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2022 - investiční záměry\REALIZACE\Rozpočty IZ\Na Kotli rozpočty\2024-03-07 - nový VV\"/>
    </mc:Choice>
  </mc:AlternateContent>
  <xr:revisionPtr revIDLastSave="0" documentId="13_ncr:1_{B7665530-36E2-4041-A5C2-9ECADFCDD5B4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REKAP CELEK" sheetId="14" r:id="rId1"/>
    <sheet name="INV-REKAPITULACE" sheetId="11" r:id="rId2"/>
    <sheet name="El-Rozpočet" sheetId="12" r:id="rId3"/>
    <sheet name="VZT-výkaz výměr" sheetId="13" r:id="rId4"/>
    <sheet name="Rekapitulace stavby I" sheetId="1" r:id="rId5"/>
    <sheet name="001b - 1 PP - typ A a B INV" sheetId="2" r:id="rId6"/>
    <sheet name="01b - 1 NP - typ C a D INV" sheetId="3" r:id="rId7"/>
    <sheet name="02b - 2 NP - typ A a B INV" sheetId="4" r:id="rId8"/>
    <sheet name="03b - 3 NP - typ A a B INV" sheetId="5" r:id="rId9"/>
    <sheet name="04b - 4 NP - typ A a B INV" sheetId="6" r:id="rId10"/>
    <sheet name="05b - 5 NP - typ A a B INV" sheetId="7" r:id="rId11"/>
    <sheet name="06b - 6 NP - typ A a B INV" sheetId="8" r:id="rId12"/>
    <sheet name="07b - 7 NP - typ A a B INV" sheetId="9" r:id="rId13"/>
    <sheet name="VRNb - Vedlejší náklady" sheetId="10" r:id="rId14"/>
    <sheet name="NEI-REKAPITULACE" sheetId="15" r:id="rId15"/>
    <sheet name="D.1.4.3.- ZTI" sheetId="16" r:id="rId16"/>
    <sheet name="Rekapitulace stavby N" sheetId="17" r:id="rId17"/>
    <sheet name="001bb - 1 PP - typ A a B ..." sheetId="18" r:id="rId18"/>
    <sheet name="01bb - 1 NP - typ C a D N..." sheetId="19" r:id="rId19"/>
    <sheet name="02bb - 2 NP - typ A a B N..." sheetId="20" r:id="rId20"/>
    <sheet name="03bb - 3 NP - typ A a B N..." sheetId="21" r:id="rId21"/>
    <sheet name="04bb - 4 NP - typ A a B N..." sheetId="22" r:id="rId22"/>
    <sheet name="05bb - 5 NP - typ A a B N..." sheetId="23" r:id="rId23"/>
    <sheet name="06bb - 6 NP - typ A a B N..." sheetId="24" r:id="rId24"/>
    <sheet name="07bb - 7 NP - typ A a B N..." sheetId="25" r:id="rId25"/>
  </sheets>
  <externalReferences>
    <externalReference r:id="rId26"/>
  </externalReferences>
  <definedNames>
    <definedName name="_xlnm._FilterDatabase" localSheetId="5" hidden="1">'001b - 1 PP - typ A a B INV'!$C$130:$K$515</definedName>
    <definedName name="_xlnm._FilterDatabase" localSheetId="17" hidden="1">'001bb - 1 PP - typ A a B ...'!$C$127:$K$497</definedName>
    <definedName name="_xlnm._FilterDatabase" localSheetId="6" hidden="1">'01b - 1 NP - typ C a D INV'!$C$130:$K$525</definedName>
    <definedName name="_xlnm._FilterDatabase" localSheetId="18" hidden="1">'01bb - 1 NP - typ C a D N...'!$C$127:$K$499</definedName>
    <definedName name="_xlnm._FilterDatabase" localSheetId="7" hidden="1">'02b - 2 NP - typ A a B INV'!$C$130:$K$515</definedName>
    <definedName name="_xlnm._FilterDatabase" localSheetId="19" hidden="1">'02bb - 2 NP - typ A a B N...'!$C$127:$K$493</definedName>
    <definedName name="_xlnm._FilterDatabase" localSheetId="8" hidden="1">'03b - 3 NP - typ A a B INV'!$C$130:$K$515</definedName>
    <definedName name="_xlnm._FilterDatabase" localSheetId="20" hidden="1">'03bb - 3 NP - typ A a B N...'!$C$127:$K$493</definedName>
    <definedName name="_xlnm._FilterDatabase" localSheetId="9" hidden="1">'04b - 4 NP - typ A a B INV'!$C$130:$K$515</definedName>
    <definedName name="_xlnm._FilterDatabase" localSheetId="21" hidden="1">'04bb - 4 NP - typ A a B N...'!$C$127:$K$493</definedName>
    <definedName name="_xlnm._FilterDatabase" localSheetId="10" hidden="1">'05b - 5 NP - typ A a B INV'!$C$130:$K$515</definedName>
    <definedName name="_xlnm._FilterDatabase" localSheetId="22" hidden="1">'05bb - 5 NP - typ A a B N...'!$C$127:$K$493</definedName>
    <definedName name="_xlnm._FilterDatabase" localSheetId="11" hidden="1">'06b - 6 NP - typ A a B INV'!$C$130:$K$515</definedName>
    <definedName name="_xlnm._FilterDatabase" localSheetId="23" hidden="1">'06bb - 6 NP - typ A a B N...'!$C$127:$K$493</definedName>
    <definedName name="_xlnm._FilterDatabase" localSheetId="12" hidden="1">'07b - 7 NP - typ A a B INV'!$C$132:$K$529</definedName>
    <definedName name="_xlnm._FilterDatabase" localSheetId="24" hidden="1">'07bb - 7 NP - typ A a B N...'!$C$128:$K$516</definedName>
    <definedName name="_xlnm._FilterDatabase" localSheetId="15" hidden="1">'D.1.4.3.- ZTI'!$A$8:$G$321</definedName>
    <definedName name="_xlnm._FilterDatabase" localSheetId="2" hidden="1">'El-Rozpočet'!$A$2:$J$221</definedName>
    <definedName name="_xlnm._FilterDatabase" localSheetId="13" hidden="1">'VRNb - Vedlejší náklady'!$C$118:$K$125</definedName>
    <definedName name="CJ">#REF!</definedName>
    <definedName name="CJ.2">#REF!</definedName>
    <definedName name="CJNEW">#REF!</definedName>
    <definedName name="instalační_materiál_celkem">#REF!</definedName>
    <definedName name="instalační_materiál_celkem.2">#REF!</definedName>
    <definedName name="montáž">#REF!</definedName>
    <definedName name="_xlnm.Print_Titles" localSheetId="5">'001b - 1 PP - typ A a B INV'!$130:$130</definedName>
    <definedName name="_xlnm.Print_Titles" localSheetId="17">'001bb - 1 PP - typ A a B ...'!$127:$127</definedName>
    <definedName name="_xlnm.Print_Titles" localSheetId="6">'01b - 1 NP - typ C a D INV'!$130:$130</definedName>
    <definedName name="_xlnm.Print_Titles" localSheetId="18">'01bb - 1 NP - typ C a D N...'!$127:$127</definedName>
    <definedName name="_xlnm.Print_Titles" localSheetId="7">'02b - 2 NP - typ A a B INV'!$130:$130</definedName>
    <definedName name="_xlnm.Print_Titles" localSheetId="19">'02bb - 2 NP - typ A a B N...'!$127:$127</definedName>
    <definedName name="_xlnm.Print_Titles" localSheetId="8">'03b - 3 NP - typ A a B INV'!$130:$130</definedName>
    <definedName name="_xlnm.Print_Titles" localSheetId="20">'03bb - 3 NP - typ A a B N...'!$127:$127</definedName>
    <definedName name="_xlnm.Print_Titles" localSheetId="9">'04b - 4 NP - typ A a B INV'!$130:$130</definedName>
    <definedName name="_xlnm.Print_Titles" localSheetId="21">'04bb - 4 NP - typ A a B N...'!$127:$127</definedName>
    <definedName name="_xlnm.Print_Titles" localSheetId="10">'05b - 5 NP - typ A a B INV'!$130:$130</definedName>
    <definedName name="_xlnm.Print_Titles" localSheetId="22">'05bb - 5 NP - typ A a B N...'!$127:$127</definedName>
    <definedName name="_xlnm.Print_Titles" localSheetId="11">'06b - 6 NP - typ A a B INV'!$130:$130</definedName>
    <definedName name="_xlnm.Print_Titles" localSheetId="23">'06bb - 6 NP - typ A a B N...'!$127:$127</definedName>
    <definedName name="_xlnm.Print_Titles" localSheetId="12">'07b - 7 NP - typ A a B INV'!$132:$132</definedName>
    <definedName name="_xlnm.Print_Titles" localSheetId="24">'07bb - 7 NP - typ A a B N...'!$128:$128</definedName>
    <definedName name="_xlnm.Print_Titles" localSheetId="4">'Rekapitulace stavby I'!$92:$92</definedName>
    <definedName name="_xlnm.Print_Titles" localSheetId="16">'Rekapitulace stavby N'!$92:$92</definedName>
    <definedName name="_xlnm.Print_Titles" localSheetId="13">'VRNb - Vedlejší náklady'!$118:$118</definedName>
    <definedName name="_xlnm.Print_Area" localSheetId="5">'001b - 1 PP - typ A a B INV'!$C$4:$J$76,'001b - 1 PP - typ A a B INV'!$C$82:$J$112,'001b - 1 PP - typ A a B INV'!$C$118:$J$515</definedName>
    <definedName name="_xlnm.Print_Area" localSheetId="17">'001bb - 1 PP - typ A a B ...'!$C$4:$J$76,'001bb - 1 PP - typ A a B ...'!$C$82:$J$109,'001bb - 1 PP - typ A a B ...'!$C$115:$J$497</definedName>
    <definedName name="_xlnm.Print_Area" localSheetId="6">'01b - 1 NP - typ C a D INV'!$C$4:$J$76,'01b - 1 NP - typ C a D INV'!$C$82:$J$112,'01b - 1 NP - typ C a D INV'!$C$118:$J$525</definedName>
    <definedName name="_xlnm.Print_Area" localSheetId="18">'01bb - 1 NP - typ C a D N...'!$C$4:$J$76,'01bb - 1 NP - typ C a D N...'!$C$82:$J$109,'01bb - 1 NP - typ C a D N...'!$C$115:$J$499</definedName>
    <definedName name="_xlnm.Print_Area" localSheetId="7">'02b - 2 NP - typ A a B INV'!$C$4:$J$76,'02b - 2 NP - typ A a B INV'!$C$82:$J$112,'02b - 2 NP - typ A a B INV'!$C$118:$J$515</definedName>
    <definedName name="_xlnm.Print_Area" localSheetId="19">'02bb - 2 NP - typ A a B N...'!$C$4:$J$76,'02bb - 2 NP - typ A a B N...'!$C$82:$J$109,'02bb - 2 NP - typ A a B N...'!$C$115:$J$493</definedName>
    <definedName name="_xlnm.Print_Area" localSheetId="8">'03b - 3 NP - typ A a B INV'!$C$4:$J$76,'03b - 3 NP - typ A a B INV'!$C$82:$J$112,'03b - 3 NP - typ A a B INV'!$C$118:$J$515</definedName>
    <definedName name="_xlnm.Print_Area" localSheetId="20">'03bb - 3 NP - typ A a B N...'!$C$4:$J$76,'03bb - 3 NP - typ A a B N...'!$C$82:$J$109,'03bb - 3 NP - typ A a B N...'!$C$115:$J$493</definedName>
    <definedName name="_xlnm.Print_Area" localSheetId="9">'04b - 4 NP - typ A a B INV'!$C$4:$J$76,'04b - 4 NP - typ A a B INV'!$C$82:$J$112,'04b - 4 NP - typ A a B INV'!$C$118:$J$515</definedName>
    <definedName name="_xlnm.Print_Area" localSheetId="21">'04bb - 4 NP - typ A a B N...'!$C$4:$J$76,'04bb - 4 NP - typ A a B N...'!$C$82:$J$109,'04bb - 4 NP - typ A a B N...'!$C$115:$J$493</definedName>
    <definedName name="_xlnm.Print_Area" localSheetId="10">'05b - 5 NP - typ A a B INV'!$C$4:$J$76,'05b - 5 NP - typ A a B INV'!$C$82:$J$112,'05b - 5 NP - typ A a B INV'!$C$118:$J$515</definedName>
    <definedName name="_xlnm.Print_Area" localSheetId="22">'05bb - 5 NP - typ A a B N...'!$C$4:$J$76,'05bb - 5 NP - typ A a B N...'!$C$82:$J$109,'05bb - 5 NP - typ A a B N...'!$C$115:$J$493</definedName>
    <definedName name="_xlnm.Print_Area" localSheetId="11">'06b - 6 NP - typ A a B INV'!$C$4:$J$76,'06b - 6 NP - typ A a B INV'!$C$82:$J$112,'06b - 6 NP - typ A a B INV'!$C$118:$J$515</definedName>
    <definedName name="_xlnm.Print_Area" localSheetId="23">'06bb - 6 NP - typ A a B N...'!$C$4:$J$76,'06bb - 6 NP - typ A a B N...'!$C$82:$J$109,'06bb - 6 NP - typ A a B N...'!$C$115:$J$493</definedName>
    <definedName name="_xlnm.Print_Area" localSheetId="12">'07b - 7 NP - typ A a B INV'!$C$4:$J$76,'07b - 7 NP - typ A a B INV'!$C$82:$J$114,'07b - 7 NP - typ A a B INV'!$C$120:$J$529</definedName>
    <definedName name="_xlnm.Print_Area" localSheetId="24">'07bb - 7 NP - typ A a B N...'!$C$4:$J$76,'07bb - 7 NP - typ A a B N...'!$C$82:$J$110,'07bb - 7 NP - typ A a B N...'!$C$116:$J$516</definedName>
    <definedName name="_xlnm.Print_Area" localSheetId="15">'D.1.4.3.- ZTI'!$A$1:$G$321</definedName>
    <definedName name="_xlnm.Print_Area" localSheetId="4">'Rekapitulace stavby I'!$D$4:$AO$76,'Rekapitulace stavby I'!$C$82:$AQ$104</definedName>
    <definedName name="_xlnm.Print_Area" localSheetId="16">'Rekapitulace stavby N'!$D$4:$AO$76,'Rekapitulace stavby N'!$C$82:$AQ$103</definedName>
    <definedName name="_xlnm.Print_Area" localSheetId="13">'VRNb - Vedlejší náklady'!$C$4:$J$76,'VRNb - Vedlejší náklady'!$C$82:$J$100,'VRNb - Vedlejší náklady'!$C$106:$J$125</definedName>
    <definedName name="příslušenství">#REF!</definedName>
    <definedName name="příslušenství.2">#REF!</definedName>
    <definedName name="verze">#REF!</definedName>
    <definedName name="výkony_a_cestovné">#REF!</definedName>
    <definedName name="výkony_a_cestovné.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4" l="1"/>
  <c r="B18" i="14"/>
  <c r="BK491" i="25" l="1"/>
  <c r="BI491" i="25"/>
  <c r="BH491" i="25"/>
  <c r="BG491" i="25"/>
  <c r="BF491" i="25"/>
  <c r="T491" i="25"/>
  <c r="R491" i="25"/>
  <c r="P491" i="25"/>
  <c r="P489" i="25" s="1"/>
  <c r="J491" i="25"/>
  <c r="BE491" i="25" s="1"/>
  <c r="BK490" i="25"/>
  <c r="BI490" i="25"/>
  <c r="BH490" i="25"/>
  <c r="BG490" i="25"/>
  <c r="BF490" i="25"/>
  <c r="T490" i="25"/>
  <c r="T489" i="25" s="1"/>
  <c r="R490" i="25"/>
  <c r="R489" i="25" s="1"/>
  <c r="P490" i="25"/>
  <c r="J490" i="25"/>
  <c r="BE490" i="25" s="1"/>
  <c r="BK489" i="25"/>
  <c r="J489" i="25"/>
  <c r="J109" i="25" s="1"/>
  <c r="BK483" i="25"/>
  <c r="BI483" i="25"/>
  <c r="BH483" i="25"/>
  <c r="BG483" i="25"/>
  <c r="BF483" i="25"/>
  <c r="T483" i="25"/>
  <c r="R483" i="25"/>
  <c r="P483" i="25"/>
  <c r="J483" i="25"/>
  <c r="BE483" i="25" s="1"/>
  <c r="BK471" i="25"/>
  <c r="BI471" i="25"/>
  <c r="BH471" i="25"/>
  <c r="BG471" i="25"/>
  <c r="BF471" i="25"/>
  <c r="T471" i="25"/>
  <c r="R471" i="25"/>
  <c r="P471" i="25"/>
  <c r="J471" i="25"/>
  <c r="BE471" i="25" s="1"/>
  <c r="BK470" i="25"/>
  <c r="T470" i="25"/>
  <c r="P470" i="25"/>
  <c r="J470" i="25"/>
  <c r="BK469" i="25"/>
  <c r="BI469" i="25"/>
  <c r="BH469" i="25"/>
  <c r="BG469" i="25"/>
  <c r="BF469" i="25"/>
  <c r="T469" i="25"/>
  <c r="R469" i="25"/>
  <c r="P469" i="25"/>
  <c r="J469" i="25"/>
  <c r="BE469" i="25" s="1"/>
  <c r="BK453" i="25"/>
  <c r="BI453" i="25"/>
  <c r="BH453" i="25"/>
  <c r="BG453" i="25"/>
  <c r="BF453" i="25"/>
  <c r="T453" i="25"/>
  <c r="R453" i="25"/>
  <c r="P453" i="25"/>
  <c r="J453" i="25"/>
  <c r="BE453" i="25" s="1"/>
  <c r="BK437" i="25"/>
  <c r="BI437" i="25"/>
  <c r="BH437" i="25"/>
  <c r="BG437" i="25"/>
  <c r="BF437" i="25"/>
  <c r="T437" i="25"/>
  <c r="R437" i="25"/>
  <c r="P437" i="25"/>
  <c r="J437" i="25"/>
  <c r="BE437" i="25" s="1"/>
  <c r="BK435" i="25"/>
  <c r="BI435" i="25"/>
  <c r="BH435" i="25"/>
  <c r="BG435" i="25"/>
  <c r="BF435" i="25"/>
  <c r="T435" i="25"/>
  <c r="R435" i="25"/>
  <c r="P435" i="25"/>
  <c r="J435" i="25"/>
  <c r="BE435" i="25" s="1"/>
  <c r="BK433" i="25"/>
  <c r="BI433" i="25"/>
  <c r="BH433" i="25"/>
  <c r="BG433" i="25"/>
  <c r="BF433" i="25"/>
  <c r="T433" i="25"/>
  <c r="R433" i="25"/>
  <c r="P433" i="25"/>
  <c r="J433" i="25"/>
  <c r="BE433" i="25" s="1"/>
  <c r="BK431" i="25"/>
  <c r="BI431" i="25"/>
  <c r="BH431" i="25"/>
  <c r="BG431" i="25"/>
  <c r="BF431" i="25"/>
  <c r="T431" i="25"/>
  <c r="R431" i="25"/>
  <c r="P431" i="25"/>
  <c r="J431" i="25"/>
  <c r="BE431" i="25" s="1"/>
  <c r="BK425" i="25"/>
  <c r="BI425" i="25"/>
  <c r="BH425" i="25"/>
  <c r="BG425" i="25"/>
  <c r="BF425" i="25"/>
  <c r="T425" i="25"/>
  <c r="R425" i="25"/>
  <c r="P425" i="25"/>
  <c r="J425" i="25"/>
  <c r="BE425" i="25" s="1"/>
  <c r="BK403" i="25"/>
  <c r="BI403" i="25"/>
  <c r="BH403" i="25"/>
  <c r="BG403" i="25"/>
  <c r="BF403" i="25"/>
  <c r="T403" i="25"/>
  <c r="R403" i="25"/>
  <c r="P403" i="25"/>
  <c r="J403" i="25"/>
  <c r="BE403" i="25" s="1"/>
  <c r="BK402" i="25"/>
  <c r="BI402" i="25"/>
  <c r="BH402" i="25"/>
  <c r="BG402" i="25"/>
  <c r="BF402" i="25"/>
  <c r="T402" i="25"/>
  <c r="R402" i="25"/>
  <c r="P402" i="25"/>
  <c r="J402" i="25"/>
  <c r="BE402" i="25" s="1"/>
  <c r="BK397" i="25"/>
  <c r="BI397" i="25"/>
  <c r="BH397" i="25"/>
  <c r="BG397" i="25"/>
  <c r="BF397" i="25"/>
  <c r="T397" i="25"/>
  <c r="R397" i="25"/>
  <c r="P397" i="25"/>
  <c r="P396" i="25" s="1"/>
  <c r="J397" i="25"/>
  <c r="BE397" i="25" s="1"/>
  <c r="R396" i="25"/>
  <c r="BK395" i="25"/>
  <c r="BI395" i="25"/>
  <c r="BH395" i="25"/>
  <c r="BG395" i="25"/>
  <c r="BF395" i="25"/>
  <c r="T395" i="25"/>
  <c r="R395" i="25"/>
  <c r="P395" i="25"/>
  <c r="J395" i="25"/>
  <c r="BE395" i="25" s="1"/>
  <c r="BK393" i="25"/>
  <c r="BI393" i="25"/>
  <c r="BH393" i="25"/>
  <c r="BG393" i="25"/>
  <c r="BF393" i="25"/>
  <c r="T393" i="25"/>
  <c r="R393" i="25"/>
  <c r="P393" i="25"/>
  <c r="J393" i="25"/>
  <c r="BE393" i="25" s="1"/>
  <c r="BK389" i="25"/>
  <c r="BI389" i="25"/>
  <c r="BH389" i="25"/>
  <c r="BG389" i="25"/>
  <c r="BF389" i="25"/>
  <c r="T389" i="25"/>
  <c r="R389" i="25"/>
  <c r="P389" i="25"/>
  <c r="J389" i="25"/>
  <c r="BE389" i="25" s="1"/>
  <c r="BK365" i="25"/>
  <c r="BI365" i="25"/>
  <c r="BH365" i="25"/>
  <c r="BG365" i="25"/>
  <c r="BF365" i="25"/>
  <c r="T365" i="25"/>
  <c r="R365" i="25"/>
  <c r="P365" i="25"/>
  <c r="J365" i="25"/>
  <c r="BE365" i="25" s="1"/>
  <c r="BK353" i="25"/>
  <c r="BI353" i="25"/>
  <c r="BH353" i="25"/>
  <c r="BG353" i="25"/>
  <c r="BF353" i="25"/>
  <c r="T353" i="25"/>
  <c r="R353" i="25"/>
  <c r="P353" i="25"/>
  <c r="J353" i="25"/>
  <c r="BE353" i="25" s="1"/>
  <c r="BK352" i="25"/>
  <c r="BI352" i="25"/>
  <c r="BH352" i="25"/>
  <c r="BG352" i="25"/>
  <c r="BF352" i="25"/>
  <c r="T352" i="25"/>
  <c r="R352" i="25"/>
  <c r="P352" i="25"/>
  <c r="J352" i="25"/>
  <c r="BE352" i="25" s="1"/>
  <c r="BK351" i="25"/>
  <c r="BI351" i="25"/>
  <c r="BH351" i="25"/>
  <c r="BG351" i="25"/>
  <c r="BF351" i="25"/>
  <c r="T351" i="25"/>
  <c r="R351" i="25"/>
  <c r="R350" i="25" s="1"/>
  <c r="P351" i="25"/>
  <c r="J351" i="25"/>
  <c r="BE351" i="25" s="1"/>
  <c r="BK350" i="25"/>
  <c r="T350" i="25"/>
  <c r="P350" i="25"/>
  <c r="J350" i="25"/>
  <c r="BK349" i="25"/>
  <c r="BI349" i="25"/>
  <c r="BH349" i="25"/>
  <c r="BG349" i="25"/>
  <c r="BF349" i="25"/>
  <c r="T349" i="25"/>
  <c r="R349" i="25"/>
  <c r="P349" i="25"/>
  <c r="J349" i="25"/>
  <c r="BE349" i="25" s="1"/>
  <c r="BK348" i="25"/>
  <c r="BI348" i="25"/>
  <c r="BH348" i="25"/>
  <c r="BG348" i="25"/>
  <c r="BF348" i="25"/>
  <c r="T348" i="25"/>
  <c r="R348" i="25"/>
  <c r="P348" i="25"/>
  <c r="J348" i="25"/>
  <c r="BE348" i="25" s="1"/>
  <c r="BK347" i="25"/>
  <c r="BI347" i="25"/>
  <c r="BH347" i="25"/>
  <c r="BG347" i="25"/>
  <c r="BF347" i="25"/>
  <c r="T347" i="25"/>
  <c r="R347" i="25"/>
  <c r="P347" i="25"/>
  <c r="J347" i="25"/>
  <c r="BE347" i="25" s="1"/>
  <c r="BK344" i="25"/>
  <c r="BI344" i="25"/>
  <c r="BH344" i="25"/>
  <c r="BG344" i="25"/>
  <c r="BF344" i="25"/>
  <c r="T344" i="25"/>
  <c r="R344" i="25"/>
  <c r="P344" i="25"/>
  <c r="P343" i="25" s="1"/>
  <c r="J344" i="25"/>
  <c r="BE344" i="25" s="1"/>
  <c r="R343" i="25"/>
  <c r="BK342" i="25"/>
  <c r="BI342" i="25"/>
  <c r="BH342" i="25"/>
  <c r="BG342" i="25"/>
  <c r="BF342" i="25"/>
  <c r="T342" i="25"/>
  <c r="R342" i="25"/>
  <c r="P342" i="25"/>
  <c r="J342" i="25"/>
  <c r="BE342" i="25" s="1"/>
  <c r="BK336" i="25"/>
  <c r="BI336" i="25"/>
  <c r="BH336" i="25"/>
  <c r="BG336" i="25"/>
  <c r="BF336" i="25"/>
  <c r="T336" i="25"/>
  <c r="R336" i="25"/>
  <c r="P336" i="25"/>
  <c r="J336" i="25"/>
  <c r="BE336" i="25" s="1"/>
  <c r="BK330" i="25"/>
  <c r="BI330" i="25"/>
  <c r="BH330" i="25"/>
  <c r="BG330" i="25"/>
  <c r="BF330" i="25"/>
  <c r="T330" i="25"/>
  <c r="R330" i="25"/>
  <c r="P330" i="25"/>
  <c r="J330" i="25"/>
  <c r="BE330" i="25" s="1"/>
  <c r="BK324" i="25"/>
  <c r="BI324" i="25"/>
  <c r="BH324" i="25"/>
  <c r="BG324" i="25"/>
  <c r="BF324" i="25"/>
  <c r="T324" i="25"/>
  <c r="R324" i="25"/>
  <c r="P324" i="25"/>
  <c r="J324" i="25"/>
  <c r="BE324" i="25" s="1"/>
  <c r="BK318" i="25"/>
  <c r="BI318" i="25"/>
  <c r="BH318" i="25"/>
  <c r="BG318" i="25"/>
  <c r="BF318" i="25"/>
  <c r="T318" i="25"/>
  <c r="R318" i="25"/>
  <c r="P318" i="25"/>
  <c r="J318" i="25"/>
  <c r="BE318" i="25" s="1"/>
  <c r="BK310" i="25"/>
  <c r="BI310" i="25"/>
  <c r="BH310" i="25"/>
  <c r="BG310" i="25"/>
  <c r="BF310" i="25"/>
  <c r="T310" i="25"/>
  <c r="R310" i="25"/>
  <c r="P310" i="25"/>
  <c r="J310" i="25"/>
  <c r="BE310" i="25" s="1"/>
  <c r="BK305" i="25"/>
  <c r="BI305" i="25"/>
  <c r="BH305" i="25"/>
  <c r="BG305" i="25"/>
  <c r="BF305" i="25"/>
  <c r="T305" i="25"/>
  <c r="R305" i="25"/>
  <c r="P305" i="25"/>
  <c r="J305" i="25"/>
  <c r="BE305" i="25" s="1"/>
  <c r="BK295" i="25"/>
  <c r="BI295" i="25"/>
  <c r="BH295" i="25"/>
  <c r="BG295" i="25"/>
  <c r="BF295" i="25"/>
  <c r="T295" i="25"/>
  <c r="R295" i="25"/>
  <c r="P295" i="25"/>
  <c r="J295" i="25"/>
  <c r="BE295" i="25" s="1"/>
  <c r="BK294" i="25"/>
  <c r="BI294" i="25"/>
  <c r="BH294" i="25"/>
  <c r="BG294" i="25"/>
  <c r="BF294" i="25"/>
  <c r="T294" i="25"/>
  <c r="R294" i="25"/>
  <c r="P294" i="25"/>
  <c r="J294" i="25"/>
  <c r="BE294" i="25" s="1"/>
  <c r="BK293" i="25"/>
  <c r="BI293" i="25"/>
  <c r="BH293" i="25"/>
  <c r="BG293" i="25"/>
  <c r="BF293" i="25"/>
  <c r="T293" i="25"/>
  <c r="R293" i="25"/>
  <c r="P293" i="25"/>
  <c r="J293" i="25"/>
  <c r="BE293" i="25" s="1"/>
  <c r="BK290" i="25"/>
  <c r="BI290" i="25"/>
  <c r="BH290" i="25"/>
  <c r="BG290" i="25"/>
  <c r="BF290" i="25"/>
  <c r="T290" i="25"/>
  <c r="R290" i="25"/>
  <c r="P290" i="25"/>
  <c r="J290" i="25"/>
  <c r="BE290" i="25" s="1"/>
  <c r="BK289" i="25"/>
  <c r="BI289" i="25"/>
  <c r="BH289" i="25"/>
  <c r="BG289" i="25"/>
  <c r="BF289" i="25"/>
  <c r="T289" i="25"/>
  <c r="R289" i="25"/>
  <c r="P289" i="25"/>
  <c r="J289" i="25"/>
  <c r="BE289" i="25" s="1"/>
  <c r="BK287" i="25"/>
  <c r="BI287" i="25"/>
  <c r="BH287" i="25"/>
  <c r="BG287" i="25"/>
  <c r="BF287" i="25"/>
  <c r="T287" i="25"/>
  <c r="R287" i="25"/>
  <c r="P287" i="25"/>
  <c r="J287" i="25"/>
  <c r="BE287" i="25" s="1"/>
  <c r="BK277" i="25"/>
  <c r="BI277" i="25"/>
  <c r="BH277" i="25"/>
  <c r="BG277" i="25"/>
  <c r="BF277" i="25"/>
  <c r="T277" i="25"/>
  <c r="R277" i="25"/>
  <c r="P277" i="25"/>
  <c r="J277" i="25"/>
  <c r="BE277" i="25" s="1"/>
  <c r="BK271" i="25"/>
  <c r="BI271" i="25"/>
  <c r="BH271" i="25"/>
  <c r="BG271" i="25"/>
  <c r="BF271" i="25"/>
  <c r="T271" i="25"/>
  <c r="R271" i="25"/>
  <c r="P271" i="25"/>
  <c r="J271" i="25"/>
  <c r="BE271" i="25" s="1"/>
  <c r="BK265" i="25"/>
  <c r="BI265" i="25"/>
  <c r="BH265" i="25"/>
  <c r="BG265" i="25"/>
  <c r="BF265" i="25"/>
  <c r="T265" i="25"/>
  <c r="R265" i="25"/>
  <c r="P265" i="25"/>
  <c r="J265" i="25"/>
  <c r="BE265" i="25" s="1"/>
  <c r="BK259" i="25"/>
  <c r="BI259" i="25"/>
  <c r="BH259" i="25"/>
  <c r="BG259" i="25"/>
  <c r="BF259" i="25"/>
  <c r="T259" i="25"/>
  <c r="R259" i="25"/>
  <c r="P259" i="25"/>
  <c r="J259" i="25"/>
  <c r="BE259" i="25" s="1"/>
  <c r="BK255" i="25"/>
  <c r="BI255" i="25"/>
  <c r="BH255" i="25"/>
  <c r="BG255" i="25"/>
  <c r="BF255" i="25"/>
  <c r="T255" i="25"/>
  <c r="R255" i="25"/>
  <c r="P255" i="25"/>
  <c r="J255" i="25"/>
  <c r="BE255" i="25" s="1"/>
  <c r="BK249" i="25"/>
  <c r="BI249" i="25"/>
  <c r="BH249" i="25"/>
  <c r="BG249" i="25"/>
  <c r="BF249" i="25"/>
  <c r="T249" i="25"/>
  <c r="R249" i="25"/>
  <c r="P249" i="25"/>
  <c r="J249" i="25"/>
  <c r="BE249" i="25" s="1"/>
  <c r="BK243" i="25"/>
  <c r="BI243" i="25"/>
  <c r="BH243" i="25"/>
  <c r="BG243" i="25"/>
  <c r="BF243" i="25"/>
  <c r="T243" i="25"/>
  <c r="R243" i="25"/>
  <c r="P243" i="25"/>
  <c r="J243" i="25"/>
  <c r="BE243" i="25" s="1"/>
  <c r="BK242" i="25"/>
  <c r="T242" i="25"/>
  <c r="P242" i="25"/>
  <c r="J242" i="25"/>
  <c r="BK241" i="25"/>
  <c r="BK240" i="25" s="1"/>
  <c r="J240" i="25" s="1"/>
  <c r="J103" i="25" s="1"/>
  <c r="BI241" i="25"/>
  <c r="BH241" i="25"/>
  <c r="BG241" i="25"/>
  <c r="BF241" i="25"/>
  <c r="T241" i="25"/>
  <c r="T240" i="25" s="1"/>
  <c r="R241" i="25"/>
  <c r="P241" i="25"/>
  <c r="P240" i="25" s="1"/>
  <c r="J241" i="25"/>
  <c r="BE241" i="25" s="1"/>
  <c r="R240" i="25"/>
  <c r="BK239" i="25"/>
  <c r="BI239" i="25"/>
  <c r="BH239" i="25"/>
  <c r="BG239" i="25"/>
  <c r="BF239" i="25"/>
  <c r="T239" i="25"/>
  <c r="R239" i="25"/>
  <c r="P239" i="25"/>
  <c r="J239" i="25"/>
  <c r="BE239" i="25" s="1"/>
  <c r="BK238" i="25"/>
  <c r="BI238" i="25"/>
  <c r="BH238" i="25"/>
  <c r="BG238" i="25"/>
  <c r="BF238" i="25"/>
  <c r="T238" i="25"/>
  <c r="R238" i="25"/>
  <c r="P238" i="25"/>
  <c r="J238" i="25"/>
  <c r="BE238" i="25" s="1"/>
  <c r="BK237" i="25"/>
  <c r="BK236" i="25" s="1"/>
  <c r="J236" i="25" s="1"/>
  <c r="J102" i="25" s="1"/>
  <c r="BI237" i="25"/>
  <c r="BH237" i="25"/>
  <c r="BG237" i="25"/>
  <c r="BF237" i="25"/>
  <c r="T237" i="25"/>
  <c r="R237" i="25"/>
  <c r="P237" i="25"/>
  <c r="J237" i="25"/>
  <c r="BE237" i="25" s="1"/>
  <c r="T236" i="25"/>
  <c r="P236" i="25"/>
  <c r="BK235" i="25"/>
  <c r="BI235" i="25"/>
  <c r="BH235" i="25"/>
  <c r="BG235" i="25"/>
  <c r="BF235" i="25"/>
  <c r="T235" i="25"/>
  <c r="R235" i="25"/>
  <c r="P235" i="25"/>
  <c r="J235" i="25"/>
  <c r="BE235" i="25" s="1"/>
  <c r="BK232" i="25"/>
  <c r="BK228" i="25" s="1"/>
  <c r="J228" i="25" s="1"/>
  <c r="J101" i="25" s="1"/>
  <c r="BI232" i="25"/>
  <c r="BH232" i="25"/>
  <c r="BG232" i="25"/>
  <c r="BF232" i="25"/>
  <c r="T232" i="25"/>
  <c r="R232" i="25"/>
  <c r="P232" i="25"/>
  <c r="J232" i="25"/>
  <c r="BE232" i="25" s="1"/>
  <c r="BK229" i="25"/>
  <c r="BI229" i="25"/>
  <c r="BH229" i="25"/>
  <c r="BG229" i="25"/>
  <c r="BF229" i="25"/>
  <c r="T229" i="25"/>
  <c r="R229" i="25"/>
  <c r="P229" i="25"/>
  <c r="P228" i="25" s="1"/>
  <c r="J229" i="25"/>
  <c r="BE229" i="25" s="1"/>
  <c r="R228" i="25"/>
  <c r="BK227" i="25"/>
  <c r="BI227" i="25"/>
  <c r="BH227" i="25"/>
  <c r="BG227" i="25"/>
  <c r="BF227" i="25"/>
  <c r="T227" i="25"/>
  <c r="R227" i="25"/>
  <c r="P227" i="25"/>
  <c r="J227" i="25"/>
  <c r="BE227" i="25" s="1"/>
  <c r="BK224" i="25"/>
  <c r="BI224" i="25"/>
  <c r="BH224" i="25"/>
  <c r="BG224" i="25"/>
  <c r="BF224" i="25"/>
  <c r="T224" i="25"/>
  <c r="R224" i="25"/>
  <c r="P224" i="25"/>
  <c r="J224" i="25"/>
  <c r="BE224" i="25" s="1"/>
  <c r="BK222" i="25"/>
  <c r="BI222" i="25"/>
  <c r="BH222" i="25"/>
  <c r="BG222" i="25"/>
  <c r="BF222" i="25"/>
  <c r="T222" i="25"/>
  <c r="R222" i="25"/>
  <c r="P222" i="25"/>
  <c r="J222" i="25"/>
  <c r="BE222" i="25" s="1"/>
  <c r="BK219" i="25"/>
  <c r="BI219" i="25"/>
  <c r="BH219" i="25"/>
  <c r="BG219" i="25"/>
  <c r="BF219" i="25"/>
  <c r="T219" i="25"/>
  <c r="R219" i="25"/>
  <c r="P219" i="25"/>
  <c r="J219" i="25"/>
  <c r="BE219" i="25" s="1"/>
  <c r="BK217" i="25"/>
  <c r="BI217" i="25"/>
  <c r="BH217" i="25"/>
  <c r="BG217" i="25"/>
  <c r="BF217" i="25"/>
  <c r="T217" i="25"/>
  <c r="R217" i="25"/>
  <c r="P217" i="25"/>
  <c r="J217" i="25"/>
  <c r="BE217" i="25" s="1"/>
  <c r="BK214" i="25"/>
  <c r="BK213" i="25" s="1"/>
  <c r="J213" i="25" s="1"/>
  <c r="J100" i="25" s="1"/>
  <c r="BI214" i="25"/>
  <c r="BH214" i="25"/>
  <c r="BG214" i="25"/>
  <c r="BF214" i="25"/>
  <c r="T214" i="25"/>
  <c r="R214" i="25"/>
  <c r="P214" i="25"/>
  <c r="J214" i="25"/>
  <c r="BE214" i="25" s="1"/>
  <c r="T213" i="25"/>
  <c r="P213" i="25"/>
  <c r="BK212" i="25"/>
  <c r="BI212" i="25"/>
  <c r="BH212" i="25"/>
  <c r="BG212" i="25"/>
  <c r="BF212" i="25"/>
  <c r="T212" i="25"/>
  <c r="R212" i="25"/>
  <c r="P212" i="25"/>
  <c r="J212" i="25"/>
  <c r="BE212" i="25" s="1"/>
  <c r="BK211" i="25"/>
  <c r="BI211" i="25"/>
  <c r="BH211" i="25"/>
  <c r="BG211" i="25"/>
  <c r="BF211" i="25"/>
  <c r="T211" i="25"/>
  <c r="R211" i="25"/>
  <c r="P211" i="25"/>
  <c r="J211" i="25"/>
  <c r="BE211" i="25" s="1"/>
  <c r="BK210" i="25"/>
  <c r="BI210" i="25"/>
  <c r="BH210" i="25"/>
  <c r="BG210" i="25"/>
  <c r="BF210" i="25"/>
  <c r="T210" i="25"/>
  <c r="R210" i="25"/>
  <c r="P210" i="25"/>
  <c r="J210" i="25"/>
  <c r="BE210" i="25" s="1"/>
  <c r="BK208" i="25"/>
  <c r="BI208" i="25"/>
  <c r="BH208" i="25"/>
  <c r="BG208" i="25"/>
  <c r="BF208" i="25"/>
  <c r="T208" i="25"/>
  <c r="R208" i="25"/>
  <c r="P208" i="25"/>
  <c r="J208" i="25"/>
  <c r="BE208" i="25" s="1"/>
  <c r="BK206" i="25"/>
  <c r="BI206" i="25"/>
  <c r="BH206" i="25"/>
  <c r="BG206" i="25"/>
  <c r="BF206" i="25"/>
  <c r="T206" i="25"/>
  <c r="R206" i="25"/>
  <c r="P206" i="25"/>
  <c r="J206" i="25"/>
  <c r="BE206" i="25" s="1"/>
  <c r="BK205" i="25"/>
  <c r="BI205" i="25"/>
  <c r="BH205" i="25"/>
  <c r="BG205" i="25"/>
  <c r="BF205" i="25"/>
  <c r="T205" i="25"/>
  <c r="R205" i="25"/>
  <c r="P205" i="25"/>
  <c r="J205" i="25"/>
  <c r="BE205" i="25" s="1"/>
  <c r="BK203" i="25"/>
  <c r="BI203" i="25"/>
  <c r="BH203" i="25"/>
  <c r="BG203" i="25"/>
  <c r="BF203" i="25"/>
  <c r="T203" i="25"/>
  <c r="R203" i="25"/>
  <c r="P203" i="25"/>
  <c r="J203" i="25"/>
  <c r="BE203" i="25" s="1"/>
  <c r="BK200" i="25"/>
  <c r="BI200" i="25"/>
  <c r="BH200" i="25"/>
  <c r="BG200" i="25"/>
  <c r="BF200" i="25"/>
  <c r="T200" i="25"/>
  <c r="R200" i="25"/>
  <c r="P200" i="25"/>
  <c r="J200" i="25"/>
  <c r="BE200" i="25" s="1"/>
  <c r="R199" i="25"/>
  <c r="BK198" i="25"/>
  <c r="BI198" i="25"/>
  <c r="BH198" i="25"/>
  <c r="BG198" i="25"/>
  <c r="BF198" i="25"/>
  <c r="T198" i="25"/>
  <c r="R198" i="25"/>
  <c r="P198" i="25"/>
  <c r="J198" i="25"/>
  <c r="BE198" i="25" s="1"/>
  <c r="BK173" i="25"/>
  <c r="BI173" i="25"/>
  <c r="BH173" i="25"/>
  <c r="BG173" i="25"/>
  <c r="BF173" i="25"/>
  <c r="T173" i="25"/>
  <c r="R173" i="25"/>
  <c r="P173" i="25"/>
  <c r="J173" i="25"/>
  <c r="BE173" i="25" s="1"/>
  <c r="BK157" i="25"/>
  <c r="BI157" i="25"/>
  <c r="F37" i="25" s="1"/>
  <c r="BD102" i="17" s="1"/>
  <c r="BH157" i="25"/>
  <c r="BG157" i="25"/>
  <c r="BF157" i="25"/>
  <c r="T157" i="25"/>
  <c r="R157" i="25"/>
  <c r="P157" i="25"/>
  <c r="J157" i="25"/>
  <c r="BE157" i="25" s="1"/>
  <c r="F33" i="25" s="1"/>
  <c r="AZ102" i="17" s="1"/>
  <c r="BK155" i="25"/>
  <c r="BI155" i="25"/>
  <c r="BH155" i="25"/>
  <c r="BG155" i="25"/>
  <c r="BF155" i="25"/>
  <c r="T155" i="25"/>
  <c r="R155" i="25"/>
  <c r="P155" i="25"/>
  <c r="J155" i="25"/>
  <c r="BE155" i="25" s="1"/>
  <c r="BK132" i="25"/>
  <c r="BI132" i="25"/>
  <c r="BH132" i="25"/>
  <c r="BG132" i="25"/>
  <c r="BF132" i="25"/>
  <c r="T132" i="25"/>
  <c r="R132" i="25"/>
  <c r="P132" i="25"/>
  <c r="J132" i="25"/>
  <c r="BE132" i="25" s="1"/>
  <c r="BK131" i="25"/>
  <c r="T131" i="25"/>
  <c r="P131" i="25"/>
  <c r="J131" i="25"/>
  <c r="J126" i="25"/>
  <c r="J123" i="25"/>
  <c r="F123" i="25"/>
  <c r="E121" i="25"/>
  <c r="J108" i="25"/>
  <c r="J106" i="25"/>
  <c r="J104" i="25"/>
  <c r="J98" i="25"/>
  <c r="J92" i="25"/>
  <c r="J91" i="25"/>
  <c r="J89" i="25"/>
  <c r="F89" i="25"/>
  <c r="E87" i="25"/>
  <c r="J37" i="25"/>
  <c r="J36" i="25"/>
  <c r="J35" i="25"/>
  <c r="J24" i="25"/>
  <c r="E24" i="25"/>
  <c r="J23" i="25"/>
  <c r="J21" i="25"/>
  <c r="E21" i="25"/>
  <c r="J125" i="25" s="1"/>
  <c r="J20" i="25"/>
  <c r="J18" i="25"/>
  <c r="E18" i="25"/>
  <c r="F126" i="25" s="1"/>
  <c r="J17" i="25"/>
  <c r="J15" i="25"/>
  <c r="E15" i="25"/>
  <c r="J14" i="25"/>
  <c r="E7" i="25"/>
  <c r="E85" i="25" s="1"/>
  <c r="BK468" i="24"/>
  <c r="BI468" i="24"/>
  <c r="BH468" i="24"/>
  <c r="BG468" i="24"/>
  <c r="BF468" i="24"/>
  <c r="T468" i="24"/>
  <c r="T466" i="24" s="1"/>
  <c r="R468" i="24"/>
  <c r="P468" i="24"/>
  <c r="J468" i="24"/>
  <c r="BE468" i="24" s="1"/>
  <c r="BK467" i="24"/>
  <c r="BK466" i="24" s="1"/>
  <c r="J466" i="24" s="1"/>
  <c r="J108" i="24" s="1"/>
  <c r="BI467" i="24"/>
  <c r="BH467" i="24"/>
  <c r="BG467" i="24"/>
  <c r="BF467" i="24"/>
  <c r="T467" i="24"/>
  <c r="R467" i="24"/>
  <c r="P467" i="24"/>
  <c r="P466" i="24" s="1"/>
  <c r="J467" i="24"/>
  <c r="BE467" i="24" s="1"/>
  <c r="BK460" i="24"/>
  <c r="BI460" i="24"/>
  <c r="BH460" i="24"/>
  <c r="BG460" i="24"/>
  <c r="BF460" i="24"/>
  <c r="T460" i="24"/>
  <c r="T447" i="24" s="1"/>
  <c r="R460" i="24"/>
  <c r="P460" i="24"/>
  <c r="J460" i="24"/>
  <c r="BE460" i="24" s="1"/>
  <c r="BK448" i="24"/>
  <c r="BK447" i="24" s="1"/>
  <c r="J447" i="24" s="1"/>
  <c r="J107" i="24" s="1"/>
  <c r="BI448" i="24"/>
  <c r="BH448" i="24"/>
  <c r="BG448" i="24"/>
  <c r="BF448" i="24"/>
  <c r="T448" i="24"/>
  <c r="R448" i="24"/>
  <c r="R447" i="24" s="1"/>
  <c r="P448" i="24"/>
  <c r="J448" i="24"/>
  <c r="BE448" i="24" s="1"/>
  <c r="BK446" i="24"/>
  <c r="BI446" i="24"/>
  <c r="BH446" i="24"/>
  <c r="BG446" i="24"/>
  <c r="BF446" i="24"/>
  <c r="T446" i="24"/>
  <c r="R446" i="24"/>
  <c r="P446" i="24"/>
  <c r="J446" i="24"/>
  <c r="BE446" i="24" s="1"/>
  <c r="BK430" i="24"/>
  <c r="BI430" i="24"/>
  <c r="BH430" i="24"/>
  <c r="BG430" i="24"/>
  <c r="BF430" i="24"/>
  <c r="T430" i="24"/>
  <c r="R430" i="24"/>
  <c r="P430" i="24"/>
  <c r="J430" i="24"/>
  <c r="BE430" i="24" s="1"/>
  <c r="BK414" i="24"/>
  <c r="BI414" i="24"/>
  <c r="BH414" i="24"/>
  <c r="BG414" i="24"/>
  <c r="BF414" i="24"/>
  <c r="T414" i="24"/>
  <c r="R414" i="24"/>
  <c r="P414" i="24"/>
  <c r="J414" i="24"/>
  <c r="BE414" i="24" s="1"/>
  <c r="BK412" i="24"/>
  <c r="BI412" i="24"/>
  <c r="BH412" i="24"/>
  <c r="BG412" i="24"/>
  <c r="BF412" i="24"/>
  <c r="T412" i="24"/>
  <c r="R412" i="24"/>
  <c r="P412" i="24"/>
  <c r="J412" i="24"/>
  <c r="BE412" i="24" s="1"/>
  <c r="BK410" i="24"/>
  <c r="BI410" i="24"/>
  <c r="BH410" i="24"/>
  <c r="BG410" i="24"/>
  <c r="BF410" i="24"/>
  <c r="T410" i="24"/>
  <c r="R410" i="24"/>
  <c r="P410" i="24"/>
  <c r="J410" i="24"/>
  <c r="BE410" i="24" s="1"/>
  <c r="BK408" i="24"/>
  <c r="BI408" i="24"/>
  <c r="BH408" i="24"/>
  <c r="BG408" i="24"/>
  <c r="BF408" i="24"/>
  <c r="T408" i="24"/>
  <c r="R408" i="24"/>
  <c r="P408" i="24"/>
  <c r="J408" i="24"/>
  <c r="BE408" i="24" s="1"/>
  <c r="BK402" i="24"/>
  <c r="BI402" i="24"/>
  <c r="BH402" i="24"/>
  <c r="BG402" i="24"/>
  <c r="BF402" i="24"/>
  <c r="T402" i="24"/>
  <c r="R402" i="24"/>
  <c r="P402" i="24"/>
  <c r="J402" i="24"/>
  <c r="BE402" i="24" s="1"/>
  <c r="BK380" i="24"/>
  <c r="BI380" i="24"/>
  <c r="BH380" i="24"/>
  <c r="BG380" i="24"/>
  <c r="BF380" i="24"/>
  <c r="T380" i="24"/>
  <c r="R380" i="24"/>
  <c r="P380" i="24"/>
  <c r="J380" i="24"/>
  <c r="BE380" i="24" s="1"/>
  <c r="BK379" i="24"/>
  <c r="BI379" i="24"/>
  <c r="BH379" i="24"/>
  <c r="BG379" i="24"/>
  <c r="BF379" i="24"/>
  <c r="T379" i="24"/>
  <c r="T373" i="24" s="1"/>
  <c r="R379" i="24"/>
  <c r="P379" i="24"/>
  <c r="J379" i="24"/>
  <c r="BE379" i="24" s="1"/>
  <c r="BK374" i="24"/>
  <c r="BK373" i="24" s="1"/>
  <c r="J373" i="24" s="1"/>
  <c r="J106" i="24" s="1"/>
  <c r="BI374" i="24"/>
  <c r="BH374" i="24"/>
  <c r="BG374" i="24"/>
  <c r="BF374" i="24"/>
  <c r="T374" i="24"/>
  <c r="R374" i="24"/>
  <c r="P374" i="24"/>
  <c r="J374" i="24"/>
  <c r="BE374" i="24" s="1"/>
  <c r="BK372" i="24"/>
  <c r="BI372" i="24"/>
  <c r="BH372" i="24"/>
  <c r="BG372" i="24"/>
  <c r="BF372" i="24"/>
  <c r="T372" i="24"/>
  <c r="R372" i="24"/>
  <c r="P372" i="24"/>
  <c r="J372" i="24"/>
  <c r="BE372" i="24" s="1"/>
  <c r="BK370" i="24"/>
  <c r="BI370" i="24"/>
  <c r="BH370" i="24"/>
  <c r="BG370" i="24"/>
  <c r="BF370" i="24"/>
  <c r="T370" i="24"/>
  <c r="R370" i="24"/>
  <c r="P370" i="24"/>
  <c r="J370" i="24"/>
  <c r="BE370" i="24" s="1"/>
  <c r="BK366" i="24"/>
  <c r="BI366" i="24"/>
  <c r="BH366" i="24"/>
  <c r="BG366" i="24"/>
  <c r="BF366" i="24"/>
  <c r="T366" i="24"/>
  <c r="R366" i="24"/>
  <c r="P366" i="24"/>
  <c r="J366" i="24"/>
  <c r="BE366" i="24" s="1"/>
  <c r="BK342" i="24"/>
  <c r="BI342" i="24"/>
  <c r="BH342" i="24"/>
  <c r="BG342" i="24"/>
  <c r="BF342" i="24"/>
  <c r="T342" i="24"/>
  <c r="R342" i="24"/>
  <c r="P342" i="24"/>
  <c r="J342" i="24"/>
  <c r="BE342" i="24" s="1"/>
  <c r="BK330" i="24"/>
  <c r="BI330" i="24"/>
  <c r="BH330" i="24"/>
  <c r="BG330" i="24"/>
  <c r="BF330" i="24"/>
  <c r="T330" i="24"/>
  <c r="R330" i="24"/>
  <c r="P330" i="24"/>
  <c r="J330" i="24"/>
  <c r="BE330" i="24" s="1"/>
  <c r="BK329" i="24"/>
  <c r="BI329" i="24"/>
  <c r="BH329" i="24"/>
  <c r="BG329" i="24"/>
  <c r="BF329" i="24"/>
  <c r="T329" i="24"/>
  <c r="R329" i="24"/>
  <c r="P329" i="24"/>
  <c r="J329" i="24"/>
  <c r="BE329" i="24" s="1"/>
  <c r="BK328" i="24"/>
  <c r="BI328" i="24"/>
  <c r="BH328" i="24"/>
  <c r="BG328" i="24"/>
  <c r="BF328" i="24"/>
  <c r="T328" i="24"/>
  <c r="R328" i="24"/>
  <c r="P328" i="24"/>
  <c r="J328" i="24"/>
  <c r="BE328" i="24" s="1"/>
  <c r="R327" i="24"/>
  <c r="BK326" i="24"/>
  <c r="BI326" i="24"/>
  <c r="BH326" i="24"/>
  <c r="BG326" i="24"/>
  <c r="BF326" i="24"/>
  <c r="T326" i="24"/>
  <c r="R326" i="24"/>
  <c r="P326" i="24"/>
  <c r="J326" i="24"/>
  <c r="BE326" i="24" s="1"/>
  <c r="BK325" i="24"/>
  <c r="BI325" i="24"/>
  <c r="BH325" i="24"/>
  <c r="BG325" i="24"/>
  <c r="BF325" i="24"/>
  <c r="T325" i="24"/>
  <c r="T320" i="24" s="1"/>
  <c r="R325" i="24"/>
  <c r="P325" i="24"/>
  <c r="J325" i="24"/>
  <c r="BE325" i="24" s="1"/>
  <c r="BK324" i="24"/>
  <c r="BI324" i="24"/>
  <c r="BH324" i="24"/>
  <c r="BG324" i="24"/>
  <c r="BF324" i="24"/>
  <c r="T324" i="24"/>
  <c r="R324" i="24"/>
  <c r="P324" i="24"/>
  <c r="P320" i="24" s="1"/>
  <c r="J324" i="24"/>
  <c r="BE324" i="24" s="1"/>
  <c r="BK321" i="24"/>
  <c r="BK320" i="24" s="1"/>
  <c r="J320" i="24" s="1"/>
  <c r="J104" i="24" s="1"/>
  <c r="BI321" i="24"/>
  <c r="BH321" i="24"/>
  <c r="BG321" i="24"/>
  <c r="BF321" i="24"/>
  <c r="T321" i="24"/>
  <c r="R321" i="24"/>
  <c r="P321" i="24"/>
  <c r="J321" i="24"/>
  <c r="BE321" i="24" s="1"/>
  <c r="BK319" i="24"/>
  <c r="BI319" i="24"/>
  <c r="BH319" i="24"/>
  <c r="BG319" i="24"/>
  <c r="BF319" i="24"/>
  <c r="T319" i="24"/>
  <c r="R319" i="24"/>
  <c r="P319" i="24"/>
  <c r="J319" i="24"/>
  <c r="BE319" i="24" s="1"/>
  <c r="BK313" i="24"/>
  <c r="BI313" i="24"/>
  <c r="BH313" i="24"/>
  <c r="BG313" i="24"/>
  <c r="BF313" i="24"/>
  <c r="T313" i="24"/>
  <c r="R313" i="24"/>
  <c r="P313" i="24"/>
  <c r="J313" i="24"/>
  <c r="BE313" i="24" s="1"/>
  <c r="BK307" i="24"/>
  <c r="BI307" i="24"/>
  <c r="BH307" i="24"/>
  <c r="BG307" i="24"/>
  <c r="BF307" i="24"/>
  <c r="T307" i="24"/>
  <c r="R307" i="24"/>
  <c r="P307" i="24"/>
  <c r="J307" i="24"/>
  <c r="BE307" i="24" s="1"/>
  <c r="BK301" i="24"/>
  <c r="BI301" i="24"/>
  <c r="BH301" i="24"/>
  <c r="BG301" i="24"/>
  <c r="BF301" i="24"/>
  <c r="T301" i="24"/>
  <c r="R301" i="24"/>
  <c r="P301" i="24"/>
  <c r="J301" i="24"/>
  <c r="BE301" i="24" s="1"/>
  <c r="BK295" i="24"/>
  <c r="BI295" i="24"/>
  <c r="BH295" i="24"/>
  <c r="BG295" i="24"/>
  <c r="BF295" i="24"/>
  <c r="T295" i="24"/>
  <c r="R295" i="24"/>
  <c r="P295" i="24"/>
  <c r="J295" i="24"/>
  <c r="BE295" i="24" s="1"/>
  <c r="BK287" i="24"/>
  <c r="BI287" i="24"/>
  <c r="BH287" i="24"/>
  <c r="BG287" i="24"/>
  <c r="BF287" i="24"/>
  <c r="T287" i="24"/>
  <c r="R287" i="24"/>
  <c r="P287" i="24"/>
  <c r="J287" i="24"/>
  <c r="BE287" i="24" s="1"/>
  <c r="BK282" i="24"/>
  <c r="BI282" i="24"/>
  <c r="BH282" i="24"/>
  <c r="BG282" i="24"/>
  <c r="BF282" i="24"/>
  <c r="T282" i="24"/>
  <c r="R282" i="24"/>
  <c r="P282" i="24"/>
  <c r="J282" i="24"/>
  <c r="BE282" i="24" s="1"/>
  <c r="BK272" i="24"/>
  <c r="BI272" i="24"/>
  <c r="BH272" i="24"/>
  <c r="BG272" i="24"/>
  <c r="BF272" i="24"/>
  <c r="T272" i="24"/>
  <c r="R272" i="24"/>
  <c r="P272" i="24"/>
  <c r="J272" i="24"/>
  <c r="BE272" i="24" s="1"/>
  <c r="BK271" i="24"/>
  <c r="BI271" i="24"/>
  <c r="BH271" i="24"/>
  <c r="BG271" i="24"/>
  <c r="BF271" i="24"/>
  <c r="T271" i="24"/>
  <c r="R271" i="24"/>
  <c r="P271" i="24"/>
  <c r="J271" i="24"/>
  <c r="BE271" i="24" s="1"/>
  <c r="BK270" i="24"/>
  <c r="BI270" i="24"/>
  <c r="BH270" i="24"/>
  <c r="BG270" i="24"/>
  <c r="BF270" i="24"/>
  <c r="T270" i="24"/>
  <c r="R270" i="24"/>
  <c r="P270" i="24"/>
  <c r="J270" i="24"/>
  <c r="BE270" i="24" s="1"/>
  <c r="BK267" i="24"/>
  <c r="BI267" i="24"/>
  <c r="BH267" i="24"/>
  <c r="BG267" i="24"/>
  <c r="BF267" i="24"/>
  <c r="T267" i="24"/>
  <c r="R267" i="24"/>
  <c r="P267" i="24"/>
  <c r="J267" i="24"/>
  <c r="BE267" i="24" s="1"/>
  <c r="BK266" i="24"/>
  <c r="BI266" i="24"/>
  <c r="BH266" i="24"/>
  <c r="BG266" i="24"/>
  <c r="BF266" i="24"/>
  <c r="T266" i="24"/>
  <c r="R266" i="24"/>
  <c r="P266" i="24"/>
  <c r="J266" i="24"/>
  <c r="BE266" i="24" s="1"/>
  <c r="BK264" i="24"/>
  <c r="BI264" i="24"/>
  <c r="BH264" i="24"/>
  <c r="BG264" i="24"/>
  <c r="BF264" i="24"/>
  <c r="T264" i="24"/>
  <c r="R264" i="24"/>
  <c r="P264" i="24"/>
  <c r="J264" i="24"/>
  <c r="BE264" i="24" s="1"/>
  <c r="BK254" i="24"/>
  <c r="BI254" i="24"/>
  <c r="BH254" i="24"/>
  <c r="BG254" i="24"/>
  <c r="BF254" i="24"/>
  <c r="T254" i="24"/>
  <c r="R254" i="24"/>
  <c r="P254" i="24"/>
  <c r="J254" i="24"/>
  <c r="BE254" i="24" s="1"/>
  <c r="BK248" i="24"/>
  <c r="BI248" i="24"/>
  <c r="BH248" i="24"/>
  <c r="BG248" i="24"/>
  <c r="BF248" i="24"/>
  <c r="T248" i="24"/>
  <c r="R248" i="24"/>
  <c r="P248" i="24"/>
  <c r="J248" i="24"/>
  <c r="BE248" i="24" s="1"/>
  <c r="BK242" i="24"/>
  <c r="BI242" i="24"/>
  <c r="BH242" i="24"/>
  <c r="BG242" i="24"/>
  <c r="BF242" i="24"/>
  <c r="T242" i="24"/>
  <c r="R242" i="24"/>
  <c r="P242" i="24"/>
  <c r="J242" i="24"/>
  <c r="BE242" i="24" s="1"/>
  <c r="BK236" i="24"/>
  <c r="BI236" i="24"/>
  <c r="BH236" i="24"/>
  <c r="BG236" i="24"/>
  <c r="BF236" i="24"/>
  <c r="T236" i="24"/>
  <c r="R236" i="24"/>
  <c r="P236" i="24"/>
  <c r="J236" i="24"/>
  <c r="BE236" i="24" s="1"/>
  <c r="BK232" i="24"/>
  <c r="BI232" i="24"/>
  <c r="BH232" i="24"/>
  <c r="BG232" i="24"/>
  <c r="BF232" i="24"/>
  <c r="T232" i="24"/>
  <c r="R232" i="24"/>
  <c r="P232" i="24"/>
  <c r="J232" i="24"/>
  <c r="BE232" i="24" s="1"/>
  <c r="BK226" i="24"/>
  <c r="BI226" i="24"/>
  <c r="BH226" i="24"/>
  <c r="BG226" i="24"/>
  <c r="BF226" i="24"/>
  <c r="T226" i="24"/>
  <c r="R226" i="24"/>
  <c r="P226" i="24"/>
  <c r="J226" i="24"/>
  <c r="BE226" i="24" s="1"/>
  <c r="BK220" i="24"/>
  <c r="BI220" i="24"/>
  <c r="BH220" i="24"/>
  <c r="BG220" i="24"/>
  <c r="BF220" i="24"/>
  <c r="T220" i="24"/>
  <c r="R220" i="24"/>
  <c r="P220" i="24"/>
  <c r="J220" i="24"/>
  <c r="BE220" i="24" s="1"/>
  <c r="BK218" i="24"/>
  <c r="BK217" i="24" s="1"/>
  <c r="J217" i="24" s="1"/>
  <c r="J102" i="24" s="1"/>
  <c r="BI218" i="24"/>
  <c r="BH218" i="24"/>
  <c r="BG218" i="24"/>
  <c r="BF218" i="24"/>
  <c r="T218" i="24"/>
  <c r="R218" i="24"/>
  <c r="R217" i="24" s="1"/>
  <c r="P218" i="24"/>
  <c r="P217" i="24" s="1"/>
  <c r="J218" i="24"/>
  <c r="BE218" i="24" s="1"/>
  <c r="T217" i="24"/>
  <c r="BK216" i="24"/>
  <c r="BI216" i="24"/>
  <c r="BH216" i="24"/>
  <c r="BG216" i="24"/>
  <c r="BF216" i="24"/>
  <c r="T216" i="24"/>
  <c r="R216" i="24"/>
  <c r="P216" i="24"/>
  <c r="J216" i="24"/>
  <c r="BE216" i="24" s="1"/>
  <c r="BK215" i="24"/>
  <c r="BI215" i="24"/>
  <c r="BH215" i="24"/>
  <c r="BG215" i="24"/>
  <c r="BF215" i="24"/>
  <c r="T215" i="24"/>
  <c r="R215" i="24"/>
  <c r="P215" i="24"/>
  <c r="J215" i="24"/>
  <c r="BE215" i="24" s="1"/>
  <c r="BK214" i="24"/>
  <c r="BI214" i="24"/>
  <c r="BH214" i="24"/>
  <c r="BG214" i="24"/>
  <c r="BF214" i="24"/>
  <c r="T214" i="24"/>
  <c r="R214" i="24"/>
  <c r="P214" i="24"/>
  <c r="P213" i="24" s="1"/>
  <c r="J214" i="24"/>
  <c r="BE214" i="24" s="1"/>
  <c r="R213" i="24"/>
  <c r="BK212" i="24"/>
  <c r="BI212" i="24"/>
  <c r="BH212" i="24"/>
  <c r="BG212" i="24"/>
  <c r="BF212" i="24"/>
  <c r="T212" i="24"/>
  <c r="R212" i="24"/>
  <c r="P212" i="24"/>
  <c r="J212" i="24"/>
  <c r="BE212" i="24" s="1"/>
  <c r="BK209" i="24"/>
  <c r="BI209" i="24"/>
  <c r="BH209" i="24"/>
  <c r="BG209" i="24"/>
  <c r="BF209" i="24"/>
  <c r="T209" i="24"/>
  <c r="R209" i="24"/>
  <c r="R205" i="24" s="1"/>
  <c r="P209" i="24"/>
  <c r="J209" i="24"/>
  <c r="BE209" i="24" s="1"/>
  <c r="BK206" i="24"/>
  <c r="BI206" i="24"/>
  <c r="BH206" i="24"/>
  <c r="BG206" i="24"/>
  <c r="BF206" i="24"/>
  <c r="T206" i="24"/>
  <c r="R206" i="24"/>
  <c r="P206" i="24"/>
  <c r="P205" i="24" s="1"/>
  <c r="J206" i="24"/>
  <c r="BE206" i="24" s="1"/>
  <c r="BK204" i="24"/>
  <c r="BI204" i="24"/>
  <c r="BH204" i="24"/>
  <c r="BG204" i="24"/>
  <c r="BF204" i="24"/>
  <c r="T204" i="24"/>
  <c r="R204" i="24"/>
  <c r="P204" i="24"/>
  <c r="J204" i="24"/>
  <c r="BE204" i="24" s="1"/>
  <c r="BK202" i="24"/>
  <c r="BK198" i="24" s="1"/>
  <c r="J198" i="24" s="1"/>
  <c r="J99" i="24" s="1"/>
  <c r="BI202" i="24"/>
  <c r="BH202" i="24"/>
  <c r="BG202" i="24"/>
  <c r="BF202" i="24"/>
  <c r="T202" i="24"/>
  <c r="R202" i="24"/>
  <c r="P202" i="24"/>
  <c r="J202" i="24"/>
  <c r="BE202" i="24" s="1"/>
  <c r="BK199" i="24"/>
  <c r="BI199" i="24"/>
  <c r="BH199" i="24"/>
  <c r="BG199" i="24"/>
  <c r="BF199" i="24"/>
  <c r="T199" i="24"/>
  <c r="R199" i="24"/>
  <c r="R198" i="24" s="1"/>
  <c r="P199" i="24"/>
  <c r="J199" i="24"/>
  <c r="BE199" i="24" s="1"/>
  <c r="BK197" i="24"/>
  <c r="BI197" i="24"/>
  <c r="BH197" i="24"/>
  <c r="BG197" i="24"/>
  <c r="BF197" i="24"/>
  <c r="T197" i="24"/>
  <c r="R197" i="24"/>
  <c r="P197" i="24"/>
  <c r="J197" i="24"/>
  <c r="BE197" i="24" s="1"/>
  <c r="BK172" i="24"/>
  <c r="BI172" i="24"/>
  <c r="BH172" i="24"/>
  <c r="BG172" i="24"/>
  <c r="BF172" i="24"/>
  <c r="T172" i="24"/>
  <c r="R172" i="24"/>
  <c r="P172" i="24"/>
  <c r="J172" i="24"/>
  <c r="BE172" i="24" s="1"/>
  <c r="BK156" i="24"/>
  <c r="BI156" i="24"/>
  <c r="BH156" i="24"/>
  <c r="BG156" i="24"/>
  <c r="BF156" i="24"/>
  <c r="T156" i="24"/>
  <c r="T130" i="24" s="1"/>
  <c r="R156" i="24"/>
  <c r="P156" i="24"/>
  <c r="J156" i="24"/>
  <c r="BE156" i="24" s="1"/>
  <c r="BK154" i="24"/>
  <c r="BI154" i="24"/>
  <c r="BH154" i="24"/>
  <c r="BG154" i="24"/>
  <c r="BF154" i="24"/>
  <c r="T154" i="24"/>
  <c r="R154" i="24"/>
  <c r="P154" i="24"/>
  <c r="J154" i="24"/>
  <c r="BE154" i="24" s="1"/>
  <c r="BK131" i="24"/>
  <c r="BI131" i="24"/>
  <c r="BH131" i="24"/>
  <c r="BG131" i="24"/>
  <c r="BF131" i="24"/>
  <c r="T131" i="24"/>
  <c r="R131" i="24"/>
  <c r="P131" i="24"/>
  <c r="J131" i="24"/>
  <c r="BE131" i="24" s="1"/>
  <c r="J122" i="24"/>
  <c r="F122" i="24"/>
  <c r="E120" i="24"/>
  <c r="J89" i="24"/>
  <c r="F89" i="24"/>
  <c r="E87" i="24"/>
  <c r="J37" i="24"/>
  <c r="J36" i="24"/>
  <c r="J35" i="24"/>
  <c r="J24" i="24"/>
  <c r="E24" i="24"/>
  <c r="J125" i="24" s="1"/>
  <c r="J23" i="24"/>
  <c r="J21" i="24"/>
  <c r="E21" i="24"/>
  <c r="J91" i="24" s="1"/>
  <c r="J20" i="24"/>
  <c r="J18" i="24"/>
  <c r="E18" i="24"/>
  <c r="F125" i="24" s="1"/>
  <c r="J17" i="24"/>
  <c r="J15" i="24"/>
  <c r="E15" i="24"/>
  <c r="F124" i="24" s="1"/>
  <c r="J14" i="24"/>
  <c r="E7" i="24"/>
  <c r="E118" i="24" s="1"/>
  <c r="BK468" i="23"/>
  <c r="BI468" i="23"/>
  <c r="BH468" i="23"/>
  <c r="BG468" i="23"/>
  <c r="BF468" i="23"/>
  <c r="T468" i="23"/>
  <c r="T466" i="23" s="1"/>
  <c r="R468" i="23"/>
  <c r="P468" i="23"/>
  <c r="J468" i="23"/>
  <c r="BE468" i="23" s="1"/>
  <c r="BK467" i="23"/>
  <c r="BK466" i="23" s="1"/>
  <c r="J466" i="23" s="1"/>
  <c r="J108" i="23" s="1"/>
  <c r="BI467" i="23"/>
  <c r="BH467" i="23"/>
  <c r="BG467" i="23"/>
  <c r="BF467" i="23"/>
  <c r="T467" i="23"/>
  <c r="R467" i="23"/>
  <c r="P467" i="23"/>
  <c r="P466" i="23" s="1"/>
  <c r="J467" i="23"/>
  <c r="BE467" i="23" s="1"/>
  <c r="BK460" i="23"/>
  <c r="BI460" i="23"/>
  <c r="BH460" i="23"/>
  <c r="BG460" i="23"/>
  <c r="BF460" i="23"/>
  <c r="T460" i="23"/>
  <c r="R460" i="23"/>
  <c r="P460" i="23"/>
  <c r="J460" i="23"/>
  <c r="BE460" i="23" s="1"/>
  <c r="BK448" i="23"/>
  <c r="BI448" i="23"/>
  <c r="BH448" i="23"/>
  <c r="BG448" i="23"/>
  <c r="BF448" i="23"/>
  <c r="T448" i="23"/>
  <c r="R448" i="23"/>
  <c r="P448" i="23"/>
  <c r="P447" i="23" s="1"/>
  <c r="J448" i="23"/>
  <c r="BE448" i="23" s="1"/>
  <c r="R447" i="23"/>
  <c r="BK446" i="23"/>
  <c r="BI446" i="23"/>
  <c r="BH446" i="23"/>
  <c r="BG446" i="23"/>
  <c r="BF446" i="23"/>
  <c r="T446" i="23"/>
  <c r="R446" i="23"/>
  <c r="P446" i="23"/>
  <c r="J446" i="23"/>
  <c r="BE446" i="23" s="1"/>
  <c r="BK430" i="23"/>
  <c r="BI430" i="23"/>
  <c r="BH430" i="23"/>
  <c r="BG430" i="23"/>
  <c r="BF430" i="23"/>
  <c r="T430" i="23"/>
  <c r="R430" i="23"/>
  <c r="P430" i="23"/>
  <c r="J430" i="23"/>
  <c r="BE430" i="23" s="1"/>
  <c r="BK414" i="23"/>
  <c r="BI414" i="23"/>
  <c r="BH414" i="23"/>
  <c r="BG414" i="23"/>
  <c r="BF414" i="23"/>
  <c r="T414" i="23"/>
  <c r="R414" i="23"/>
  <c r="P414" i="23"/>
  <c r="J414" i="23"/>
  <c r="BE414" i="23" s="1"/>
  <c r="BK412" i="23"/>
  <c r="BI412" i="23"/>
  <c r="BH412" i="23"/>
  <c r="BG412" i="23"/>
  <c r="BF412" i="23"/>
  <c r="T412" i="23"/>
  <c r="R412" i="23"/>
  <c r="P412" i="23"/>
  <c r="J412" i="23"/>
  <c r="BE412" i="23" s="1"/>
  <c r="BK410" i="23"/>
  <c r="BI410" i="23"/>
  <c r="BH410" i="23"/>
  <c r="BG410" i="23"/>
  <c r="BF410" i="23"/>
  <c r="T410" i="23"/>
  <c r="R410" i="23"/>
  <c r="P410" i="23"/>
  <c r="J410" i="23"/>
  <c r="BE410" i="23" s="1"/>
  <c r="BK408" i="23"/>
  <c r="BI408" i="23"/>
  <c r="BH408" i="23"/>
  <c r="BG408" i="23"/>
  <c r="BF408" i="23"/>
  <c r="T408" i="23"/>
  <c r="R408" i="23"/>
  <c r="P408" i="23"/>
  <c r="J408" i="23"/>
  <c r="BE408" i="23" s="1"/>
  <c r="BK402" i="23"/>
  <c r="BI402" i="23"/>
  <c r="BH402" i="23"/>
  <c r="BG402" i="23"/>
  <c r="BF402" i="23"/>
  <c r="T402" i="23"/>
  <c r="R402" i="23"/>
  <c r="P402" i="23"/>
  <c r="J402" i="23"/>
  <c r="BE402" i="23" s="1"/>
  <c r="BK380" i="23"/>
  <c r="BI380" i="23"/>
  <c r="BH380" i="23"/>
  <c r="BG380" i="23"/>
  <c r="BF380" i="23"/>
  <c r="T380" i="23"/>
  <c r="R380" i="23"/>
  <c r="P380" i="23"/>
  <c r="J380" i="23"/>
  <c r="BE380" i="23" s="1"/>
  <c r="BK379" i="23"/>
  <c r="BI379" i="23"/>
  <c r="BH379" i="23"/>
  <c r="BG379" i="23"/>
  <c r="BF379" i="23"/>
  <c r="T379" i="23"/>
  <c r="R379" i="23"/>
  <c r="P379" i="23"/>
  <c r="J379" i="23"/>
  <c r="BE379" i="23" s="1"/>
  <c r="BK374" i="23"/>
  <c r="BI374" i="23"/>
  <c r="BH374" i="23"/>
  <c r="BG374" i="23"/>
  <c r="BF374" i="23"/>
  <c r="T374" i="23"/>
  <c r="T373" i="23" s="1"/>
  <c r="R374" i="23"/>
  <c r="P374" i="23"/>
  <c r="J374" i="23"/>
  <c r="BE374" i="23" s="1"/>
  <c r="BK373" i="23"/>
  <c r="J373" i="23" s="1"/>
  <c r="J106" i="23" s="1"/>
  <c r="BK372" i="23"/>
  <c r="BI372" i="23"/>
  <c r="BH372" i="23"/>
  <c r="BG372" i="23"/>
  <c r="BF372" i="23"/>
  <c r="T372" i="23"/>
  <c r="R372" i="23"/>
  <c r="P372" i="23"/>
  <c r="J372" i="23"/>
  <c r="BE372" i="23" s="1"/>
  <c r="BK370" i="23"/>
  <c r="BI370" i="23"/>
  <c r="BH370" i="23"/>
  <c r="BG370" i="23"/>
  <c r="BF370" i="23"/>
  <c r="T370" i="23"/>
  <c r="R370" i="23"/>
  <c r="P370" i="23"/>
  <c r="J370" i="23"/>
  <c r="BE370" i="23" s="1"/>
  <c r="BK366" i="23"/>
  <c r="BI366" i="23"/>
  <c r="BH366" i="23"/>
  <c r="BG366" i="23"/>
  <c r="BF366" i="23"/>
  <c r="T366" i="23"/>
  <c r="R366" i="23"/>
  <c r="P366" i="23"/>
  <c r="J366" i="23"/>
  <c r="BE366" i="23" s="1"/>
  <c r="BK342" i="23"/>
  <c r="BI342" i="23"/>
  <c r="BH342" i="23"/>
  <c r="BG342" i="23"/>
  <c r="BF342" i="23"/>
  <c r="T342" i="23"/>
  <c r="R342" i="23"/>
  <c r="R327" i="23" s="1"/>
  <c r="P342" i="23"/>
  <c r="J342" i="23"/>
  <c r="BE342" i="23" s="1"/>
  <c r="BK330" i="23"/>
  <c r="BI330" i="23"/>
  <c r="BH330" i="23"/>
  <c r="BG330" i="23"/>
  <c r="BF330" i="23"/>
  <c r="T330" i="23"/>
  <c r="R330" i="23"/>
  <c r="P330" i="23"/>
  <c r="J330" i="23"/>
  <c r="BE330" i="23" s="1"/>
  <c r="BK329" i="23"/>
  <c r="BI329" i="23"/>
  <c r="BH329" i="23"/>
  <c r="BG329" i="23"/>
  <c r="BF329" i="23"/>
  <c r="T329" i="23"/>
  <c r="R329" i="23"/>
  <c r="P329" i="23"/>
  <c r="J329" i="23"/>
  <c r="BE329" i="23" s="1"/>
  <c r="BK328" i="23"/>
  <c r="BI328" i="23"/>
  <c r="BH328" i="23"/>
  <c r="BG328" i="23"/>
  <c r="BF328" i="23"/>
  <c r="T328" i="23"/>
  <c r="R328" i="23"/>
  <c r="P328" i="23"/>
  <c r="P327" i="23" s="1"/>
  <c r="J328" i="23"/>
  <c r="BE328" i="23" s="1"/>
  <c r="BK326" i="23"/>
  <c r="BI326" i="23"/>
  <c r="BH326" i="23"/>
  <c r="BG326" i="23"/>
  <c r="BF326" i="23"/>
  <c r="T326" i="23"/>
  <c r="R326" i="23"/>
  <c r="P326" i="23"/>
  <c r="J326" i="23"/>
  <c r="BE326" i="23" s="1"/>
  <c r="BK325" i="23"/>
  <c r="BI325" i="23"/>
  <c r="BH325" i="23"/>
  <c r="BG325" i="23"/>
  <c r="BF325" i="23"/>
  <c r="T325" i="23"/>
  <c r="R325" i="23"/>
  <c r="P325" i="23"/>
  <c r="J325" i="23"/>
  <c r="BE325" i="23" s="1"/>
  <c r="BK324" i="23"/>
  <c r="BI324" i="23"/>
  <c r="BH324" i="23"/>
  <c r="BG324" i="23"/>
  <c r="BF324" i="23"/>
  <c r="T324" i="23"/>
  <c r="R324" i="23"/>
  <c r="P324" i="23"/>
  <c r="P320" i="23" s="1"/>
  <c r="J324" i="23"/>
  <c r="BE324" i="23" s="1"/>
  <c r="BK321" i="23"/>
  <c r="BK320" i="23" s="1"/>
  <c r="J320" i="23" s="1"/>
  <c r="J104" i="23" s="1"/>
  <c r="BI321" i="23"/>
  <c r="BH321" i="23"/>
  <c r="BG321" i="23"/>
  <c r="BF321" i="23"/>
  <c r="T321" i="23"/>
  <c r="R321" i="23"/>
  <c r="R320" i="23" s="1"/>
  <c r="P321" i="23"/>
  <c r="J321" i="23"/>
  <c r="BE321" i="23" s="1"/>
  <c r="T320" i="23"/>
  <c r="BK319" i="23"/>
  <c r="BI319" i="23"/>
  <c r="BH319" i="23"/>
  <c r="BG319" i="23"/>
  <c r="BF319" i="23"/>
  <c r="T319" i="23"/>
  <c r="R319" i="23"/>
  <c r="P319" i="23"/>
  <c r="J319" i="23"/>
  <c r="BE319" i="23" s="1"/>
  <c r="BK313" i="23"/>
  <c r="BI313" i="23"/>
  <c r="BH313" i="23"/>
  <c r="BG313" i="23"/>
  <c r="BF313" i="23"/>
  <c r="T313" i="23"/>
  <c r="R313" i="23"/>
  <c r="P313" i="23"/>
  <c r="J313" i="23"/>
  <c r="BE313" i="23" s="1"/>
  <c r="BK307" i="23"/>
  <c r="BI307" i="23"/>
  <c r="BH307" i="23"/>
  <c r="BG307" i="23"/>
  <c r="BF307" i="23"/>
  <c r="T307" i="23"/>
  <c r="R307" i="23"/>
  <c r="P307" i="23"/>
  <c r="J307" i="23"/>
  <c r="BE307" i="23" s="1"/>
  <c r="BK301" i="23"/>
  <c r="BI301" i="23"/>
  <c r="BH301" i="23"/>
  <c r="BG301" i="23"/>
  <c r="BF301" i="23"/>
  <c r="T301" i="23"/>
  <c r="R301" i="23"/>
  <c r="P301" i="23"/>
  <c r="J301" i="23"/>
  <c r="BE301" i="23" s="1"/>
  <c r="BK295" i="23"/>
  <c r="BI295" i="23"/>
  <c r="BH295" i="23"/>
  <c r="BG295" i="23"/>
  <c r="BF295" i="23"/>
  <c r="T295" i="23"/>
  <c r="R295" i="23"/>
  <c r="P295" i="23"/>
  <c r="J295" i="23"/>
  <c r="BE295" i="23" s="1"/>
  <c r="BK287" i="23"/>
  <c r="BI287" i="23"/>
  <c r="BH287" i="23"/>
  <c r="BG287" i="23"/>
  <c r="BF287" i="23"/>
  <c r="T287" i="23"/>
  <c r="R287" i="23"/>
  <c r="P287" i="23"/>
  <c r="J287" i="23"/>
  <c r="BE287" i="23" s="1"/>
  <c r="BK282" i="23"/>
  <c r="BI282" i="23"/>
  <c r="BH282" i="23"/>
  <c r="BG282" i="23"/>
  <c r="BF282" i="23"/>
  <c r="T282" i="23"/>
  <c r="R282" i="23"/>
  <c r="P282" i="23"/>
  <c r="J282" i="23"/>
  <c r="BE282" i="23" s="1"/>
  <c r="BK272" i="23"/>
  <c r="BI272" i="23"/>
  <c r="BH272" i="23"/>
  <c r="BG272" i="23"/>
  <c r="BF272" i="23"/>
  <c r="T272" i="23"/>
  <c r="R272" i="23"/>
  <c r="P272" i="23"/>
  <c r="J272" i="23"/>
  <c r="BE272" i="23" s="1"/>
  <c r="BK271" i="23"/>
  <c r="BI271" i="23"/>
  <c r="BH271" i="23"/>
  <c r="BG271" i="23"/>
  <c r="BF271" i="23"/>
  <c r="T271" i="23"/>
  <c r="R271" i="23"/>
  <c r="P271" i="23"/>
  <c r="J271" i="23"/>
  <c r="BE271" i="23" s="1"/>
  <c r="BK270" i="23"/>
  <c r="BI270" i="23"/>
  <c r="BH270" i="23"/>
  <c r="BG270" i="23"/>
  <c r="BF270" i="23"/>
  <c r="T270" i="23"/>
  <c r="R270" i="23"/>
  <c r="P270" i="23"/>
  <c r="J270" i="23"/>
  <c r="BE270" i="23" s="1"/>
  <c r="BK267" i="23"/>
  <c r="BI267" i="23"/>
  <c r="BH267" i="23"/>
  <c r="BG267" i="23"/>
  <c r="BF267" i="23"/>
  <c r="T267" i="23"/>
  <c r="R267" i="23"/>
  <c r="P267" i="23"/>
  <c r="J267" i="23"/>
  <c r="BE267" i="23" s="1"/>
  <c r="BK266" i="23"/>
  <c r="BI266" i="23"/>
  <c r="BH266" i="23"/>
  <c r="BG266" i="23"/>
  <c r="BF266" i="23"/>
  <c r="T266" i="23"/>
  <c r="R266" i="23"/>
  <c r="P266" i="23"/>
  <c r="J266" i="23"/>
  <c r="BE266" i="23" s="1"/>
  <c r="BK264" i="23"/>
  <c r="BI264" i="23"/>
  <c r="BH264" i="23"/>
  <c r="BG264" i="23"/>
  <c r="BF264" i="23"/>
  <c r="T264" i="23"/>
  <c r="R264" i="23"/>
  <c r="P264" i="23"/>
  <c r="J264" i="23"/>
  <c r="BE264" i="23" s="1"/>
  <c r="BK254" i="23"/>
  <c r="BI254" i="23"/>
  <c r="BH254" i="23"/>
  <c r="BG254" i="23"/>
  <c r="BF254" i="23"/>
  <c r="T254" i="23"/>
  <c r="R254" i="23"/>
  <c r="P254" i="23"/>
  <c r="J254" i="23"/>
  <c r="BE254" i="23" s="1"/>
  <c r="BK248" i="23"/>
  <c r="BI248" i="23"/>
  <c r="BH248" i="23"/>
  <c r="BG248" i="23"/>
  <c r="BF248" i="23"/>
  <c r="T248" i="23"/>
  <c r="R248" i="23"/>
  <c r="P248" i="23"/>
  <c r="J248" i="23"/>
  <c r="BE248" i="23" s="1"/>
  <c r="BK242" i="23"/>
  <c r="BI242" i="23"/>
  <c r="BH242" i="23"/>
  <c r="BG242" i="23"/>
  <c r="BF242" i="23"/>
  <c r="T242" i="23"/>
  <c r="R242" i="23"/>
  <c r="P242" i="23"/>
  <c r="J242" i="23"/>
  <c r="BE242" i="23" s="1"/>
  <c r="BK236" i="23"/>
  <c r="BI236" i="23"/>
  <c r="BH236" i="23"/>
  <c r="BG236" i="23"/>
  <c r="BF236" i="23"/>
  <c r="T236" i="23"/>
  <c r="R236" i="23"/>
  <c r="P236" i="23"/>
  <c r="J236" i="23"/>
  <c r="BE236" i="23" s="1"/>
  <c r="BK232" i="23"/>
  <c r="BI232" i="23"/>
  <c r="BH232" i="23"/>
  <c r="BG232" i="23"/>
  <c r="BF232" i="23"/>
  <c r="T232" i="23"/>
  <c r="R232" i="23"/>
  <c r="P232" i="23"/>
  <c r="J232" i="23"/>
  <c r="BE232" i="23" s="1"/>
  <c r="BK226" i="23"/>
  <c r="BK219" i="23" s="1"/>
  <c r="J219" i="23" s="1"/>
  <c r="J103" i="23" s="1"/>
  <c r="BI226" i="23"/>
  <c r="BH226" i="23"/>
  <c r="BG226" i="23"/>
  <c r="BF226" i="23"/>
  <c r="T226" i="23"/>
  <c r="R226" i="23"/>
  <c r="P226" i="23"/>
  <c r="J226" i="23"/>
  <c r="BE226" i="23" s="1"/>
  <c r="BK220" i="23"/>
  <c r="BI220" i="23"/>
  <c r="BH220" i="23"/>
  <c r="BG220" i="23"/>
  <c r="BF220" i="23"/>
  <c r="T220" i="23"/>
  <c r="R220" i="23"/>
  <c r="P220" i="23"/>
  <c r="J220" i="23"/>
  <c r="BE220" i="23" s="1"/>
  <c r="BK218" i="23"/>
  <c r="BI218" i="23"/>
  <c r="BH218" i="23"/>
  <c r="BG218" i="23"/>
  <c r="BF218" i="23"/>
  <c r="T218" i="23"/>
  <c r="T217" i="23" s="1"/>
  <c r="R218" i="23"/>
  <c r="R217" i="23" s="1"/>
  <c r="P218" i="23"/>
  <c r="P217" i="23" s="1"/>
  <c r="J218" i="23"/>
  <c r="BE218" i="23" s="1"/>
  <c r="BK217" i="23"/>
  <c r="J217" i="23" s="1"/>
  <c r="J102" i="23" s="1"/>
  <c r="BK216" i="23"/>
  <c r="BI216" i="23"/>
  <c r="BH216" i="23"/>
  <c r="BG216" i="23"/>
  <c r="BF216" i="23"/>
  <c r="T216" i="23"/>
  <c r="R216" i="23"/>
  <c r="P216" i="23"/>
  <c r="J216" i="23"/>
  <c r="BE216" i="23" s="1"/>
  <c r="BK215" i="23"/>
  <c r="BI215" i="23"/>
  <c r="BH215" i="23"/>
  <c r="BG215" i="23"/>
  <c r="BF215" i="23"/>
  <c r="T215" i="23"/>
  <c r="R215" i="23"/>
  <c r="P215" i="23"/>
  <c r="J215" i="23"/>
  <c r="BE215" i="23" s="1"/>
  <c r="BK214" i="23"/>
  <c r="BI214" i="23"/>
  <c r="BH214" i="23"/>
  <c r="BG214" i="23"/>
  <c r="BF214" i="23"/>
  <c r="T214" i="23"/>
  <c r="R214" i="23"/>
  <c r="P214" i="23"/>
  <c r="P213" i="23" s="1"/>
  <c r="J214" i="23"/>
  <c r="BE214" i="23" s="1"/>
  <c r="R213" i="23"/>
  <c r="BK212" i="23"/>
  <c r="BI212" i="23"/>
  <c r="BH212" i="23"/>
  <c r="BG212" i="23"/>
  <c r="BF212" i="23"/>
  <c r="T212" i="23"/>
  <c r="R212" i="23"/>
  <c r="P212" i="23"/>
  <c r="J212" i="23"/>
  <c r="BE212" i="23" s="1"/>
  <c r="BK209" i="23"/>
  <c r="BI209" i="23"/>
  <c r="BH209" i="23"/>
  <c r="BG209" i="23"/>
  <c r="BF209" i="23"/>
  <c r="T209" i="23"/>
  <c r="R209" i="23"/>
  <c r="P209" i="23"/>
  <c r="J209" i="23"/>
  <c r="BE209" i="23" s="1"/>
  <c r="BK206" i="23"/>
  <c r="BK205" i="23" s="1"/>
  <c r="BI206" i="23"/>
  <c r="BH206" i="23"/>
  <c r="BG206" i="23"/>
  <c r="BF206" i="23"/>
  <c r="T206" i="23"/>
  <c r="T205" i="23" s="1"/>
  <c r="R206" i="23"/>
  <c r="P206" i="23"/>
  <c r="J206" i="23"/>
  <c r="BE206" i="23" s="1"/>
  <c r="P205" i="23"/>
  <c r="BK204" i="23"/>
  <c r="BI204" i="23"/>
  <c r="BH204" i="23"/>
  <c r="BG204" i="23"/>
  <c r="BF204" i="23"/>
  <c r="T204" i="23"/>
  <c r="R204" i="23"/>
  <c r="P204" i="23"/>
  <c r="J204" i="23"/>
  <c r="BE204" i="23" s="1"/>
  <c r="BK202" i="23"/>
  <c r="BI202" i="23"/>
  <c r="BH202" i="23"/>
  <c r="BG202" i="23"/>
  <c r="BF202" i="23"/>
  <c r="T202" i="23"/>
  <c r="R202" i="23"/>
  <c r="P202" i="23"/>
  <c r="J202" i="23"/>
  <c r="BE202" i="23" s="1"/>
  <c r="BK199" i="23"/>
  <c r="BI199" i="23"/>
  <c r="BH199" i="23"/>
  <c r="BG199" i="23"/>
  <c r="BF199" i="23"/>
  <c r="T199" i="23"/>
  <c r="T198" i="23" s="1"/>
  <c r="R199" i="23"/>
  <c r="P199" i="23"/>
  <c r="J199" i="23"/>
  <c r="BE199" i="23" s="1"/>
  <c r="BK198" i="23"/>
  <c r="J198" i="23" s="1"/>
  <c r="J99" i="23" s="1"/>
  <c r="BK197" i="23"/>
  <c r="BI197" i="23"/>
  <c r="BH197" i="23"/>
  <c r="BG197" i="23"/>
  <c r="BF197" i="23"/>
  <c r="T197" i="23"/>
  <c r="R197" i="23"/>
  <c r="P197" i="23"/>
  <c r="J197" i="23"/>
  <c r="BE197" i="23" s="1"/>
  <c r="BK172" i="23"/>
  <c r="BI172" i="23"/>
  <c r="BH172" i="23"/>
  <c r="BG172" i="23"/>
  <c r="BF172" i="23"/>
  <c r="T172" i="23"/>
  <c r="T130" i="23" s="1"/>
  <c r="R172" i="23"/>
  <c r="P172" i="23"/>
  <c r="J172" i="23"/>
  <c r="BE172" i="23" s="1"/>
  <c r="BK156" i="23"/>
  <c r="BI156" i="23"/>
  <c r="BH156" i="23"/>
  <c r="BG156" i="23"/>
  <c r="BF156" i="23"/>
  <c r="T156" i="23"/>
  <c r="R156" i="23"/>
  <c r="P156" i="23"/>
  <c r="J156" i="23"/>
  <c r="BE156" i="23" s="1"/>
  <c r="BK154" i="23"/>
  <c r="BI154" i="23"/>
  <c r="BH154" i="23"/>
  <c r="BG154" i="23"/>
  <c r="BF154" i="23"/>
  <c r="T154" i="23"/>
  <c r="R154" i="23"/>
  <c r="P154" i="23"/>
  <c r="J154" i="23"/>
  <c r="BE154" i="23" s="1"/>
  <c r="BK131" i="23"/>
  <c r="BK130" i="23" s="1"/>
  <c r="J130" i="23" s="1"/>
  <c r="J98" i="23" s="1"/>
  <c r="BI131" i="23"/>
  <c r="BH131" i="23"/>
  <c r="BG131" i="23"/>
  <c r="BF131" i="23"/>
  <c r="T131" i="23"/>
  <c r="R131" i="23"/>
  <c r="R130" i="23" s="1"/>
  <c r="P131" i="23"/>
  <c r="J131" i="23"/>
  <c r="BE131" i="23" s="1"/>
  <c r="J122" i="23"/>
  <c r="F122" i="23"/>
  <c r="E120" i="23"/>
  <c r="J89" i="23"/>
  <c r="F89" i="23"/>
  <c r="E87" i="23"/>
  <c r="J37" i="23"/>
  <c r="J36" i="23"/>
  <c r="J35" i="23"/>
  <c r="J24" i="23"/>
  <c r="E24" i="23"/>
  <c r="J125" i="23" s="1"/>
  <c r="J23" i="23"/>
  <c r="J21" i="23"/>
  <c r="E21" i="23"/>
  <c r="J91" i="23" s="1"/>
  <c r="J20" i="23"/>
  <c r="J18" i="23"/>
  <c r="E18" i="23"/>
  <c r="J17" i="23"/>
  <c r="J15" i="23"/>
  <c r="E15" i="23"/>
  <c r="F124" i="23" s="1"/>
  <c r="J14" i="23"/>
  <c r="E7" i="23"/>
  <c r="E118" i="23" s="1"/>
  <c r="BK468" i="22"/>
  <c r="BK466" i="22" s="1"/>
  <c r="BI468" i="22"/>
  <c r="BH468" i="22"/>
  <c r="BG468" i="22"/>
  <c r="BF468" i="22"/>
  <c r="T468" i="22"/>
  <c r="R468" i="22"/>
  <c r="P468" i="22"/>
  <c r="P466" i="22" s="1"/>
  <c r="J468" i="22"/>
  <c r="BE468" i="22" s="1"/>
  <c r="BK467" i="22"/>
  <c r="BI467" i="22"/>
  <c r="BH467" i="22"/>
  <c r="BG467" i="22"/>
  <c r="BF467" i="22"/>
  <c r="T467" i="22"/>
  <c r="R467" i="22"/>
  <c r="P467" i="22"/>
  <c r="J467" i="22"/>
  <c r="BE467" i="22" s="1"/>
  <c r="T466" i="22"/>
  <c r="J466" i="22"/>
  <c r="BK460" i="22"/>
  <c r="BI460" i="22"/>
  <c r="BH460" i="22"/>
  <c r="BG460" i="22"/>
  <c r="BF460" i="22"/>
  <c r="T460" i="22"/>
  <c r="R460" i="22"/>
  <c r="P460" i="22"/>
  <c r="J460" i="22"/>
  <c r="BE460" i="22" s="1"/>
  <c r="BK448" i="22"/>
  <c r="BK447" i="22" s="1"/>
  <c r="J447" i="22" s="1"/>
  <c r="J107" i="22" s="1"/>
  <c r="BI448" i="22"/>
  <c r="BH448" i="22"/>
  <c r="BG448" i="22"/>
  <c r="BF448" i="22"/>
  <c r="T448" i="22"/>
  <c r="R448" i="22"/>
  <c r="R447" i="22" s="1"/>
  <c r="P448" i="22"/>
  <c r="J448" i="22"/>
  <c r="BE448" i="22" s="1"/>
  <c r="BK446" i="22"/>
  <c r="BI446" i="22"/>
  <c r="BH446" i="22"/>
  <c r="BG446" i="22"/>
  <c r="BF446" i="22"/>
  <c r="T446" i="22"/>
  <c r="R446" i="22"/>
  <c r="P446" i="22"/>
  <c r="J446" i="22"/>
  <c r="BE446" i="22" s="1"/>
  <c r="BK430" i="22"/>
  <c r="BI430" i="22"/>
  <c r="BH430" i="22"/>
  <c r="BG430" i="22"/>
  <c r="BF430" i="22"/>
  <c r="T430" i="22"/>
  <c r="R430" i="22"/>
  <c r="P430" i="22"/>
  <c r="J430" i="22"/>
  <c r="BE430" i="22" s="1"/>
  <c r="BK414" i="22"/>
  <c r="BI414" i="22"/>
  <c r="BH414" i="22"/>
  <c r="BG414" i="22"/>
  <c r="BF414" i="22"/>
  <c r="T414" i="22"/>
  <c r="R414" i="22"/>
  <c r="P414" i="22"/>
  <c r="J414" i="22"/>
  <c r="BE414" i="22" s="1"/>
  <c r="BK412" i="22"/>
  <c r="BI412" i="22"/>
  <c r="BH412" i="22"/>
  <c r="BG412" i="22"/>
  <c r="BF412" i="22"/>
  <c r="T412" i="22"/>
  <c r="R412" i="22"/>
  <c r="P412" i="22"/>
  <c r="J412" i="22"/>
  <c r="BE412" i="22" s="1"/>
  <c r="BK410" i="22"/>
  <c r="BI410" i="22"/>
  <c r="BH410" i="22"/>
  <c r="BG410" i="22"/>
  <c r="BF410" i="22"/>
  <c r="T410" i="22"/>
  <c r="R410" i="22"/>
  <c r="P410" i="22"/>
  <c r="J410" i="22"/>
  <c r="BE410" i="22" s="1"/>
  <c r="BK408" i="22"/>
  <c r="BI408" i="22"/>
  <c r="BH408" i="22"/>
  <c r="BG408" i="22"/>
  <c r="BF408" i="22"/>
  <c r="T408" i="22"/>
  <c r="R408" i="22"/>
  <c r="P408" i="22"/>
  <c r="J408" i="22"/>
  <c r="BE408" i="22" s="1"/>
  <c r="BK402" i="22"/>
  <c r="BI402" i="22"/>
  <c r="BH402" i="22"/>
  <c r="BG402" i="22"/>
  <c r="BF402" i="22"/>
  <c r="T402" i="22"/>
  <c r="R402" i="22"/>
  <c r="P402" i="22"/>
  <c r="J402" i="22"/>
  <c r="BE402" i="22" s="1"/>
  <c r="BK380" i="22"/>
  <c r="BI380" i="22"/>
  <c r="BH380" i="22"/>
  <c r="BG380" i="22"/>
  <c r="BF380" i="22"/>
  <c r="T380" i="22"/>
  <c r="R380" i="22"/>
  <c r="P380" i="22"/>
  <c r="J380" i="22"/>
  <c r="BE380" i="22" s="1"/>
  <c r="BK379" i="22"/>
  <c r="BI379" i="22"/>
  <c r="BH379" i="22"/>
  <c r="BG379" i="22"/>
  <c r="BF379" i="22"/>
  <c r="T379" i="22"/>
  <c r="R379" i="22"/>
  <c r="P379" i="22"/>
  <c r="P373" i="22" s="1"/>
  <c r="J379" i="22"/>
  <c r="BE379" i="22" s="1"/>
  <c r="BK374" i="22"/>
  <c r="BI374" i="22"/>
  <c r="BH374" i="22"/>
  <c r="BG374" i="22"/>
  <c r="BF374" i="22"/>
  <c r="T374" i="22"/>
  <c r="R374" i="22"/>
  <c r="R373" i="22" s="1"/>
  <c r="P374" i="22"/>
  <c r="J374" i="22"/>
  <c r="BE374" i="22" s="1"/>
  <c r="T373" i="22"/>
  <c r="BK372" i="22"/>
  <c r="BI372" i="22"/>
  <c r="BH372" i="22"/>
  <c r="BG372" i="22"/>
  <c r="BF372" i="22"/>
  <c r="T372" i="22"/>
  <c r="R372" i="22"/>
  <c r="P372" i="22"/>
  <c r="J372" i="22"/>
  <c r="BE372" i="22" s="1"/>
  <c r="BK370" i="22"/>
  <c r="BI370" i="22"/>
  <c r="BH370" i="22"/>
  <c r="BG370" i="22"/>
  <c r="BF370" i="22"/>
  <c r="T370" i="22"/>
  <c r="R370" i="22"/>
  <c r="P370" i="22"/>
  <c r="J370" i="22"/>
  <c r="BE370" i="22" s="1"/>
  <c r="BK366" i="22"/>
  <c r="BI366" i="22"/>
  <c r="BH366" i="22"/>
  <c r="BG366" i="22"/>
  <c r="BF366" i="22"/>
  <c r="T366" i="22"/>
  <c r="R366" i="22"/>
  <c r="P366" i="22"/>
  <c r="J366" i="22"/>
  <c r="BE366" i="22" s="1"/>
  <c r="BK342" i="22"/>
  <c r="BI342" i="22"/>
  <c r="BH342" i="22"/>
  <c r="BG342" i="22"/>
  <c r="BF342" i="22"/>
  <c r="T342" i="22"/>
  <c r="R342" i="22"/>
  <c r="R327" i="22" s="1"/>
  <c r="P342" i="22"/>
  <c r="J342" i="22"/>
  <c r="BE342" i="22" s="1"/>
  <c r="BK330" i="22"/>
  <c r="BI330" i="22"/>
  <c r="BH330" i="22"/>
  <c r="BG330" i="22"/>
  <c r="BF330" i="22"/>
  <c r="T330" i="22"/>
  <c r="R330" i="22"/>
  <c r="P330" i="22"/>
  <c r="J330" i="22"/>
  <c r="BE330" i="22" s="1"/>
  <c r="BK329" i="22"/>
  <c r="BI329" i="22"/>
  <c r="BH329" i="22"/>
  <c r="BG329" i="22"/>
  <c r="BF329" i="22"/>
  <c r="T329" i="22"/>
  <c r="R329" i="22"/>
  <c r="P329" i="22"/>
  <c r="J329" i="22"/>
  <c r="BE329" i="22" s="1"/>
  <c r="BK328" i="22"/>
  <c r="BI328" i="22"/>
  <c r="BH328" i="22"/>
  <c r="BG328" i="22"/>
  <c r="BF328" i="22"/>
  <c r="T328" i="22"/>
  <c r="R328" i="22"/>
  <c r="P328" i="22"/>
  <c r="P327" i="22" s="1"/>
  <c r="J328" i="22"/>
  <c r="BE328" i="22" s="1"/>
  <c r="BK326" i="22"/>
  <c r="BI326" i="22"/>
  <c r="BH326" i="22"/>
  <c r="BG326" i="22"/>
  <c r="BF326" i="22"/>
  <c r="BE326" i="22"/>
  <c r="T326" i="22"/>
  <c r="R326" i="22"/>
  <c r="P326" i="22"/>
  <c r="J326" i="22"/>
  <c r="BK325" i="22"/>
  <c r="BI325" i="22"/>
  <c r="BH325" i="22"/>
  <c r="BG325" i="22"/>
  <c r="BF325" i="22"/>
  <c r="T325" i="22"/>
  <c r="R325" i="22"/>
  <c r="P325" i="22"/>
  <c r="J325" i="22"/>
  <c r="BE325" i="22" s="1"/>
  <c r="BK324" i="22"/>
  <c r="BI324" i="22"/>
  <c r="BH324" i="22"/>
  <c r="BG324" i="22"/>
  <c r="BF324" i="22"/>
  <c r="T324" i="22"/>
  <c r="T320" i="22" s="1"/>
  <c r="R324" i="22"/>
  <c r="P324" i="22"/>
  <c r="J324" i="22"/>
  <c r="BE324" i="22" s="1"/>
  <c r="BK321" i="22"/>
  <c r="BK320" i="22" s="1"/>
  <c r="BI321" i="22"/>
  <c r="BH321" i="22"/>
  <c r="BG321" i="22"/>
  <c r="BF321" i="22"/>
  <c r="T321" i="22"/>
  <c r="R321" i="22"/>
  <c r="R320" i="22" s="1"/>
  <c r="P321" i="22"/>
  <c r="J321" i="22"/>
  <c r="BE321" i="22" s="1"/>
  <c r="J320" i="22"/>
  <c r="BK319" i="22"/>
  <c r="BI319" i="22"/>
  <c r="BH319" i="22"/>
  <c r="BG319" i="22"/>
  <c r="BF319" i="22"/>
  <c r="T319" i="22"/>
  <c r="R319" i="22"/>
  <c r="P319" i="22"/>
  <c r="J319" i="22"/>
  <c r="BE319" i="22" s="1"/>
  <c r="BK313" i="22"/>
  <c r="BI313" i="22"/>
  <c r="BH313" i="22"/>
  <c r="BG313" i="22"/>
  <c r="BF313" i="22"/>
  <c r="T313" i="22"/>
  <c r="R313" i="22"/>
  <c r="P313" i="22"/>
  <c r="J313" i="22"/>
  <c r="BE313" i="22" s="1"/>
  <c r="BK307" i="22"/>
  <c r="BI307" i="22"/>
  <c r="BH307" i="22"/>
  <c r="BG307" i="22"/>
  <c r="BF307" i="22"/>
  <c r="T307" i="22"/>
  <c r="R307" i="22"/>
  <c r="P307" i="22"/>
  <c r="J307" i="22"/>
  <c r="BE307" i="22" s="1"/>
  <c r="BK301" i="22"/>
  <c r="BI301" i="22"/>
  <c r="BH301" i="22"/>
  <c r="BG301" i="22"/>
  <c r="BF301" i="22"/>
  <c r="T301" i="22"/>
  <c r="R301" i="22"/>
  <c r="P301" i="22"/>
  <c r="J301" i="22"/>
  <c r="BE301" i="22" s="1"/>
  <c r="BK295" i="22"/>
  <c r="BI295" i="22"/>
  <c r="BH295" i="22"/>
  <c r="BG295" i="22"/>
  <c r="BF295" i="22"/>
  <c r="T295" i="22"/>
  <c r="R295" i="22"/>
  <c r="P295" i="22"/>
  <c r="J295" i="22"/>
  <c r="BE295" i="22" s="1"/>
  <c r="BK287" i="22"/>
  <c r="BI287" i="22"/>
  <c r="BH287" i="22"/>
  <c r="BG287" i="22"/>
  <c r="BF287" i="22"/>
  <c r="T287" i="22"/>
  <c r="R287" i="22"/>
  <c r="P287" i="22"/>
  <c r="J287" i="22"/>
  <c r="BE287" i="22" s="1"/>
  <c r="BK282" i="22"/>
  <c r="BI282" i="22"/>
  <c r="BH282" i="22"/>
  <c r="BG282" i="22"/>
  <c r="BF282" i="22"/>
  <c r="T282" i="22"/>
  <c r="R282" i="22"/>
  <c r="P282" i="22"/>
  <c r="J282" i="22"/>
  <c r="BE282" i="22" s="1"/>
  <c r="BK272" i="22"/>
  <c r="BI272" i="22"/>
  <c r="BH272" i="22"/>
  <c r="BG272" i="22"/>
  <c r="BF272" i="22"/>
  <c r="T272" i="22"/>
  <c r="R272" i="22"/>
  <c r="P272" i="22"/>
  <c r="J272" i="22"/>
  <c r="BE272" i="22" s="1"/>
  <c r="BK271" i="22"/>
  <c r="BI271" i="22"/>
  <c r="BH271" i="22"/>
  <c r="BG271" i="22"/>
  <c r="BF271" i="22"/>
  <c r="T271" i="22"/>
  <c r="R271" i="22"/>
  <c r="P271" i="22"/>
  <c r="J271" i="22"/>
  <c r="BE271" i="22" s="1"/>
  <c r="BK270" i="22"/>
  <c r="BI270" i="22"/>
  <c r="BH270" i="22"/>
  <c r="BG270" i="22"/>
  <c r="BF270" i="22"/>
  <c r="T270" i="22"/>
  <c r="R270" i="22"/>
  <c r="P270" i="22"/>
  <c r="J270" i="22"/>
  <c r="BE270" i="22" s="1"/>
  <c r="BK267" i="22"/>
  <c r="BI267" i="22"/>
  <c r="BH267" i="22"/>
  <c r="BG267" i="22"/>
  <c r="BF267" i="22"/>
  <c r="T267" i="22"/>
  <c r="R267" i="22"/>
  <c r="P267" i="22"/>
  <c r="J267" i="22"/>
  <c r="BE267" i="22" s="1"/>
  <c r="BK266" i="22"/>
  <c r="BI266" i="22"/>
  <c r="BH266" i="22"/>
  <c r="BG266" i="22"/>
  <c r="BF266" i="22"/>
  <c r="T266" i="22"/>
  <c r="R266" i="22"/>
  <c r="P266" i="22"/>
  <c r="J266" i="22"/>
  <c r="BE266" i="22" s="1"/>
  <c r="BK264" i="22"/>
  <c r="BI264" i="22"/>
  <c r="BH264" i="22"/>
  <c r="BG264" i="22"/>
  <c r="BF264" i="22"/>
  <c r="T264" i="22"/>
  <c r="R264" i="22"/>
  <c r="P264" i="22"/>
  <c r="J264" i="22"/>
  <c r="BE264" i="22" s="1"/>
  <c r="BK254" i="22"/>
  <c r="BI254" i="22"/>
  <c r="BH254" i="22"/>
  <c r="BG254" i="22"/>
  <c r="BF254" i="22"/>
  <c r="T254" i="22"/>
  <c r="R254" i="22"/>
  <c r="P254" i="22"/>
  <c r="J254" i="22"/>
  <c r="BE254" i="22" s="1"/>
  <c r="BK248" i="22"/>
  <c r="BI248" i="22"/>
  <c r="BH248" i="22"/>
  <c r="BG248" i="22"/>
  <c r="BF248" i="22"/>
  <c r="T248" i="22"/>
  <c r="R248" i="22"/>
  <c r="P248" i="22"/>
  <c r="J248" i="22"/>
  <c r="BE248" i="22" s="1"/>
  <c r="BK242" i="22"/>
  <c r="BI242" i="22"/>
  <c r="BH242" i="22"/>
  <c r="BG242" i="22"/>
  <c r="BF242" i="22"/>
  <c r="T242" i="22"/>
  <c r="R242" i="22"/>
  <c r="P242" i="22"/>
  <c r="J242" i="22"/>
  <c r="BE242" i="22" s="1"/>
  <c r="BK236" i="22"/>
  <c r="BI236" i="22"/>
  <c r="BH236" i="22"/>
  <c r="BG236" i="22"/>
  <c r="BF236" i="22"/>
  <c r="T236" i="22"/>
  <c r="R236" i="22"/>
  <c r="P236" i="22"/>
  <c r="J236" i="22"/>
  <c r="BE236" i="22" s="1"/>
  <c r="BK232" i="22"/>
  <c r="BI232" i="22"/>
  <c r="BH232" i="22"/>
  <c r="BG232" i="22"/>
  <c r="BF232" i="22"/>
  <c r="T232" i="22"/>
  <c r="R232" i="22"/>
  <c r="R219" i="22" s="1"/>
  <c r="P232" i="22"/>
  <c r="J232" i="22"/>
  <c r="BE232" i="22" s="1"/>
  <c r="BK226" i="22"/>
  <c r="BI226" i="22"/>
  <c r="BH226" i="22"/>
  <c r="BG226" i="22"/>
  <c r="BF226" i="22"/>
  <c r="T226" i="22"/>
  <c r="R226" i="22"/>
  <c r="P226" i="22"/>
  <c r="J226" i="22"/>
  <c r="BE226" i="22" s="1"/>
  <c r="BK220" i="22"/>
  <c r="BK219" i="22" s="1"/>
  <c r="J219" i="22" s="1"/>
  <c r="J103" i="22" s="1"/>
  <c r="BI220" i="22"/>
  <c r="BH220" i="22"/>
  <c r="BG220" i="22"/>
  <c r="BF220" i="22"/>
  <c r="T220" i="22"/>
  <c r="R220" i="22"/>
  <c r="P220" i="22"/>
  <c r="J220" i="22"/>
  <c r="BE220" i="22" s="1"/>
  <c r="BK218" i="22"/>
  <c r="BI218" i="22"/>
  <c r="BH218" i="22"/>
  <c r="BG218" i="22"/>
  <c r="BF218" i="22"/>
  <c r="T218" i="22"/>
  <c r="T217" i="22" s="1"/>
  <c r="R218" i="22"/>
  <c r="R217" i="22" s="1"/>
  <c r="P218" i="22"/>
  <c r="J218" i="22"/>
  <c r="BE218" i="22" s="1"/>
  <c r="BK217" i="22"/>
  <c r="J217" i="22" s="1"/>
  <c r="P217" i="22"/>
  <c r="BK216" i="22"/>
  <c r="BI216" i="22"/>
  <c r="BH216" i="22"/>
  <c r="BG216" i="22"/>
  <c r="BF216" i="22"/>
  <c r="T216" i="22"/>
  <c r="R216" i="22"/>
  <c r="P216" i="22"/>
  <c r="J216" i="22"/>
  <c r="BE216" i="22" s="1"/>
  <c r="BK215" i="22"/>
  <c r="BI215" i="22"/>
  <c r="BH215" i="22"/>
  <c r="BG215" i="22"/>
  <c r="BF215" i="22"/>
  <c r="T215" i="22"/>
  <c r="R215" i="22"/>
  <c r="P215" i="22"/>
  <c r="J215" i="22"/>
  <c r="BE215" i="22" s="1"/>
  <c r="BK214" i="22"/>
  <c r="BI214" i="22"/>
  <c r="BH214" i="22"/>
  <c r="BG214" i="22"/>
  <c r="BF214" i="22"/>
  <c r="T214" i="22"/>
  <c r="R214" i="22"/>
  <c r="R213" i="22" s="1"/>
  <c r="P214" i="22"/>
  <c r="J214" i="22"/>
  <c r="BE214" i="22" s="1"/>
  <c r="BK212" i="22"/>
  <c r="BI212" i="22"/>
  <c r="BH212" i="22"/>
  <c r="BG212" i="22"/>
  <c r="BF212" i="22"/>
  <c r="T212" i="22"/>
  <c r="R212" i="22"/>
  <c r="P212" i="22"/>
  <c r="P205" i="22" s="1"/>
  <c r="J212" i="22"/>
  <c r="BE212" i="22" s="1"/>
  <c r="BK209" i="22"/>
  <c r="BK205" i="22" s="1"/>
  <c r="J205" i="22" s="1"/>
  <c r="J100" i="22" s="1"/>
  <c r="BI209" i="22"/>
  <c r="BH209" i="22"/>
  <c r="BG209" i="22"/>
  <c r="BF209" i="22"/>
  <c r="T209" i="22"/>
  <c r="R209" i="22"/>
  <c r="P209" i="22"/>
  <c r="J209" i="22"/>
  <c r="BE209" i="22" s="1"/>
  <c r="BK206" i="22"/>
  <c r="BI206" i="22"/>
  <c r="BH206" i="22"/>
  <c r="BG206" i="22"/>
  <c r="BF206" i="22"/>
  <c r="T206" i="22"/>
  <c r="R206" i="22"/>
  <c r="R205" i="22" s="1"/>
  <c r="P206" i="22"/>
  <c r="J206" i="22"/>
  <c r="BE206" i="22" s="1"/>
  <c r="T205" i="22"/>
  <c r="BK204" i="22"/>
  <c r="BI204" i="22"/>
  <c r="BH204" i="22"/>
  <c r="BG204" i="22"/>
  <c r="BF204" i="22"/>
  <c r="T204" i="22"/>
  <c r="R204" i="22"/>
  <c r="P204" i="22"/>
  <c r="J204" i="22"/>
  <c r="BE204" i="22" s="1"/>
  <c r="BK202" i="22"/>
  <c r="BI202" i="22"/>
  <c r="BH202" i="22"/>
  <c r="BG202" i="22"/>
  <c r="BF202" i="22"/>
  <c r="T202" i="22"/>
  <c r="R202" i="22"/>
  <c r="R198" i="22" s="1"/>
  <c r="P202" i="22"/>
  <c r="J202" i="22"/>
  <c r="BE202" i="22" s="1"/>
  <c r="BK199" i="22"/>
  <c r="BI199" i="22"/>
  <c r="BH199" i="22"/>
  <c r="BG199" i="22"/>
  <c r="BF199" i="22"/>
  <c r="T199" i="22"/>
  <c r="T198" i="22" s="1"/>
  <c r="R199" i="22"/>
  <c r="P199" i="22"/>
  <c r="J199" i="22"/>
  <c r="BE199" i="22" s="1"/>
  <c r="BK198" i="22"/>
  <c r="J198" i="22" s="1"/>
  <c r="J99" i="22" s="1"/>
  <c r="BK197" i="22"/>
  <c r="BI197" i="22"/>
  <c r="BH197" i="22"/>
  <c r="BG197" i="22"/>
  <c r="BF197" i="22"/>
  <c r="T197" i="22"/>
  <c r="R197" i="22"/>
  <c r="P197" i="22"/>
  <c r="J197" i="22"/>
  <c r="BE197" i="22" s="1"/>
  <c r="BK172" i="22"/>
  <c r="BI172" i="22"/>
  <c r="BH172" i="22"/>
  <c r="BG172" i="22"/>
  <c r="BF172" i="22"/>
  <c r="T172" i="22"/>
  <c r="R172" i="22"/>
  <c r="P172" i="22"/>
  <c r="J172" i="22"/>
  <c r="BE172" i="22" s="1"/>
  <c r="BK156" i="22"/>
  <c r="BI156" i="22"/>
  <c r="BH156" i="22"/>
  <c r="BG156" i="22"/>
  <c r="BF156" i="22"/>
  <c r="T156" i="22"/>
  <c r="R156" i="22"/>
  <c r="P156" i="22"/>
  <c r="J156" i="22"/>
  <c r="BE156" i="22" s="1"/>
  <c r="BK154" i="22"/>
  <c r="BI154" i="22"/>
  <c r="BH154" i="22"/>
  <c r="BG154" i="22"/>
  <c r="BF154" i="22"/>
  <c r="T154" i="22"/>
  <c r="R154" i="22"/>
  <c r="P154" i="22"/>
  <c r="P130" i="22" s="1"/>
  <c r="J154" i="22"/>
  <c r="BE154" i="22" s="1"/>
  <c r="BK131" i="22"/>
  <c r="BK130" i="22" s="1"/>
  <c r="BI131" i="22"/>
  <c r="BH131" i="22"/>
  <c r="BG131" i="22"/>
  <c r="BF131" i="22"/>
  <c r="T131" i="22"/>
  <c r="R131" i="22"/>
  <c r="R130" i="22" s="1"/>
  <c r="P131" i="22"/>
  <c r="J131" i="22"/>
  <c r="BE131" i="22" s="1"/>
  <c r="T130" i="22"/>
  <c r="J130" i="22"/>
  <c r="J98" i="22" s="1"/>
  <c r="J122" i="22"/>
  <c r="F122" i="22"/>
  <c r="E120" i="22"/>
  <c r="J108" i="22"/>
  <c r="J104" i="22"/>
  <c r="J102" i="22"/>
  <c r="F92" i="22"/>
  <c r="F91" i="22"/>
  <c r="J89" i="22"/>
  <c r="F89" i="22"/>
  <c r="E87" i="22"/>
  <c r="J37" i="22"/>
  <c r="J36" i="22"/>
  <c r="J35" i="22"/>
  <c r="J24" i="22"/>
  <c r="E24" i="22"/>
  <c r="J125" i="22" s="1"/>
  <c r="J23" i="22"/>
  <c r="J21" i="22"/>
  <c r="E21" i="22"/>
  <c r="J20" i="22"/>
  <c r="J18" i="22"/>
  <c r="E18" i="22"/>
  <c r="F125" i="22" s="1"/>
  <c r="J17" i="22"/>
  <c r="J15" i="22"/>
  <c r="E15" i="22"/>
  <c r="F124" i="22" s="1"/>
  <c r="J14" i="22"/>
  <c r="E7" i="22"/>
  <c r="E118" i="22" s="1"/>
  <c r="BK468" i="21"/>
  <c r="BI468" i="21"/>
  <c r="BH468" i="21"/>
  <c r="BG468" i="21"/>
  <c r="BF468" i="21"/>
  <c r="T468" i="21"/>
  <c r="R468" i="21"/>
  <c r="P468" i="21"/>
  <c r="P466" i="21" s="1"/>
  <c r="J468" i="21"/>
  <c r="BE468" i="21" s="1"/>
  <c r="BK467" i="21"/>
  <c r="BI467" i="21"/>
  <c r="BH467" i="21"/>
  <c r="BG467" i="21"/>
  <c r="BF467" i="21"/>
  <c r="T467" i="21"/>
  <c r="T466" i="21" s="1"/>
  <c r="R467" i="21"/>
  <c r="R466" i="21" s="1"/>
  <c r="P467" i="21"/>
  <c r="J467" i="21"/>
  <c r="BE467" i="21" s="1"/>
  <c r="BK466" i="21"/>
  <c r="J466" i="21" s="1"/>
  <c r="BK460" i="21"/>
  <c r="BI460" i="21"/>
  <c r="BH460" i="21"/>
  <c r="BG460" i="21"/>
  <c r="BF460" i="21"/>
  <c r="T460" i="21"/>
  <c r="R460" i="21"/>
  <c r="P460" i="21"/>
  <c r="J460" i="21"/>
  <c r="BE460" i="21" s="1"/>
  <c r="BK448" i="21"/>
  <c r="BK447" i="21" s="1"/>
  <c r="J447" i="21" s="1"/>
  <c r="J107" i="21" s="1"/>
  <c r="BI448" i="21"/>
  <c r="BH448" i="21"/>
  <c r="BG448" i="21"/>
  <c r="BF448" i="21"/>
  <c r="T448" i="21"/>
  <c r="R448" i="21"/>
  <c r="R447" i="21" s="1"/>
  <c r="P448" i="21"/>
  <c r="P447" i="21" s="1"/>
  <c r="J448" i="21"/>
  <c r="BE448" i="21" s="1"/>
  <c r="BK446" i="21"/>
  <c r="BI446" i="21"/>
  <c r="BH446" i="21"/>
  <c r="BG446" i="21"/>
  <c r="BF446" i="21"/>
  <c r="T446" i="21"/>
  <c r="R446" i="21"/>
  <c r="P446" i="21"/>
  <c r="J446" i="21"/>
  <c r="BE446" i="21" s="1"/>
  <c r="BK430" i="21"/>
  <c r="BI430" i="21"/>
  <c r="BH430" i="21"/>
  <c r="BG430" i="21"/>
  <c r="BF430" i="21"/>
  <c r="T430" i="21"/>
  <c r="R430" i="21"/>
  <c r="P430" i="21"/>
  <c r="J430" i="21"/>
  <c r="BE430" i="21" s="1"/>
  <c r="BK414" i="21"/>
  <c r="BI414" i="21"/>
  <c r="BH414" i="21"/>
  <c r="BG414" i="21"/>
  <c r="BF414" i="21"/>
  <c r="T414" i="21"/>
  <c r="R414" i="21"/>
  <c r="P414" i="21"/>
  <c r="J414" i="21"/>
  <c r="BE414" i="21" s="1"/>
  <c r="BK412" i="21"/>
  <c r="BI412" i="21"/>
  <c r="BH412" i="21"/>
  <c r="BG412" i="21"/>
  <c r="BF412" i="21"/>
  <c r="T412" i="21"/>
  <c r="R412" i="21"/>
  <c r="P412" i="21"/>
  <c r="J412" i="21"/>
  <c r="BE412" i="21" s="1"/>
  <c r="BK410" i="21"/>
  <c r="BI410" i="21"/>
  <c r="BH410" i="21"/>
  <c r="BG410" i="21"/>
  <c r="BF410" i="21"/>
  <c r="T410" i="21"/>
  <c r="R410" i="21"/>
  <c r="P410" i="21"/>
  <c r="J410" i="21"/>
  <c r="BE410" i="21" s="1"/>
  <c r="BK408" i="21"/>
  <c r="BI408" i="21"/>
  <c r="BH408" i="21"/>
  <c r="BG408" i="21"/>
  <c r="BF408" i="21"/>
  <c r="T408" i="21"/>
  <c r="R408" i="21"/>
  <c r="P408" i="21"/>
  <c r="J408" i="21"/>
  <c r="BE408" i="21" s="1"/>
  <c r="BK402" i="21"/>
  <c r="BI402" i="21"/>
  <c r="BH402" i="21"/>
  <c r="BG402" i="21"/>
  <c r="BF402" i="21"/>
  <c r="T402" i="21"/>
  <c r="R402" i="21"/>
  <c r="P402" i="21"/>
  <c r="J402" i="21"/>
  <c r="BE402" i="21" s="1"/>
  <c r="BK380" i="21"/>
  <c r="BI380" i="21"/>
  <c r="BH380" i="21"/>
  <c r="BG380" i="21"/>
  <c r="BF380" i="21"/>
  <c r="T380" i="21"/>
  <c r="R380" i="21"/>
  <c r="P380" i="21"/>
  <c r="J380" i="21"/>
  <c r="BE380" i="21" s="1"/>
  <c r="BK379" i="21"/>
  <c r="BI379" i="21"/>
  <c r="BH379" i="21"/>
  <c r="BG379" i="21"/>
  <c r="BF379" i="21"/>
  <c r="T379" i="21"/>
  <c r="T373" i="21" s="1"/>
  <c r="R379" i="21"/>
  <c r="P379" i="21"/>
  <c r="J379" i="21"/>
  <c r="BE379" i="21" s="1"/>
  <c r="BK374" i="21"/>
  <c r="BK373" i="21" s="1"/>
  <c r="J373" i="21" s="1"/>
  <c r="J106" i="21" s="1"/>
  <c r="BI374" i="21"/>
  <c r="BH374" i="21"/>
  <c r="BG374" i="21"/>
  <c r="BF374" i="21"/>
  <c r="T374" i="21"/>
  <c r="R374" i="21"/>
  <c r="P374" i="21"/>
  <c r="P373" i="21" s="1"/>
  <c r="J374" i="21"/>
  <c r="BE374" i="21" s="1"/>
  <c r="BK372" i="21"/>
  <c r="BI372" i="21"/>
  <c r="BH372" i="21"/>
  <c r="BG372" i="21"/>
  <c r="BF372" i="21"/>
  <c r="T372" i="21"/>
  <c r="R372" i="21"/>
  <c r="P372" i="21"/>
  <c r="J372" i="21"/>
  <c r="BE372" i="21" s="1"/>
  <c r="BK370" i="21"/>
  <c r="BI370" i="21"/>
  <c r="BH370" i="21"/>
  <c r="BG370" i="21"/>
  <c r="BF370" i="21"/>
  <c r="T370" i="21"/>
  <c r="R370" i="21"/>
  <c r="P370" i="21"/>
  <c r="J370" i="21"/>
  <c r="BE370" i="21" s="1"/>
  <c r="BK366" i="21"/>
  <c r="BI366" i="21"/>
  <c r="BH366" i="21"/>
  <c r="BG366" i="21"/>
  <c r="BF366" i="21"/>
  <c r="T366" i="21"/>
  <c r="R366" i="21"/>
  <c r="P366" i="21"/>
  <c r="J366" i="21"/>
  <c r="BE366" i="21" s="1"/>
  <c r="BK342" i="21"/>
  <c r="BI342" i="21"/>
  <c r="BH342" i="21"/>
  <c r="BG342" i="21"/>
  <c r="BF342" i="21"/>
  <c r="T342" i="21"/>
  <c r="R342" i="21"/>
  <c r="P342" i="21"/>
  <c r="J342" i="21"/>
  <c r="BE342" i="21" s="1"/>
  <c r="BK330" i="21"/>
  <c r="BI330" i="21"/>
  <c r="BH330" i="21"/>
  <c r="BG330" i="21"/>
  <c r="BF330" i="21"/>
  <c r="T330" i="21"/>
  <c r="R330" i="21"/>
  <c r="P330" i="21"/>
  <c r="J330" i="21"/>
  <c r="BE330" i="21" s="1"/>
  <c r="BK329" i="21"/>
  <c r="BI329" i="21"/>
  <c r="BH329" i="21"/>
  <c r="BG329" i="21"/>
  <c r="BF329" i="21"/>
  <c r="T329" i="21"/>
  <c r="R329" i="21"/>
  <c r="P329" i="21"/>
  <c r="J329" i="21"/>
  <c r="BE329" i="21" s="1"/>
  <c r="BK328" i="21"/>
  <c r="BI328" i="21"/>
  <c r="BH328" i="21"/>
  <c r="BG328" i="21"/>
  <c r="BF328" i="21"/>
  <c r="T328" i="21"/>
  <c r="T327" i="21" s="1"/>
  <c r="R328" i="21"/>
  <c r="P328" i="21"/>
  <c r="J328" i="21"/>
  <c r="BE328" i="21" s="1"/>
  <c r="R327" i="21"/>
  <c r="BK326" i="21"/>
  <c r="BI326" i="21"/>
  <c r="BH326" i="21"/>
  <c r="BG326" i="21"/>
  <c r="BF326" i="21"/>
  <c r="T326" i="21"/>
  <c r="R326" i="21"/>
  <c r="P326" i="21"/>
  <c r="J326" i="21"/>
  <c r="BE326" i="21" s="1"/>
  <c r="BK325" i="21"/>
  <c r="BK320" i="21" s="1"/>
  <c r="J320" i="21" s="1"/>
  <c r="J104" i="21" s="1"/>
  <c r="BI325" i="21"/>
  <c r="BH325" i="21"/>
  <c r="BG325" i="21"/>
  <c r="BF325" i="21"/>
  <c r="T325" i="21"/>
  <c r="R325" i="21"/>
  <c r="P325" i="21"/>
  <c r="J325" i="21"/>
  <c r="BE325" i="21" s="1"/>
  <c r="BK324" i="21"/>
  <c r="BI324" i="21"/>
  <c r="BH324" i="21"/>
  <c r="BG324" i="21"/>
  <c r="BF324" i="21"/>
  <c r="T324" i="21"/>
  <c r="R324" i="21"/>
  <c r="P324" i="21"/>
  <c r="P320" i="21" s="1"/>
  <c r="J324" i="21"/>
  <c r="BE324" i="21" s="1"/>
  <c r="BK321" i="21"/>
  <c r="BI321" i="21"/>
  <c r="BH321" i="21"/>
  <c r="BG321" i="21"/>
  <c r="BF321" i="21"/>
  <c r="T321" i="21"/>
  <c r="R321" i="21"/>
  <c r="R320" i="21" s="1"/>
  <c r="P321" i="21"/>
  <c r="J321" i="21"/>
  <c r="BE321" i="21" s="1"/>
  <c r="T320" i="21"/>
  <c r="BK319" i="21"/>
  <c r="BI319" i="21"/>
  <c r="BH319" i="21"/>
  <c r="BG319" i="21"/>
  <c r="BF319" i="21"/>
  <c r="T319" i="21"/>
  <c r="R319" i="21"/>
  <c r="P319" i="21"/>
  <c r="J319" i="21"/>
  <c r="BE319" i="21" s="1"/>
  <c r="BK313" i="21"/>
  <c r="BI313" i="21"/>
  <c r="BH313" i="21"/>
  <c r="BG313" i="21"/>
  <c r="BF313" i="21"/>
  <c r="T313" i="21"/>
  <c r="R313" i="21"/>
  <c r="P313" i="21"/>
  <c r="J313" i="21"/>
  <c r="BE313" i="21" s="1"/>
  <c r="BK307" i="21"/>
  <c r="BI307" i="21"/>
  <c r="BH307" i="21"/>
  <c r="BG307" i="21"/>
  <c r="BF307" i="21"/>
  <c r="T307" i="21"/>
  <c r="R307" i="21"/>
  <c r="P307" i="21"/>
  <c r="J307" i="21"/>
  <c r="BE307" i="21" s="1"/>
  <c r="BK301" i="21"/>
  <c r="BI301" i="21"/>
  <c r="BH301" i="21"/>
  <c r="BG301" i="21"/>
  <c r="BF301" i="21"/>
  <c r="T301" i="21"/>
  <c r="R301" i="21"/>
  <c r="P301" i="21"/>
  <c r="J301" i="21"/>
  <c r="BE301" i="21" s="1"/>
  <c r="BK295" i="21"/>
  <c r="BI295" i="21"/>
  <c r="BH295" i="21"/>
  <c r="BG295" i="21"/>
  <c r="BF295" i="21"/>
  <c r="T295" i="21"/>
  <c r="R295" i="21"/>
  <c r="P295" i="21"/>
  <c r="J295" i="21"/>
  <c r="BE295" i="21" s="1"/>
  <c r="BK287" i="21"/>
  <c r="BI287" i="21"/>
  <c r="BH287" i="21"/>
  <c r="BG287" i="21"/>
  <c r="BF287" i="21"/>
  <c r="T287" i="21"/>
  <c r="R287" i="21"/>
  <c r="P287" i="21"/>
  <c r="J287" i="21"/>
  <c r="BE287" i="21" s="1"/>
  <c r="BK282" i="21"/>
  <c r="BI282" i="21"/>
  <c r="BH282" i="21"/>
  <c r="BG282" i="21"/>
  <c r="BF282" i="21"/>
  <c r="T282" i="21"/>
  <c r="R282" i="21"/>
  <c r="P282" i="21"/>
  <c r="J282" i="21"/>
  <c r="BE282" i="21" s="1"/>
  <c r="BK272" i="21"/>
  <c r="BI272" i="21"/>
  <c r="BH272" i="21"/>
  <c r="BG272" i="21"/>
  <c r="BF272" i="21"/>
  <c r="T272" i="21"/>
  <c r="R272" i="21"/>
  <c r="P272" i="21"/>
  <c r="J272" i="21"/>
  <c r="BE272" i="21" s="1"/>
  <c r="BK271" i="21"/>
  <c r="BI271" i="21"/>
  <c r="BH271" i="21"/>
  <c r="BG271" i="21"/>
  <c r="BF271" i="21"/>
  <c r="T271" i="21"/>
  <c r="R271" i="21"/>
  <c r="P271" i="21"/>
  <c r="J271" i="21"/>
  <c r="BE271" i="21" s="1"/>
  <c r="BK270" i="21"/>
  <c r="BI270" i="21"/>
  <c r="BH270" i="21"/>
  <c r="BG270" i="21"/>
  <c r="BF270" i="21"/>
  <c r="T270" i="21"/>
  <c r="R270" i="21"/>
  <c r="P270" i="21"/>
  <c r="J270" i="21"/>
  <c r="BE270" i="21" s="1"/>
  <c r="BK267" i="21"/>
  <c r="BI267" i="21"/>
  <c r="BH267" i="21"/>
  <c r="BG267" i="21"/>
  <c r="BF267" i="21"/>
  <c r="T267" i="21"/>
  <c r="R267" i="21"/>
  <c r="P267" i="21"/>
  <c r="J267" i="21"/>
  <c r="BE267" i="21" s="1"/>
  <c r="BK266" i="21"/>
  <c r="BI266" i="21"/>
  <c r="BH266" i="21"/>
  <c r="BG266" i="21"/>
  <c r="BF266" i="21"/>
  <c r="T266" i="21"/>
  <c r="R266" i="21"/>
  <c r="P266" i="21"/>
  <c r="J266" i="21"/>
  <c r="BE266" i="21" s="1"/>
  <c r="BK264" i="21"/>
  <c r="BI264" i="21"/>
  <c r="BH264" i="21"/>
  <c r="BG264" i="21"/>
  <c r="BF264" i="21"/>
  <c r="T264" i="21"/>
  <c r="R264" i="21"/>
  <c r="P264" i="21"/>
  <c r="J264" i="21"/>
  <c r="BE264" i="21" s="1"/>
  <c r="BK254" i="21"/>
  <c r="BI254" i="21"/>
  <c r="BH254" i="21"/>
  <c r="BG254" i="21"/>
  <c r="BF254" i="21"/>
  <c r="T254" i="21"/>
  <c r="R254" i="21"/>
  <c r="P254" i="21"/>
  <c r="J254" i="21"/>
  <c r="BE254" i="21" s="1"/>
  <c r="BK248" i="21"/>
  <c r="BI248" i="21"/>
  <c r="BH248" i="21"/>
  <c r="BG248" i="21"/>
  <c r="BF248" i="21"/>
  <c r="T248" i="21"/>
  <c r="R248" i="21"/>
  <c r="P248" i="21"/>
  <c r="J248" i="21"/>
  <c r="BE248" i="21" s="1"/>
  <c r="BK242" i="21"/>
  <c r="BI242" i="21"/>
  <c r="BH242" i="21"/>
  <c r="BG242" i="21"/>
  <c r="BF242" i="21"/>
  <c r="T242" i="21"/>
  <c r="R242" i="21"/>
  <c r="P242" i="21"/>
  <c r="J242" i="21"/>
  <c r="BE242" i="21" s="1"/>
  <c r="BK236" i="21"/>
  <c r="BI236" i="21"/>
  <c r="BH236" i="21"/>
  <c r="BG236" i="21"/>
  <c r="BF236" i="21"/>
  <c r="T236" i="21"/>
  <c r="R236" i="21"/>
  <c r="P236" i="21"/>
  <c r="J236" i="21"/>
  <c r="BE236" i="21" s="1"/>
  <c r="BK232" i="21"/>
  <c r="BK219" i="21" s="1"/>
  <c r="J219" i="21" s="1"/>
  <c r="J103" i="21" s="1"/>
  <c r="BI232" i="21"/>
  <c r="BH232" i="21"/>
  <c r="BG232" i="21"/>
  <c r="BF232" i="21"/>
  <c r="T232" i="21"/>
  <c r="R232" i="21"/>
  <c r="P232" i="21"/>
  <c r="J232" i="21"/>
  <c r="BE232" i="21" s="1"/>
  <c r="BK226" i="21"/>
  <c r="BI226" i="21"/>
  <c r="BH226" i="21"/>
  <c r="BG226" i="21"/>
  <c r="BF226" i="21"/>
  <c r="T226" i="21"/>
  <c r="R226" i="21"/>
  <c r="P226" i="21"/>
  <c r="P219" i="21" s="1"/>
  <c r="J226" i="21"/>
  <c r="BE226" i="21" s="1"/>
  <c r="BK220" i="21"/>
  <c r="BI220" i="21"/>
  <c r="BH220" i="21"/>
  <c r="BG220" i="21"/>
  <c r="BF220" i="21"/>
  <c r="T220" i="21"/>
  <c r="R220" i="21"/>
  <c r="R219" i="21" s="1"/>
  <c r="P220" i="21"/>
  <c r="J220" i="21"/>
  <c r="BE220" i="21" s="1"/>
  <c r="BK218" i="21"/>
  <c r="BK217" i="21" s="1"/>
  <c r="BI218" i="21"/>
  <c r="BH218" i="21"/>
  <c r="BG218" i="21"/>
  <c r="BF218" i="21"/>
  <c r="T218" i="21"/>
  <c r="T217" i="21" s="1"/>
  <c r="R218" i="21"/>
  <c r="R217" i="21" s="1"/>
  <c r="P218" i="21"/>
  <c r="P217" i="21" s="1"/>
  <c r="J218" i="21"/>
  <c r="BE218" i="21" s="1"/>
  <c r="J217" i="21"/>
  <c r="J102" i="21" s="1"/>
  <c r="BK216" i="21"/>
  <c r="BI216" i="21"/>
  <c r="BH216" i="21"/>
  <c r="BG216" i="21"/>
  <c r="BF216" i="21"/>
  <c r="T216" i="21"/>
  <c r="R216" i="21"/>
  <c r="P216" i="21"/>
  <c r="J216" i="21"/>
  <c r="BE216" i="21" s="1"/>
  <c r="BK215" i="21"/>
  <c r="BI215" i="21"/>
  <c r="BH215" i="21"/>
  <c r="BG215" i="21"/>
  <c r="BF215" i="21"/>
  <c r="T215" i="21"/>
  <c r="R215" i="21"/>
  <c r="P215" i="21"/>
  <c r="J215" i="21"/>
  <c r="BE215" i="21" s="1"/>
  <c r="BK214" i="21"/>
  <c r="BI214" i="21"/>
  <c r="BH214" i="21"/>
  <c r="BG214" i="21"/>
  <c r="BF214" i="21"/>
  <c r="T214" i="21"/>
  <c r="R214" i="21"/>
  <c r="R213" i="21" s="1"/>
  <c r="P214" i="21"/>
  <c r="J214" i="21"/>
  <c r="BE214" i="21" s="1"/>
  <c r="BK212" i="21"/>
  <c r="BI212" i="21"/>
  <c r="BH212" i="21"/>
  <c r="BG212" i="21"/>
  <c r="BF212" i="21"/>
  <c r="T212" i="21"/>
  <c r="R212" i="21"/>
  <c r="P212" i="21"/>
  <c r="J212" i="21"/>
  <c r="BE212" i="21" s="1"/>
  <c r="BK209" i="21"/>
  <c r="BI209" i="21"/>
  <c r="BH209" i="21"/>
  <c r="BG209" i="21"/>
  <c r="BF209" i="21"/>
  <c r="T209" i="21"/>
  <c r="R209" i="21"/>
  <c r="R205" i="21" s="1"/>
  <c r="P209" i="21"/>
  <c r="J209" i="21"/>
  <c r="BE209" i="21" s="1"/>
  <c r="BK206" i="21"/>
  <c r="BI206" i="21"/>
  <c r="BH206" i="21"/>
  <c r="BG206" i="21"/>
  <c r="BF206" i="21"/>
  <c r="BE206" i="21"/>
  <c r="T206" i="21"/>
  <c r="R206" i="21"/>
  <c r="P206" i="21"/>
  <c r="J206" i="21"/>
  <c r="BK204" i="21"/>
  <c r="BI204" i="21"/>
  <c r="BH204" i="21"/>
  <c r="BG204" i="21"/>
  <c r="BF204" i="21"/>
  <c r="T204" i="21"/>
  <c r="R204" i="21"/>
  <c r="P204" i="21"/>
  <c r="J204" i="21"/>
  <c r="BE204" i="21" s="1"/>
  <c r="BK202" i="21"/>
  <c r="BI202" i="21"/>
  <c r="BH202" i="21"/>
  <c r="BG202" i="21"/>
  <c r="BF202" i="21"/>
  <c r="T202" i="21"/>
  <c r="R202" i="21"/>
  <c r="P202" i="21"/>
  <c r="J202" i="21"/>
  <c r="BE202" i="21" s="1"/>
  <c r="BK199" i="21"/>
  <c r="BI199" i="21"/>
  <c r="BH199" i="21"/>
  <c r="BG199" i="21"/>
  <c r="BF199" i="21"/>
  <c r="T199" i="21"/>
  <c r="T198" i="21" s="1"/>
  <c r="R199" i="21"/>
  <c r="P199" i="21"/>
  <c r="J199" i="21"/>
  <c r="BE199" i="21" s="1"/>
  <c r="BK198" i="21"/>
  <c r="J198" i="21" s="1"/>
  <c r="J99" i="21" s="1"/>
  <c r="BK197" i="21"/>
  <c r="BI197" i="21"/>
  <c r="BH197" i="21"/>
  <c r="BG197" i="21"/>
  <c r="BF197" i="21"/>
  <c r="T197" i="21"/>
  <c r="R197" i="21"/>
  <c r="P197" i="21"/>
  <c r="J197" i="21"/>
  <c r="BE197" i="21" s="1"/>
  <c r="BK172" i="21"/>
  <c r="BI172" i="21"/>
  <c r="BH172" i="21"/>
  <c r="BG172" i="21"/>
  <c r="BF172" i="21"/>
  <c r="T172" i="21"/>
  <c r="R172" i="21"/>
  <c r="P172" i="21"/>
  <c r="J172" i="21"/>
  <c r="BE172" i="21" s="1"/>
  <c r="BK156" i="21"/>
  <c r="BI156" i="21"/>
  <c r="BH156" i="21"/>
  <c r="BG156" i="21"/>
  <c r="BF156" i="21"/>
  <c r="T156" i="21"/>
  <c r="T130" i="21" s="1"/>
  <c r="R156" i="21"/>
  <c r="P156" i="21"/>
  <c r="J156" i="21"/>
  <c r="BE156" i="21" s="1"/>
  <c r="BK154" i="21"/>
  <c r="BK130" i="21" s="1"/>
  <c r="J130" i="21" s="1"/>
  <c r="J98" i="21" s="1"/>
  <c r="BI154" i="21"/>
  <c r="BH154" i="21"/>
  <c r="BG154" i="21"/>
  <c r="BF154" i="21"/>
  <c r="T154" i="21"/>
  <c r="R154" i="21"/>
  <c r="P154" i="21"/>
  <c r="J154" i="21"/>
  <c r="BE154" i="21" s="1"/>
  <c r="BK131" i="21"/>
  <c r="BI131" i="21"/>
  <c r="BH131" i="21"/>
  <c r="BG131" i="21"/>
  <c r="BF131" i="21"/>
  <c r="T131" i="21"/>
  <c r="R131" i="21"/>
  <c r="P131" i="21"/>
  <c r="J131" i="21"/>
  <c r="BE131" i="21" s="1"/>
  <c r="J124" i="21"/>
  <c r="J122" i="21"/>
  <c r="F122" i="21"/>
  <c r="E120" i="21"/>
  <c r="J108" i="21"/>
  <c r="J89" i="21"/>
  <c r="F89" i="21"/>
  <c r="E87" i="21"/>
  <c r="J37" i="21"/>
  <c r="J36" i="21"/>
  <c r="J35" i="21"/>
  <c r="J24" i="21"/>
  <c r="E24" i="21"/>
  <c r="J125" i="21" s="1"/>
  <c r="J23" i="21"/>
  <c r="J21" i="21"/>
  <c r="E21" i="21"/>
  <c r="J91" i="21" s="1"/>
  <c r="J20" i="21"/>
  <c r="J18" i="21"/>
  <c r="E18" i="21"/>
  <c r="J17" i="21"/>
  <c r="J15" i="21"/>
  <c r="E15" i="21"/>
  <c r="F124" i="21" s="1"/>
  <c r="J14" i="21"/>
  <c r="E7" i="21"/>
  <c r="E118" i="21" s="1"/>
  <c r="BK468" i="20"/>
  <c r="BI468" i="20"/>
  <c r="BH468" i="20"/>
  <c r="BG468" i="20"/>
  <c r="BF468" i="20"/>
  <c r="T468" i="20"/>
  <c r="R468" i="20"/>
  <c r="P468" i="20"/>
  <c r="P466" i="20" s="1"/>
  <c r="J468" i="20"/>
  <c r="BE468" i="20" s="1"/>
  <c r="BK467" i="20"/>
  <c r="BI467" i="20"/>
  <c r="BH467" i="20"/>
  <c r="BG467" i="20"/>
  <c r="BF467" i="20"/>
  <c r="T467" i="20"/>
  <c r="R467" i="20"/>
  <c r="R466" i="20" s="1"/>
  <c r="P467" i="20"/>
  <c r="J467" i="20"/>
  <c r="BE467" i="20" s="1"/>
  <c r="BK466" i="20"/>
  <c r="J466" i="20" s="1"/>
  <c r="J108" i="20" s="1"/>
  <c r="T466" i="20"/>
  <c r="BK460" i="20"/>
  <c r="BI460" i="20"/>
  <c r="BH460" i="20"/>
  <c r="BG460" i="20"/>
  <c r="BF460" i="20"/>
  <c r="T460" i="20"/>
  <c r="T447" i="20" s="1"/>
  <c r="R460" i="20"/>
  <c r="P460" i="20"/>
  <c r="J460" i="20"/>
  <c r="BE460" i="20" s="1"/>
  <c r="BK448" i="20"/>
  <c r="BK447" i="20" s="1"/>
  <c r="J447" i="20" s="1"/>
  <c r="J107" i="20" s="1"/>
  <c r="BI448" i="20"/>
  <c r="BH448" i="20"/>
  <c r="BG448" i="20"/>
  <c r="BF448" i="20"/>
  <c r="T448" i="20"/>
  <c r="R448" i="20"/>
  <c r="P448" i="20"/>
  <c r="P447" i="20" s="1"/>
  <c r="J448" i="20"/>
  <c r="BE448" i="20" s="1"/>
  <c r="R447" i="20"/>
  <c r="BK446" i="20"/>
  <c r="BI446" i="20"/>
  <c r="BH446" i="20"/>
  <c r="BG446" i="20"/>
  <c r="BF446" i="20"/>
  <c r="T446" i="20"/>
  <c r="R446" i="20"/>
  <c r="P446" i="20"/>
  <c r="J446" i="20"/>
  <c r="BE446" i="20" s="1"/>
  <c r="BK430" i="20"/>
  <c r="BI430" i="20"/>
  <c r="BH430" i="20"/>
  <c r="BG430" i="20"/>
  <c r="BF430" i="20"/>
  <c r="T430" i="20"/>
  <c r="R430" i="20"/>
  <c r="P430" i="20"/>
  <c r="J430" i="20"/>
  <c r="BE430" i="20" s="1"/>
  <c r="BK414" i="20"/>
  <c r="BI414" i="20"/>
  <c r="BH414" i="20"/>
  <c r="BG414" i="20"/>
  <c r="BF414" i="20"/>
  <c r="T414" i="20"/>
  <c r="R414" i="20"/>
  <c r="P414" i="20"/>
  <c r="J414" i="20"/>
  <c r="BE414" i="20" s="1"/>
  <c r="BK412" i="20"/>
  <c r="BI412" i="20"/>
  <c r="BH412" i="20"/>
  <c r="BG412" i="20"/>
  <c r="BF412" i="20"/>
  <c r="T412" i="20"/>
  <c r="R412" i="20"/>
  <c r="P412" i="20"/>
  <c r="J412" i="20"/>
  <c r="BE412" i="20" s="1"/>
  <c r="BK410" i="20"/>
  <c r="BI410" i="20"/>
  <c r="BH410" i="20"/>
  <c r="BG410" i="20"/>
  <c r="BF410" i="20"/>
  <c r="T410" i="20"/>
  <c r="R410" i="20"/>
  <c r="P410" i="20"/>
  <c r="J410" i="20"/>
  <c r="BE410" i="20" s="1"/>
  <c r="BK408" i="20"/>
  <c r="BI408" i="20"/>
  <c r="BH408" i="20"/>
  <c r="BG408" i="20"/>
  <c r="BF408" i="20"/>
  <c r="T408" i="20"/>
  <c r="R408" i="20"/>
  <c r="P408" i="20"/>
  <c r="J408" i="20"/>
  <c r="BE408" i="20" s="1"/>
  <c r="BK402" i="20"/>
  <c r="BI402" i="20"/>
  <c r="BH402" i="20"/>
  <c r="BG402" i="20"/>
  <c r="BF402" i="20"/>
  <c r="T402" i="20"/>
  <c r="R402" i="20"/>
  <c r="P402" i="20"/>
  <c r="J402" i="20"/>
  <c r="BE402" i="20" s="1"/>
  <c r="BK380" i="20"/>
  <c r="BI380" i="20"/>
  <c r="BH380" i="20"/>
  <c r="BG380" i="20"/>
  <c r="BF380" i="20"/>
  <c r="T380" i="20"/>
  <c r="R380" i="20"/>
  <c r="P380" i="20"/>
  <c r="J380" i="20"/>
  <c r="BE380" i="20" s="1"/>
  <c r="BK379" i="20"/>
  <c r="BI379" i="20"/>
  <c r="BH379" i="20"/>
  <c r="BG379" i="20"/>
  <c r="BF379" i="20"/>
  <c r="T379" i="20"/>
  <c r="R379" i="20"/>
  <c r="P379" i="20"/>
  <c r="J379" i="20"/>
  <c r="BE379" i="20" s="1"/>
  <c r="BK374" i="20"/>
  <c r="BI374" i="20"/>
  <c r="BH374" i="20"/>
  <c r="BG374" i="20"/>
  <c r="BF374" i="20"/>
  <c r="T374" i="20"/>
  <c r="R374" i="20"/>
  <c r="P374" i="20"/>
  <c r="J374" i="20"/>
  <c r="BE374" i="20" s="1"/>
  <c r="P373" i="20"/>
  <c r="BK372" i="20"/>
  <c r="BI372" i="20"/>
  <c r="BH372" i="20"/>
  <c r="BG372" i="20"/>
  <c r="BF372" i="20"/>
  <c r="T372" i="20"/>
  <c r="R372" i="20"/>
  <c r="P372" i="20"/>
  <c r="J372" i="20"/>
  <c r="BE372" i="20" s="1"/>
  <c r="BK370" i="20"/>
  <c r="BI370" i="20"/>
  <c r="BH370" i="20"/>
  <c r="BG370" i="20"/>
  <c r="BF370" i="20"/>
  <c r="T370" i="20"/>
  <c r="R370" i="20"/>
  <c r="P370" i="20"/>
  <c r="J370" i="20"/>
  <c r="BE370" i="20" s="1"/>
  <c r="BK366" i="20"/>
  <c r="BI366" i="20"/>
  <c r="BH366" i="20"/>
  <c r="BG366" i="20"/>
  <c r="BF366" i="20"/>
  <c r="T366" i="20"/>
  <c r="R366" i="20"/>
  <c r="P366" i="20"/>
  <c r="J366" i="20"/>
  <c r="BE366" i="20" s="1"/>
  <c r="BK342" i="20"/>
  <c r="BI342" i="20"/>
  <c r="BH342" i="20"/>
  <c r="BG342" i="20"/>
  <c r="BF342" i="20"/>
  <c r="T342" i="20"/>
  <c r="R342" i="20"/>
  <c r="P342" i="20"/>
  <c r="J342" i="20"/>
  <c r="BE342" i="20" s="1"/>
  <c r="BK330" i="20"/>
  <c r="BI330" i="20"/>
  <c r="BH330" i="20"/>
  <c r="BG330" i="20"/>
  <c r="BF330" i="20"/>
  <c r="T330" i="20"/>
  <c r="R330" i="20"/>
  <c r="P330" i="20"/>
  <c r="J330" i="20"/>
  <c r="BE330" i="20" s="1"/>
  <c r="BK329" i="20"/>
  <c r="BI329" i="20"/>
  <c r="BH329" i="20"/>
  <c r="BG329" i="20"/>
  <c r="BF329" i="20"/>
  <c r="T329" i="20"/>
  <c r="R329" i="20"/>
  <c r="P329" i="20"/>
  <c r="J329" i="20"/>
  <c r="BE329" i="20" s="1"/>
  <c r="BK328" i="20"/>
  <c r="BI328" i="20"/>
  <c r="BH328" i="20"/>
  <c r="BG328" i="20"/>
  <c r="BF328" i="20"/>
  <c r="T328" i="20"/>
  <c r="R328" i="20"/>
  <c r="P328" i="20"/>
  <c r="J328" i="20"/>
  <c r="BE328" i="20" s="1"/>
  <c r="R327" i="20"/>
  <c r="BK326" i="20"/>
  <c r="BI326" i="20"/>
  <c r="BH326" i="20"/>
  <c r="BG326" i="20"/>
  <c r="BF326" i="20"/>
  <c r="T326" i="20"/>
  <c r="R326" i="20"/>
  <c r="P326" i="20"/>
  <c r="J326" i="20"/>
  <c r="BE326" i="20" s="1"/>
  <c r="BK325" i="20"/>
  <c r="BI325" i="20"/>
  <c r="BH325" i="20"/>
  <c r="BG325" i="20"/>
  <c r="BF325" i="20"/>
  <c r="T325" i="20"/>
  <c r="T320" i="20" s="1"/>
  <c r="R325" i="20"/>
  <c r="P325" i="20"/>
  <c r="J325" i="20"/>
  <c r="BE325" i="20" s="1"/>
  <c r="BK324" i="20"/>
  <c r="BK320" i="20" s="1"/>
  <c r="J320" i="20" s="1"/>
  <c r="J104" i="20" s="1"/>
  <c r="BI324" i="20"/>
  <c r="BH324" i="20"/>
  <c r="BG324" i="20"/>
  <c r="BF324" i="20"/>
  <c r="T324" i="20"/>
  <c r="R324" i="20"/>
  <c r="P324" i="20"/>
  <c r="P320" i="20" s="1"/>
  <c r="J324" i="20"/>
  <c r="BE324" i="20" s="1"/>
  <c r="BK321" i="20"/>
  <c r="BI321" i="20"/>
  <c r="BH321" i="20"/>
  <c r="BG321" i="20"/>
  <c r="BF321" i="20"/>
  <c r="T321" i="20"/>
  <c r="R321" i="20"/>
  <c r="P321" i="20"/>
  <c r="J321" i="20"/>
  <c r="BE321" i="20" s="1"/>
  <c r="BK319" i="20"/>
  <c r="BI319" i="20"/>
  <c r="BH319" i="20"/>
  <c r="BG319" i="20"/>
  <c r="BF319" i="20"/>
  <c r="T319" i="20"/>
  <c r="R319" i="20"/>
  <c r="P319" i="20"/>
  <c r="J319" i="20"/>
  <c r="BE319" i="20" s="1"/>
  <c r="BK313" i="20"/>
  <c r="BI313" i="20"/>
  <c r="BH313" i="20"/>
  <c r="BG313" i="20"/>
  <c r="BF313" i="20"/>
  <c r="T313" i="20"/>
  <c r="R313" i="20"/>
  <c r="P313" i="20"/>
  <c r="J313" i="20"/>
  <c r="BE313" i="20" s="1"/>
  <c r="BK307" i="20"/>
  <c r="BI307" i="20"/>
  <c r="BH307" i="20"/>
  <c r="BG307" i="20"/>
  <c r="BF307" i="20"/>
  <c r="T307" i="20"/>
  <c r="R307" i="20"/>
  <c r="P307" i="20"/>
  <c r="J307" i="20"/>
  <c r="BE307" i="20" s="1"/>
  <c r="BK301" i="20"/>
  <c r="BI301" i="20"/>
  <c r="BH301" i="20"/>
  <c r="BG301" i="20"/>
  <c r="BF301" i="20"/>
  <c r="T301" i="20"/>
  <c r="R301" i="20"/>
  <c r="P301" i="20"/>
  <c r="J301" i="20"/>
  <c r="BE301" i="20" s="1"/>
  <c r="BK295" i="20"/>
  <c r="BI295" i="20"/>
  <c r="BH295" i="20"/>
  <c r="BG295" i="20"/>
  <c r="BF295" i="20"/>
  <c r="T295" i="20"/>
  <c r="R295" i="20"/>
  <c r="P295" i="20"/>
  <c r="J295" i="20"/>
  <c r="BE295" i="20" s="1"/>
  <c r="BK287" i="20"/>
  <c r="BI287" i="20"/>
  <c r="BH287" i="20"/>
  <c r="BG287" i="20"/>
  <c r="BF287" i="20"/>
  <c r="T287" i="20"/>
  <c r="R287" i="20"/>
  <c r="P287" i="20"/>
  <c r="J287" i="20"/>
  <c r="BE287" i="20" s="1"/>
  <c r="BK282" i="20"/>
  <c r="BI282" i="20"/>
  <c r="BH282" i="20"/>
  <c r="BG282" i="20"/>
  <c r="BF282" i="20"/>
  <c r="T282" i="20"/>
  <c r="R282" i="20"/>
  <c r="P282" i="20"/>
  <c r="J282" i="20"/>
  <c r="BE282" i="20" s="1"/>
  <c r="BK272" i="20"/>
  <c r="BI272" i="20"/>
  <c r="BH272" i="20"/>
  <c r="BG272" i="20"/>
  <c r="BF272" i="20"/>
  <c r="T272" i="20"/>
  <c r="R272" i="20"/>
  <c r="P272" i="20"/>
  <c r="J272" i="20"/>
  <c r="BE272" i="20" s="1"/>
  <c r="BK271" i="20"/>
  <c r="BI271" i="20"/>
  <c r="BH271" i="20"/>
  <c r="BG271" i="20"/>
  <c r="BF271" i="20"/>
  <c r="T271" i="20"/>
  <c r="R271" i="20"/>
  <c r="P271" i="20"/>
  <c r="J271" i="20"/>
  <c r="BE271" i="20" s="1"/>
  <c r="BK270" i="20"/>
  <c r="BI270" i="20"/>
  <c r="BH270" i="20"/>
  <c r="BG270" i="20"/>
  <c r="BF270" i="20"/>
  <c r="T270" i="20"/>
  <c r="R270" i="20"/>
  <c r="P270" i="20"/>
  <c r="J270" i="20"/>
  <c r="BE270" i="20" s="1"/>
  <c r="BK267" i="20"/>
  <c r="BI267" i="20"/>
  <c r="BH267" i="20"/>
  <c r="BG267" i="20"/>
  <c r="BF267" i="20"/>
  <c r="T267" i="20"/>
  <c r="R267" i="20"/>
  <c r="P267" i="20"/>
  <c r="J267" i="20"/>
  <c r="BE267" i="20" s="1"/>
  <c r="BK266" i="20"/>
  <c r="BI266" i="20"/>
  <c r="BH266" i="20"/>
  <c r="BG266" i="20"/>
  <c r="BF266" i="20"/>
  <c r="T266" i="20"/>
  <c r="R266" i="20"/>
  <c r="P266" i="20"/>
  <c r="J266" i="20"/>
  <c r="BE266" i="20" s="1"/>
  <c r="BK264" i="20"/>
  <c r="BI264" i="20"/>
  <c r="BH264" i="20"/>
  <c r="BG264" i="20"/>
  <c r="BF264" i="20"/>
  <c r="T264" i="20"/>
  <c r="R264" i="20"/>
  <c r="P264" i="20"/>
  <c r="J264" i="20"/>
  <c r="BE264" i="20" s="1"/>
  <c r="BK254" i="20"/>
  <c r="BI254" i="20"/>
  <c r="BH254" i="20"/>
  <c r="BG254" i="20"/>
  <c r="BF254" i="20"/>
  <c r="T254" i="20"/>
  <c r="R254" i="20"/>
  <c r="P254" i="20"/>
  <c r="J254" i="20"/>
  <c r="BE254" i="20" s="1"/>
  <c r="BK248" i="20"/>
  <c r="BI248" i="20"/>
  <c r="BH248" i="20"/>
  <c r="BG248" i="20"/>
  <c r="BF248" i="20"/>
  <c r="T248" i="20"/>
  <c r="R248" i="20"/>
  <c r="P248" i="20"/>
  <c r="J248" i="20"/>
  <c r="BE248" i="20" s="1"/>
  <c r="BK242" i="20"/>
  <c r="BI242" i="20"/>
  <c r="BH242" i="20"/>
  <c r="BG242" i="20"/>
  <c r="BF242" i="20"/>
  <c r="T242" i="20"/>
  <c r="R242" i="20"/>
  <c r="P242" i="20"/>
  <c r="J242" i="20"/>
  <c r="BE242" i="20" s="1"/>
  <c r="BK236" i="20"/>
  <c r="BI236" i="20"/>
  <c r="BH236" i="20"/>
  <c r="BG236" i="20"/>
  <c r="BF236" i="20"/>
  <c r="T236" i="20"/>
  <c r="R236" i="20"/>
  <c r="P236" i="20"/>
  <c r="J236" i="20"/>
  <c r="BE236" i="20" s="1"/>
  <c r="BK232" i="20"/>
  <c r="BK219" i="20" s="1"/>
  <c r="J219" i="20" s="1"/>
  <c r="J103" i="20" s="1"/>
  <c r="BI232" i="20"/>
  <c r="BH232" i="20"/>
  <c r="BG232" i="20"/>
  <c r="BF232" i="20"/>
  <c r="T232" i="20"/>
  <c r="R232" i="20"/>
  <c r="P232" i="20"/>
  <c r="J232" i="20"/>
  <c r="BE232" i="20" s="1"/>
  <c r="BK226" i="20"/>
  <c r="BI226" i="20"/>
  <c r="BH226" i="20"/>
  <c r="BG226" i="20"/>
  <c r="BF226" i="20"/>
  <c r="T226" i="20"/>
  <c r="R226" i="20"/>
  <c r="P226" i="20"/>
  <c r="P219" i="20" s="1"/>
  <c r="J226" i="20"/>
  <c r="BE226" i="20" s="1"/>
  <c r="BK220" i="20"/>
  <c r="BI220" i="20"/>
  <c r="BH220" i="20"/>
  <c r="BG220" i="20"/>
  <c r="BF220" i="20"/>
  <c r="T220" i="20"/>
  <c r="R220" i="20"/>
  <c r="R219" i="20" s="1"/>
  <c r="P220" i="20"/>
  <c r="J220" i="20"/>
  <c r="BE220" i="20" s="1"/>
  <c r="BK218" i="20"/>
  <c r="BK217" i="20" s="1"/>
  <c r="J217" i="20" s="1"/>
  <c r="J102" i="20" s="1"/>
  <c r="BI218" i="20"/>
  <c r="BH218" i="20"/>
  <c r="BG218" i="20"/>
  <c r="BF218" i="20"/>
  <c r="T218" i="20"/>
  <c r="R218" i="20"/>
  <c r="R217" i="20" s="1"/>
  <c r="P218" i="20"/>
  <c r="P217" i="20" s="1"/>
  <c r="J218" i="20"/>
  <c r="BE218" i="20" s="1"/>
  <c r="T217" i="20"/>
  <c r="BK216" i="20"/>
  <c r="BI216" i="20"/>
  <c r="BH216" i="20"/>
  <c r="BG216" i="20"/>
  <c r="BF216" i="20"/>
  <c r="T216" i="20"/>
  <c r="R216" i="20"/>
  <c r="P216" i="20"/>
  <c r="J216" i="20"/>
  <c r="BE216" i="20" s="1"/>
  <c r="BK215" i="20"/>
  <c r="BI215" i="20"/>
  <c r="BH215" i="20"/>
  <c r="BG215" i="20"/>
  <c r="BF215" i="20"/>
  <c r="T215" i="20"/>
  <c r="R215" i="20"/>
  <c r="P215" i="20"/>
  <c r="J215" i="20"/>
  <c r="BE215" i="20" s="1"/>
  <c r="BK214" i="20"/>
  <c r="BI214" i="20"/>
  <c r="BH214" i="20"/>
  <c r="BG214" i="20"/>
  <c r="BF214" i="20"/>
  <c r="T214" i="20"/>
  <c r="R214" i="20"/>
  <c r="R213" i="20" s="1"/>
  <c r="P214" i="20"/>
  <c r="J214" i="20"/>
  <c r="BE214" i="20" s="1"/>
  <c r="BK212" i="20"/>
  <c r="BI212" i="20"/>
  <c r="BH212" i="20"/>
  <c r="BG212" i="20"/>
  <c r="BF212" i="20"/>
  <c r="T212" i="20"/>
  <c r="R212" i="20"/>
  <c r="P212" i="20"/>
  <c r="J212" i="20"/>
  <c r="BE212" i="20" s="1"/>
  <c r="BK209" i="20"/>
  <c r="BI209" i="20"/>
  <c r="BH209" i="20"/>
  <c r="BG209" i="20"/>
  <c r="BF209" i="20"/>
  <c r="T209" i="20"/>
  <c r="R209" i="20"/>
  <c r="R205" i="20" s="1"/>
  <c r="P209" i="20"/>
  <c r="J209" i="20"/>
  <c r="BE209" i="20" s="1"/>
  <c r="BK206" i="20"/>
  <c r="BI206" i="20"/>
  <c r="BH206" i="20"/>
  <c r="BG206" i="20"/>
  <c r="BF206" i="20"/>
  <c r="T206" i="20"/>
  <c r="R206" i="20"/>
  <c r="P206" i="20"/>
  <c r="J206" i="20"/>
  <c r="BE206" i="20" s="1"/>
  <c r="BK204" i="20"/>
  <c r="BI204" i="20"/>
  <c r="BH204" i="20"/>
  <c r="BG204" i="20"/>
  <c r="BF204" i="20"/>
  <c r="T204" i="20"/>
  <c r="R204" i="20"/>
  <c r="P204" i="20"/>
  <c r="J204" i="20"/>
  <c r="BE204" i="20" s="1"/>
  <c r="BK202" i="20"/>
  <c r="BI202" i="20"/>
  <c r="BH202" i="20"/>
  <c r="BG202" i="20"/>
  <c r="BF202" i="20"/>
  <c r="F34" i="20" s="1"/>
  <c r="T202" i="20"/>
  <c r="R202" i="20"/>
  <c r="P202" i="20"/>
  <c r="J202" i="20"/>
  <c r="BE202" i="20" s="1"/>
  <c r="BK199" i="20"/>
  <c r="BI199" i="20"/>
  <c r="BH199" i="20"/>
  <c r="BG199" i="20"/>
  <c r="BF199" i="20"/>
  <c r="T199" i="20"/>
  <c r="R199" i="20"/>
  <c r="P199" i="20"/>
  <c r="J199" i="20"/>
  <c r="BE199" i="20" s="1"/>
  <c r="BK197" i="20"/>
  <c r="BI197" i="20"/>
  <c r="BH197" i="20"/>
  <c r="BG197" i="20"/>
  <c r="BF197" i="20"/>
  <c r="T197" i="20"/>
  <c r="R197" i="20"/>
  <c r="P197" i="20"/>
  <c r="J197" i="20"/>
  <c r="BE197" i="20" s="1"/>
  <c r="BK172" i="20"/>
  <c r="BI172" i="20"/>
  <c r="BH172" i="20"/>
  <c r="BG172" i="20"/>
  <c r="BF172" i="20"/>
  <c r="T172" i="20"/>
  <c r="R172" i="20"/>
  <c r="P172" i="20"/>
  <c r="J172" i="20"/>
  <c r="BE172" i="20" s="1"/>
  <c r="BK156" i="20"/>
  <c r="BI156" i="20"/>
  <c r="BH156" i="20"/>
  <c r="BG156" i="20"/>
  <c r="BF156" i="20"/>
  <c r="T156" i="20"/>
  <c r="R156" i="20"/>
  <c r="P156" i="20"/>
  <c r="J156" i="20"/>
  <c r="BE156" i="20" s="1"/>
  <c r="BK154" i="20"/>
  <c r="BI154" i="20"/>
  <c r="BH154" i="20"/>
  <c r="BG154" i="20"/>
  <c r="BF154" i="20"/>
  <c r="T154" i="20"/>
  <c r="R154" i="20"/>
  <c r="P154" i="20"/>
  <c r="J154" i="20"/>
  <c r="BE154" i="20" s="1"/>
  <c r="BK131" i="20"/>
  <c r="BI131" i="20"/>
  <c r="BH131" i="20"/>
  <c r="BG131" i="20"/>
  <c r="BF131" i="20"/>
  <c r="T131" i="20"/>
  <c r="R131" i="20"/>
  <c r="P131" i="20"/>
  <c r="P130" i="20" s="1"/>
  <c r="J131" i="20"/>
  <c r="BE131" i="20" s="1"/>
  <c r="T130" i="20"/>
  <c r="J122" i="20"/>
  <c r="F122" i="20"/>
  <c r="E120" i="20"/>
  <c r="F92" i="20"/>
  <c r="J89" i="20"/>
  <c r="F89" i="20"/>
  <c r="E87" i="20"/>
  <c r="J37" i="20"/>
  <c r="J36" i="20"/>
  <c r="AY97" i="17" s="1"/>
  <c r="J35" i="20"/>
  <c r="J24" i="20"/>
  <c r="E24" i="20"/>
  <c r="J125" i="20" s="1"/>
  <c r="J23" i="20"/>
  <c r="J21" i="20"/>
  <c r="E21" i="20"/>
  <c r="J91" i="20" s="1"/>
  <c r="J20" i="20"/>
  <c r="J18" i="20"/>
  <c r="E18" i="20"/>
  <c r="F125" i="20" s="1"/>
  <c r="J17" i="20"/>
  <c r="J15" i="20"/>
  <c r="E15" i="20"/>
  <c r="F124" i="20" s="1"/>
  <c r="J14" i="20"/>
  <c r="E7" i="20"/>
  <c r="E118" i="20" s="1"/>
  <c r="BK476" i="19"/>
  <c r="BI476" i="19"/>
  <c r="BH476" i="19"/>
  <c r="BG476" i="19"/>
  <c r="BF476" i="19"/>
  <c r="T476" i="19"/>
  <c r="T474" i="19" s="1"/>
  <c r="R476" i="19"/>
  <c r="P476" i="19"/>
  <c r="J476" i="19"/>
  <c r="BE476" i="19" s="1"/>
  <c r="BK475" i="19"/>
  <c r="BK474" i="19" s="1"/>
  <c r="J474" i="19" s="1"/>
  <c r="J108" i="19" s="1"/>
  <c r="BI475" i="19"/>
  <c r="BH475" i="19"/>
  <c r="BG475" i="19"/>
  <c r="BF475" i="19"/>
  <c r="T475" i="19"/>
  <c r="R475" i="19"/>
  <c r="R474" i="19" s="1"/>
  <c r="P475" i="19"/>
  <c r="P474" i="19" s="1"/>
  <c r="J475" i="19"/>
  <c r="BE475" i="19" s="1"/>
  <c r="BK468" i="19"/>
  <c r="BI468" i="19"/>
  <c r="BH468" i="19"/>
  <c r="BG468" i="19"/>
  <c r="BF468" i="19"/>
  <c r="T468" i="19"/>
  <c r="R468" i="19"/>
  <c r="P468" i="19"/>
  <c r="J468" i="19"/>
  <c r="BE468" i="19" s="1"/>
  <c r="BK454" i="19"/>
  <c r="BK453" i="19" s="1"/>
  <c r="J453" i="19" s="1"/>
  <c r="J107" i="19" s="1"/>
  <c r="BI454" i="19"/>
  <c r="BH454" i="19"/>
  <c r="BG454" i="19"/>
  <c r="BF454" i="19"/>
  <c r="T454" i="19"/>
  <c r="T453" i="19" s="1"/>
  <c r="R454" i="19"/>
  <c r="R453" i="19" s="1"/>
  <c r="P454" i="19"/>
  <c r="J454" i="19"/>
  <c r="BE454" i="19" s="1"/>
  <c r="BK452" i="19"/>
  <c r="BI452" i="19"/>
  <c r="BH452" i="19"/>
  <c r="BG452" i="19"/>
  <c r="BF452" i="19"/>
  <c r="T452" i="19"/>
  <c r="R452" i="19"/>
  <c r="P452" i="19"/>
  <c r="J452" i="19"/>
  <c r="BE452" i="19" s="1"/>
  <c r="BK436" i="19"/>
  <c r="BI436" i="19"/>
  <c r="BH436" i="19"/>
  <c r="BG436" i="19"/>
  <c r="BF436" i="19"/>
  <c r="T436" i="19"/>
  <c r="R436" i="19"/>
  <c r="P436" i="19"/>
  <c r="J436" i="19"/>
  <c r="BE436" i="19" s="1"/>
  <c r="BK420" i="19"/>
  <c r="BI420" i="19"/>
  <c r="BH420" i="19"/>
  <c r="BG420" i="19"/>
  <c r="BF420" i="19"/>
  <c r="T420" i="19"/>
  <c r="R420" i="19"/>
  <c r="P420" i="19"/>
  <c r="J420" i="19"/>
  <c r="BE420" i="19" s="1"/>
  <c r="BK418" i="19"/>
  <c r="BI418" i="19"/>
  <c r="BH418" i="19"/>
  <c r="BG418" i="19"/>
  <c r="BF418" i="19"/>
  <c r="T418" i="19"/>
  <c r="R418" i="19"/>
  <c r="P418" i="19"/>
  <c r="J418" i="19"/>
  <c r="BE418" i="19" s="1"/>
  <c r="BK416" i="19"/>
  <c r="BI416" i="19"/>
  <c r="BH416" i="19"/>
  <c r="BG416" i="19"/>
  <c r="BF416" i="19"/>
  <c r="T416" i="19"/>
  <c r="R416" i="19"/>
  <c r="P416" i="19"/>
  <c r="J416" i="19"/>
  <c r="BE416" i="19" s="1"/>
  <c r="BK414" i="19"/>
  <c r="BI414" i="19"/>
  <c r="BH414" i="19"/>
  <c r="BG414" i="19"/>
  <c r="BF414" i="19"/>
  <c r="T414" i="19"/>
  <c r="R414" i="19"/>
  <c r="P414" i="19"/>
  <c r="J414" i="19"/>
  <c r="BE414" i="19" s="1"/>
  <c r="BK408" i="19"/>
  <c r="BI408" i="19"/>
  <c r="BH408" i="19"/>
  <c r="BG408" i="19"/>
  <c r="BF408" i="19"/>
  <c r="T408" i="19"/>
  <c r="R408" i="19"/>
  <c r="P408" i="19"/>
  <c r="J408" i="19"/>
  <c r="BE408" i="19" s="1"/>
  <c r="BK386" i="19"/>
  <c r="BI386" i="19"/>
  <c r="BH386" i="19"/>
  <c r="BG386" i="19"/>
  <c r="BF386" i="19"/>
  <c r="T386" i="19"/>
  <c r="T379" i="19" s="1"/>
  <c r="R386" i="19"/>
  <c r="P386" i="19"/>
  <c r="J386" i="19"/>
  <c r="BE386" i="19" s="1"/>
  <c r="BK385" i="19"/>
  <c r="BK379" i="19" s="1"/>
  <c r="J379" i="19" s="1"/>
  <c r="J106" i="19" s="1"/>
  <c r="BI385" i="19"/>
  <c r="BH385" i="19"/>
  <c r="BG385" i="19"/>
  <c r="BF385" i="19"/>
  <c r="T385" i="19"/>
  <c r="R385" i="19"/>
  <c r="P385" i="19"/>
  <c r="J385" i="19"/>
  <c r="BE385" i="19" s="1"/>
  <c r="BK380" i="19"/>
  <c r="BI380" i="19"/>
  <c r="BH380" i="19"/>
  <c r="BG380" i="19"/>
  <c r="BF380" i="19"/>
  <c r="T380" i="19"/>
  <c r="R380" i="19"/>
  <c r="P380" i="19"/>
  <c r="J380" i="19"/>
  <c r="BE380" i="19" s="1"/>
  <c r="BK378" i="19"/>
  <c r="BI378" i="19"/>
  <c r="BH378" i="19"/>
  <c r="BG378" i="19"/>
  <c r="BF378" i="19"/>
  <c r="T378" i="19"/>
  <c r="R378" i="19"/>
  <c r="P378" i="19"/>
  <c r="J378" i="19"/>
  <c r="BE378" i="19" s="1"/>
  <c r="BK376" i="19"/>
  <c r="BI376" i="19"/>
  <c r="BH376" i="19"/>
  <c r="BG376" i="19"/>
  <c r="BF376" i="19"/>
  <c r="T376" i="19"/>
  <c r="R376" i="19"/>
  <c r="P376" i="19"/>
  <c r="J376" i="19"/>
  <c r="BE376" i="19" s="1"/>
  <c r="BK372" i="19"/>
  <c r="BI372" i="19"/>
  <c r="BH372" i="19"/>
  <c r="BG372" i="19"/>
  <c r="BF372" i="19"/>
  <c r="T372" i="19"/>
  <c r="R372" i="19"/>
  <c r="P372" i="19"/>
  <c r="J372" i="19"/>
  <c r="BE372" i="19" s="1"/>
  <c r="BK348" i="19"/>
  <c r="BI348" i="19"/>
  <c r="BH348" i="19"/>
  <c r="BG348" i="19"/>
  <c r="BF348" i="19"/>
  <c r="T348" i="19"/>
  <c r="R348" i="19"/>
  <c r="P348" i="19"/>
  <c r="J348" i="19"/>
  <c r="BE348" i="19" s="1"/>
  <c r="BK336" i="19"/>
  <c r="BI336" i="19"/>
  <c r="BH336" i="19"/>
  <c r="BG336" i="19"/>
  <c r="BF336" i="19"/>
  <c r="T336" i="19"/>
  <c r="R336" i="19"/>
  <c r="P336" i="19"/>
  <c r="J336" i="19"/>
  <c r="BE336" i="19" s="1"/>
  <c r="BK335" i="19"/>
  <c r="BI335" i="19"/>
  <c r="BH335" i="19"/>
  <c r="BG335" i="19"/>
  <c r="BF335" i="19"/>
  <c r="T335" i="19"/>
  <c r="R335" i="19"/>
  <c r="P335" i="19"/>
  <c r="J335" i="19"/>
  <c r="BE335" i="19" s="1"/>
  <c r="BK334" i="19"/>
  <c r="BI334" i="19"/>
  <c r="BH334" i="19"/>
  <c r="BG334" i="19"/>
  <c r="BF334" i="19"/>
  <c r="T334" i="19"/>
  <c r="R334" i="19"/>
  <c r="P334" i="19"/>
  <c r="J334" i="19"/>
  <c r="BE334" i="19" s="1"/>
  <c r="BK332" i="19"/>
  <c r="BI332" i="19"/>
  <c r="BH332" i="19"/>
  <c r="BG332" i="19"/>
  <c r="BF332" i="19"/>
  <c r="T332" i="19"/>
  <c r="R332" i="19"/>
  <c r="P332" i="19"/>
  <c r="J332" i="19"/>
  <c r="BE332" i="19" s="1"/>
  <c r="BK331" i="19"/>
  <c r="BI331" i="19"/>
  <c r="BH331" i="19"/>
  <c r="BG331" i="19"/>
  <c r="BF331" i="19"/>
  <c r="T331" i="19"/>
  <c r="R331" i="19"/>
  <c r="P331" i="19"/>
  <c r="J331" i="19"/>
  <c r="BE331" i="19" s="1"/>
  <c r="BK330" i="19"/>
  <c r="BI330" i="19"/>
  <c r="BH330" i="19"/>
  <c r="BG330" i="19"/>
  <c r="BF330" i="19"/>
  <c r="T330" i="19"/>
  <c r="T326" i="19" s="1"/>
  <c r="R330" i="19"/>
  <c r="P330" i="19"/>
  <c r="J330" i="19"/>
  <c r="BE330" i="19" s="1"/>
  <c r="BK327" i="19"/>
  <c r="BK326" i="19" s="1"/>
  <c r="J326" i="19" s="1"/>
  <c r="J104" i="19" s="1"/>
  <c r="BI327" i="19"/>
  <c r="BH327" i="19"/>
  <c r="BG327" i="19"/>
  <c r="BF327" i="19"/>
  <c r="T327" i="19"/>
  <c r="R327" i="19"/>
  <c r="P327" i="19"/>
  <c r="P326" i="19" s="1"/>
  <c r="J327" i="19"/>
  <c r="BE327" i="19" s="1"/>
  <c r="BK325" i="19"/>
  <c r="BI325" i="19"/>
  <c r="BH325" i="19"/>
  <c r="BG325" i="19"/>
  <c r="BF325" i="19"/>
  <c r="T325" i="19"/>
  <c r="R325" i="19"/>
  <c r="P325" i="19"/>
  <c r="J325" i="19"/>
  <c r="BE325" i="19" s="1"/>
  <c r="BK319" i="19"/>
  <c r="BI319" i="19"/>
  <c r="BH319" i="19"/>
  <c r="BG319" i="19"/>
  <c r="BF319" i="19"/>
  <c r="T319" i="19"/>
  <c r="R319" i="19"/>
  <c r="P319" i="19"/>
  <c r="J319" i="19"/>
  <c r="BE319" i="19" s="1"/>
  <c r="BK313" i="19"/>
  <c r="BI313" i="19"/>
  <c r="BH313" i="19"/>
  <c r="BG313" i="19"/>
  <c r="BF313" i="19"/>
  <c r="T313" i="19"/>
  <c r="R313" i="19"/>
  <c r="P313" i="19"/>
  <c r="J313" i="19"/>
  <c r="BE313" i="19" s="1"/>
  <c r="BK307" i="19"/>
  <c r="BI307" i="19"/>
  <c r="BH307" i="19"/>
  <c r="BG307" i="19"/>
  <c r="BF307" i="19"/>
  <c r="T307" i="19"/>
  <c r="R307" i="19"/>
  <c r="P307" i="19"/>
  <c r="J307" i="19"/>
  <c r="BE307" i="19" s="1"/>
  <c r="BK301" i="19"/>
  <c r="BI301" i="19"/>
  <c r="BH301" i="19"/>
  <c r="BG301" i="19"/>
  <c r="BF301" i="19"/>
  <c r="T301" i="19"/>
  <c r="R301" i="19"/>
  <c r="P301" i="19"/>
  <c r="J301" i="19"/>
  <c r="BE301" i="19" s="1"/>
  <c r="BK293" i="19"/>
  <c r="BI293" i="19"/>
  <c r="BH293" i="19"/>
  <c r="BG293" i="19"/>
  <c r="BF293" i="19"/>
  <c r="T293" i="19"/>
  <c r="R293" i="19"/>
  <c r="P293" i="19"/>
  <c r="J293" i="19"/>
  <c r="BE293" i="19" s="1"/>
  <c r="BK288" i="19"/>
  <c r="BI288" i="19"/>
  <c r="BH288" i="19"/>
  <c r="BG288" i="19"/>
  <c r="BF288" i="19"/>
  <c r="T288" i="19"/>
  <c r="R288" i="19"/>
  <c r="P288" i="19"/>
  <c r="J288" i="19"/>
  <c r="BE288" i="19" s="1"/>
  <c r="BK283" i="19"/>
  <c r="BI283" i="19"/>
  <c r="BH283" i="19"/>
  <c r="BG283" i="19"/>
  <c r="BF283" i="19"/>
  <c r="T283" i="19"/>
  <c r="R283" i="19"/>
  <c r="P283" i="19"/>
  <c r="J283" i="19"/>
  <c r="BE283" i="19" s="1"/>
  <c r="BK271" i="19"/>
  <c r="BI271" i="19"/>
  <c r="BH271" i="19"/>
  <c r="BG271" i="19"/>
  <c r="BF271" i="19"/>
  <c r="T271" i="19"/>
  <c r="R271" i="19"/>
  <c r="P271" i="19"/>
  <c r="J271" i="19"/>
  <c r="BE271" i="19" s="1"/>
  <c r="BK270" i="19"/>
  <c r="BI270" i="19"/>
  <c r="BH270" i="19"/>
  <c r="BG270" i="19"/>
  <c r="BF270" i="19"/>
  <c r="T270" i="19"/>
  <c r="R270" i="19"/>
  <c r="P270" i="19"/>
  <c r="J270" i="19"/>
  <c r="BE270" i="19" s="1"/>
  <c r="BK269" i="19"/>
  <c r="BI269" i="19"/>
  <c r="BH269" i="19"/>
  <c r="BG269" i="19"/>
  <c r="BF269" i="19"/>
  <c r="T269" i="19"/>
  <c r="R269" i="19"/>
  <c r="P269" i="19"/>
  <c r="J269" i="19"/>
  <c r="BE269" i="19" s="1"/>
  <c r="BK268" i="19"/>
  <c r="BI268" i="19"/>
  <c r="BH268" i="19"/>
  <c r="BG268" i="19"/>
  <c r="BF268" i="19"/>
  <c r="T268" i="19"/>
  <c r="R268" i="19"/>
  <c r="P268" i="19"/>
  <c r="J268" i="19"/>
  <c r="BE268" i="19" s="1"/>
  <c r="BK267" i="19"/>
  <c r="BI267" i="19"/>
  <c r="BH267" i="19"/>
  <c r="BG267" i="19"/>
  <c r="BF267" i="19"/>
  <c r="T267" i="19"/>
  <c r="R267" i="19"/>
  <c r="P267" i="19"/>
  <c r="J267" i="19"/>
  <c r="BE267" i="19" s="1"/>
  <c r="BK257" i="19"/>
  <c r="BI257" i="19"/>
  <c r="BH257" i="19"/>
  <c r="BG257" i="19"/>
  <c r="BF257" i="19"/>
  <c r="T257" i="19"/>
  <c r="R257" i="19"/>
  <c r="P257" i="19"/>
  <c r="J257" i="19"/>
  <c r="BE257" i="19" s="1"/>
  <c r="BK251" i="19"/>
  <c r="BI251" i="19"/>
  <c r="BH251" i="19"/>
  <c r="BG251" i="19"/>
  <c r="BF251" i="19"/>
  <c r="T251" i="19"/>
  <c r="R251" i="19"/>
  <c r="P251" i="19"/>
  <c r="J251" i="19"/>
  <c r="BE251" i="19" s="1"/>
  <c r="BK245" i="19"/>
  <c r="BI245" i="19"/>
  <c r="BH245" i="19"/>
  <c r="BG245" i="19"/>
  <c r="BF245" i="19"/>
  <c r="T245" i="19"/>
  <c r="R245" i="19"/>
  <c r="P245" i="19"/>
  <c r="J245" i="19"/>
  <c r="BE245" i="19" s="1"/>
  <c r="BK242" i="19"/>
  <c r="BI242" i="19"/>
  <c r="BH242" i="19"/>
  <c r="BG242" i="19"/>
  <c r="BF242" i="19"/>
  <c r="T242" i="19"/>
  <c r="R242" i="19"/>
  <c r="P242" i="19"/>
  <c r="J242" i="19"/>
  <c r="BE242" i="19" s="1"/>
  <c r="BK236" i="19"/>
  <c r="BI236" i="19"/>
  <c r="BH236" i="19"/>
  <c r="BG236" i="19"/>
  <c r="BF236" i="19"/>
  <c r="T236" i="19"/>
  <c r="R236" i="19"/>
  <c r="P236" i="19"/>
  <c r="J236" i="19"/>
  <c r="BE236" i="19" s="1"/>
  <c r="BK232" i="19"/>
  <c r="BI232" i="19"/>
  <c r="BH232" i="19"/>
  <c r="BG232" i="19"/>
  <c r="BF232" i="19"/>
  <c r="T232" i="19"/>
  <c r="R232" i="19"/>
  <c r="P232" i="19"/>
  <c r="J232" i="19"/>
  <c r="BE232" i="19" s="1"/>
  <c r="BK226" i="19"/>
  <c r="BI226" i="19"/>
  <c r="BH226" i="19"/>
  <c r="BG226" i="19"/>
  <c r="BF226" i="19"/>
  <c r="T226" i="19"/>
  <c r="R226" i="19"/>
  <c r="P226" i="19"/>
  <c r="J226" i="19"/>
  <c r="BE226" i="19" s="1"/>
  <c r="BK220" i="19"/>
  <c r="BI220" i="19"/>
  <c r="BH220" i="19"/>
  <c r="BG220" i="19"/>
  <c r="BF220" i="19"/>
  <c r="T220" i="19"/>
  <c r="R220" i="19"/>
  <c r="P220" i="19"/>
  <c r="J220" i="19"/>
  <c r="BE220" i="19" s="1"/>
  <c r="R219" i="19"/>
  <c r="BK218" i="19"/>
  <c r="BK217" i="19" s="1"/>
  <c r="BI218" i="19"/>
  <c r="BH218" i="19"/>
  <c r="BG218" i="19"/>
  <c r="BF218" i="19"/>
  <c r="BE218" i="19"/>
  <c r="T218" i="19"/>
  <c r="T217" i="19" s="1"/>
  <c r="R218" i="19"/>
  <c r="R217" i="19" s="1"/>
  <c r="P218" i="19"/>
  <c r="J218" i="19"/>
  <c r="P217" i="19"/>
  <c r="J217" i="19"/>
  <c r="BK216" i="19"/>
  <c r="BI216" i="19"/>
  <c r="BH216" i="19"/>
  <c r="BG216" i="19"/>
  <c r="BF216" i="19"/>
  <c r="T216" i="19"/>
  <c r="R216" i="19"/>
  <c r="P216" i="19"/>
  <c r="J216" i="19"/>
  <c r="BE216" i="19" s="1"/>
  <c r="BK215" i="19"/>
  <c r="BI215" i="19"/>
  <c r="BH215" i="19"/>
  <c r="BG215" i="19"/>
  <c r="BF215" i="19"/>
  <c r="T215" i="19"/>
  <c r="R215" i="19"/>
  <c r="P215" i="19"/>
  <c r="J215" i="19"/>
  <c r="BE215" i="19" s="1"/>
  <c r="BK214" i="19"/>
  <c r="BK213" i="19" s="1"/>
  <c r="J213" i="19" s="1"/>
  <c r="J101" i="19" s="1"/>
  <c r="BI214" i="19"/>
  <c r="BH214" i="19"/>
  <c r="BG214" i="19"/>
  <c r="BF214" i="19"/>
  <c r="T214" i="19"/>
  <c r="R214" i="19"/>
  <c r="P214" i="19"/>
  <c r="J214" i="19"/>
  <c r="BE214" i="19" s="1"/>
  <c r="BK212" i="19"/>
  <c r="BI212" i="19"/>
  <c r="BH212" i="19"/>
  <c r="BG212" i="19"/>
  <c r="BF212" i="19"/>
  <c r="T212" i="19"/>
  <c r="R212" i="19"/>
  <c r="P212" i="19"/>
  <c r="J212" i="19"/>
  <c r="BE212" i="19" s="1"/>
  <c r="BK209" i="19"/>
  <c r="BI209" i="19"/>
  <c r="BH209" i="19"/>
  <c r="BG209" i="19"/>
  <c r="BF209" i="19"/>
  <c r="BE209" i="19"/>
  <c r="T209" i="19"/>
  <c r="R209" i="19"/>
  <c r="P209" i="19"/>
  <c r="J209" i="19"/>
  <c r="BK206" i="19"/>
  <c r="BI206" i="19"/>
  <c r="BH206" i="19"/>
  <c r="BG206" i="19"/>
  <c r="BF206" i="19"/>
  <c r="T206" i="19"/>
  <c r="R206" i="19"/>
  <c r="P206" i="19"/>
  <c r="P205" i="19" s="1"/>
  <c r="J206" i="19"/>
  <c r="BE206" i="19" s="1"/>
  <c r="BK204" i="19"/>
  <c r="BI204" i="19"/>
  <c r="BH204" i="19"/>
  <c r="BG204" i="19"/>
  <c r="BF204" i="19"/>
  <c r="T204" i="19"/>
  <c r="R204" i="19"/>
  <c r="P204" i="19"/>
  <c r="J204" i="19"/>
  <c r="BE204" i="19" s="1"/>
  <c r="BK202" i="19"/>
  <c r="BI202" i="19"/>
  <c r="BH202" i="19"/>
  <c r="BG202" i="19"/>
  <c r="BF202" i="19"/>
  <c r="T202" i="19"/>
  <c r="T198" i="19" s="1"/>
  <c r="R202" i="19"/>
  <c r="P202" i="19"/>
  <c r="J202" i="19"/>
  <c r="BE202" i="19" s="1"/>
  <c r="BK199" i="19"/>
  <c r="BK198" i="19" s="1"/>
  <c r="J198" i="19" s="1"/>
  <c r="J99" i="19" s="1"/>
  <c r="BI199" i="19"/>
  <c r="BH199" i="19"/>
  <c r="BG199" i="19"/>
  <c r="BF199" i="19"/>
  <c r="F34" i="19" s="1"/>
  <c r="BA96" i="17" s="1"/>
  <c r="T199" i="19"/>
  <c r="R199" i="19"/>
  <c r="P199" i="19"/>
  <c r="P198" i="19" s="1"/>
  <c r="J199" i="19"/>
  <c r="BE199" i="19" s="1"/>
  <c r="BK197" i="19"/>
  <c r="BI197" i="19"/>
  <c r="BH197" i="19"/>
  <c r="BG197" i="19"/>
  <c r="BF197" i="19"/>
  <c r="BE197" i="19"/>
  <c r="T197" i="19"/>
  <c r="R197" i="19"/>
  <c r="P197" i="19"/>
  <c r="J197" i="19"/>
  <c r="BK172" i="19"/>
  <c r="BI172" i="19"/>
  <c r="BH172" i="19"/>
  <c r="BG172" i="19"/>
  <c r="BF172" i="19"/>
  <c r="T172" i="19"/>
  <c r="R172" i="19"/>
  <c r="P172" i="19"/>
  <c r="J172" i="19"/>
  <c r="BE172" i="19" s="1"/>
  <c r="BK156" i="19"/>
  <c r="BI156" i="19"/>
  <c r="BH156" i="19"/>
  <c r="BG156" i="19"/>
  <c r="BF156" i="19"/>
  <c r="T156" i="19"/>
  <c r="R156" i="19"/>
  <c r="P156" i="19"/>
  <c r="J156" i="19"/>
  <c r="BE156" i="19" s="1"/>
  <c r="BK154" i="19"/>
  <c r="BI154" i="19"/>
  <c r="BH154" i="19"/>
  <c r="BG154" i="19"/>
  <c r="BF154" i="19"/>
  <c r="T154" i="19"/>
  <c r="R154" i="19"/>
  <c r="P154" i="19"/>
  <c r="J154" i="19"/>
  <c r="BE154" i="19" s="1"/>
  <c r="BK131" i="19"/>
  <c r="BI131" i="19"/>
  <c r="BH131" i="19"/>
  <c r="BG131" i="19"/>
  <c r="BF131" i="19"/>
  <c r="T131" i="19"/>
  <c r="T130" i="19" s="1"/>
  <c r="R131" i="19"/>
  <c r="P131" i="19"/>
  <c r="P130" i="19" s="1"/>
  <c r="J131" i="19"/>
  <c r="BE131" i="19" s="1"/>
  <c r="BK130" i="19"/>
  <c r="J122" i="19"/>
  <c r="F122" i="19"/>
  <c r="E120" i="19"/>
  <c r="J102" i="19"/>
  <c r="J89" i="19"/>
  <c r="F89" i="19"/>
  <c r="E87" i="19"/>
  <c r="J37" i="19"/>
  <c r="J36" i="19"/>
  <c r="J35" i="19"/>
  <c r="J24" i="19"/>
  <c r="E24" i="19"/>
  <c r="J23" i="19"/>
  <c r="J21" i="19"/>
  <c r="E21" i="19"/>
  <c r="J124" i="19" s="1"/>
  <c r="J20" i="19"/>
  <c r="J18" i="19"/>
  <c r="E18" i="19"/>
  <c r="F125" i="19" s="1"/>
  <c r="J17" i="19"/>
  <c r="J15" i="19"/>
  <c r="E15" i="19"/>
  <c r="J14" i="19"/>
  <c r="E7" i="19"/>
  <c r="BK472" i="18"/>
  <c r="BK470" i="18" s="1"/>
  <c r="J470" i="18" s="1"/>
  <c r="J108" i="18" s="1"/>
  <c r="BI472" i="18"/>
  <c r="BH472" i="18"/>
  <c r="BG472" i="18"/>
  <c r="BF472" i="18"/>
  <c r="T472" i="18"/>
  <c r="R472" i="18"/>
  <c r="P472" i="18"/>
  <c r="J472" i="18"/>
  <c r="BE472" i="18" s="1"/>
  <c r="BK471" i="18"/>
  <c r="BI471" i="18"/>
  <c r="BH471" i="18"/>
  <c r="BG471" i="18"/>
  <c r="BF471" i="18"/>
  <c r="T471" i="18"/>
  <c r="R471" i="18"/>
  <c r="R470" i="18" s="1"/>
  <c r="P471" i="18"/>
  <c r="J471" i="18"/>
  <c r="BE471" i="18" s="1"/>
  <c r="T470" i="18"/>
  <c r="P470" i="18"/>
  <c r="BK464" i="18"/>
  <c r="BI464" i="18"/>
  <c r="BH464" i="18"/>
  <c r="BG464" i="18"/>
  <c r="BF464" i="18"/>
  <c r="T464" i="18"/>
  <c r="R464" i="18"/>
  <c r="P464" i="18"/>
  <c r="J464" i="18"/>
  <c r="BE464" i="18" s="1"/>
  <c r="BK452" i="18"/>
  <c r="BK451" i="18" s="1"/>
  <c r="J451" i="18" s="1"/>
  <c r="J107" i="18" s="1"/>
  <c r="BI452" i="18"/>
  <c r="BH452" i="18"/>
  <c r="BG452" i="18"/>
  <c r="BF452" i="18"/>
  <c r="T452" i="18"/>
  <c r="T451" i="18" s="1"/>
  <c r="R452" i="18"/>
  <c r="P452" i="18"/>
  <c r="P451" i="18" s="1"/>
  <c r="J452" i="18"/>
  <c r="BE452" i="18" s="1"/>
  <c r="R451" i="18"/>
  <c r="BK450" i="18"/>
  <c r="BI450" i="18"/>
  <c r="BH450" i="18"/>
  <c r="BG450" i="18"/>
  <c r="BF450" i="18"/>
  <c r="T450" i="18"/>
  <c r="R450" i="18"/>
  <c r="P450" i="18"/>
  <c r="J450" i="18"/>
  <c r="BE450" i="18" s="1"/>
  <c r="BK434" i="18"/>
  <c r="BI434" i="18"/>
  <c r="BH434" i="18"/>
  <c r="BG434" i="18"/>
  <c r="BF434" i="18"/>
  <c r="T434" i="18"/>
  <c r="R434" i="18"/>
  <c r="P434" i="18"/>
  <c r="J434" i="18"/>
  <c r="BE434" i="18" s="1"/>
  <c r="BK418" i="18"/>
  <c r="BI418" i="18"/>
  <c r="BH418" i="18"/>
  <c r="BG418" i="18"/>
  <c r="BF418" i="18"/>
  <c r="T418" i="18"/>
  <c r="R418" i="18"/>
  <c r="P418" i="18"/>
  <c r="J418" i="18"/>
  <c r="BE418" i="18" s="1"/>
  <c r="BK416" i="18"/>
  <c r="BI416" i="18"/>
  <c r="BH416" i="18"/>
  <c r="BG416" i="18"/>
  <c r="BF416" i="18"/>
  <c r="T416" i="18"/>
  <c r="R416" i="18"/>
  <c r="P416" i="18"/>
  <c r="J416" i="18"/>
  <c r="BE416" i="18" s="1"/>
  <c r="BK414" i="18"/>
  <c r="BI414" i="18"/>
  <c r="BH414" i="18"/>
  <c r="BG414" i="18"/>
  <c r="BF414" i="18"/>
  <c r="BE414" i="18"/>
  <c r="T414" i="18"/>
  <c r="R414" i="18"/>
  <c r="P414" i="18"/>
  <c r="J414" i="18"/>
  <c r="BK412" i="18"/>
  <c r="BI412" i="18"/>
  <c r="BH412" i="18"/>
  <c r="BG412" i="18"/>
  <c r="BF412" i="18"/>
  <c r="T412" i="18"/>
  <c r="R412" i="18"/>
  <c r="P412" i="18"/>
  <c r="J412" i="18"/>
  <c r="BE412" i="18" s="1"/>
  <c r="BK406" i="18"/>
  <c r="BI406" i="18"/>
  <c r="BH406" i="18"/>
  <c r="BG406" i="18"/>
  <c r="BF406" i="18"/>
  <c r="BE406" i="18"/>
  <c r="T406" i="18"/>
  <c r="R406" i="18"/>
  <c r="P406" i="18"/>
  <c r="J406" i="18"/>
  <c r="BK384" i="18"/>
  <c r="BI384" i="18"/>
  <c r="BH384" i="18"/>
  <c r="BG384" i="18"/>
  <c r="BF384" i="18"/>
  <c r="T384" i="18"/>
  <c r="R384" i="18"/>
  <c r="P384" i="18"/>
  <c r="P377" i="18" s="1"/>
  <c r="J384" i="18"/>
  <c r="BE384" i="18" s="1"/>
  <c r="BK383" i="18"/>
  <c r="BI383" i="18"/>
  <c r="BH383" i="18"/>
  <c r="BG383" i="18"/>
  <c r="BF383" i="18"/>
  <c r="BE383" i="18"/>
  <c r="T383" i="18"/>
  <c r="R383" i="18"/>
  <c r="P383" i="18"/>
  <c r="J383" i="18"/>
  <c r="BK378" i="18"/>
  <c r="BI378" i="18"/>
  <c r="BH378" i="18"/>
  <c r="BG378" i="18"/>
  <c r="BF378" i="18"/>
  <c r="T378" i="18"/>
  <c r="T377" i="18" s="1"/>
  <c r="R378" i="18"/>
  <c r="P378" i="18"/>
  <c r="J378" i="18"/>
  <c r="BE378" i="18" s="1"/>
  <c r="BK377" i="18"/>
  <c r="J377" i="18" s="1"/>
  <c r="J106" i="18" s="1"/>
  <c r="BK376" i="18"/>
  <c r="BI376" i="18"/>
  <c r="BH376" i="18"/>
  <c r="BG376" i="18"/>
  <c r="BF376" i="18"/>
  <c r="T376" i="18"/>
  <c r="R376" i="18"/>
  <c r="P376" i="18"/>
  <c r="J376" i="18"/>
  <c r="BE376" i="18" s="1"/>
  <c r="BK374" i="18"/>
  <c r="BI374" i="18"/>
  <c r="BH374" i="18"/>
  <c r="BG374" i="18"/>
  <c r="BF374" i="18"/>
  <c r="T374" i="18"/>
  <c r="R374" i="18"/>
  <c r="P374" i="18"/>
  <c r="J374" i="18"/>
  <c r="BE374" i="18" s="1"/>
  <c r="BK370" i="18"/>
  <c r="BI370" i="18"/>
  <c r="BH370" i="18"/>
  <c r="BG370" i="18"/>
  <c r="BF370" i="18"/>
  <c r="T370" i="18"/>
  <c r="R370" i="18"/>
  <c r="P370" i="18"/>
  <c r="J370" i="18"/>
  <c r="BE370" i="18" s="1"/>
  <c r="BK346" i="18"/>
  <c r="BI346" i="18"/>
  <c r="BH346" i="18"/>
  <c r="BG346" i="18"/>
  <c r="BF346" i="18"/>
  <c r="T346" i="18"/>
  <c r="R346" i="18"/>
  <c r="P346" i="18"/>
  <c r="J346" i="18"/>
  <c r="BE346" i="18" s="1"/>
  <c r="BK334" i="18"/>
  <c r="BI334" i="18"/>
  <c r="BH334" i="18"/>
  <c r="BG334" i="18"/>
  <c r="BF334" i="18"/>
  <c r="T334" i="18"/>
  <c r="R334" i="18"/>
  <c r="P334" i="18"/>
  <c r="J334" i="18"/>
  <c r="BE334" i="18" s="1"/>
  <c r="BK333" i="18"/>
  <c r="BI333" i="18"/>
  <c r="BH333" i="18"/>
  <c r="BG333" i="18"/>
  <c r="BF333" i="18"/>
  <c r="T333" i="18"/>
  <c r="R333" i="18"/>
  <c r="P333" i="18"/>
  <c r="J333" i="18"/>
  <c r="BE333" i="18" s="1"/>
  <c r="BK332" i="18"/>
  <c r="BI332" i="18"/>
  <c r="BH332" i="18"/>
  <c r="BG332" i="18"/>
  <c r="BF332" i="18"/>
  <c r="T332" i="18"/>
  <c r="R332" i="18"/>
  <c r="R331" i="18" s="1"/>
  <c r="P332" i="18"/>
  <c r="J332" i="18"/>
  <c r="BE332" i="18" s="1"/>
  <c r="BK330" i="18"/>
  <c r="BI330" i="18"/>
  <c r="BH330" i="18"/>
  <c r="BG330" i="18"/>
  <c r="BF330" i="18"/>
  <c r="T330" i="18"/>
  <c r="R330" i="18"/>
  <c r="P330" i="18"/>
  <c r="J330" i="18"/>
  <c r="BE330" i="18" s="1"/>
  <c r="BK329" i="18"/>
  <c r="BI329" i="18"/>
  <c r="BH329" i="18"/>
  <c r="BG329" i="18"/>
  <c r="BF329" i="18"/>
  <c r="T329" i="18"/>
  <c r="R329" i="18"/>
  <c r="P329" i="18"/>
  <c r="P324" i="18" s="1"/>
  <c r="J329" i="18"/>
  <c r="BE329" i="18" s="1"/>
  <c r="BK328" i="18"/>
  <c r="BI328" i="18"/>
  <c r="BH328" i="18"/>
  <c r="BG328" i="18"/>
  <c r="BF328" i="18"/>
  <c r="T328" i="18"/>
  <c r="T324" i="18" s="1"/>
  <c r="R328" i="18"/>
  <c r="P328" i="18"/>
  <c r="J328" i="18"/>
  <c r="BE328" i="18" s="1"/>
  <c r="BK325" i="18"/>
  <c r="BK324" i="18" s="1"/>
  <c r="J324" i="18" s="1"/>
  <c r="J104" i="18" s="1"/>
  <c r="BI325" i="18"/>
  <c r="BH325" i="18"/>
  <c r="BG325" i="18"/>
  <c r="BF325" i="18"/>
  <c r="T325" i="18"/>
  <c r="R325" i="18"/>
  <c r="P325" i="18"/>
  <c r="J325" i="18"/>
  <c r="BE325" i="18" s="1"/>
  <c r="BK323" i="18"/>
  <c r="BI323" i="18"/>
  <c r="BH323" i="18"/>
  <c r="BG323" i="18"/>
  <c r="BF323" i="18"/>
  <c r="T323" i="18"/>
  <c r="R323" i="18"/>
  <c r="P323" i="18"/>
  <c r="J323" i="18"/>
  <c r="BE323" i="18" s="1"/>
  <c r="BK317" i="18"/>
  <c r="BI317" i="18"/>
  <c r="BH317" i="18"/>
  <c r="BG317" i="18"/>
  <c r="BF317" i="18"/>
  <c r="T317" i="18"/>
  <c r="R317" i="18"/>
  <c r="P317" i="18"/>
  <c r="J317" i="18"/>
  <c r="BE317" i="18" s="1"/>
  <c r="BK311" i="18"/>
  <c r="BI311" i="18"/>
  <c r="BH311" i="18"/>
  <c r="BG311" i="18"/>
  <c r="BF311" i="18"/>
  <c r="T311" i="18"/>
  <c r="R311" i="18"/>
  <c r="P311" i="18"/>
  <c r="J311" i="18"/>
  <c r="BE311" i="18" s="1"/>
  <c r="BK305" i="18"/>
  <c r="BI305" i="18"/>
  <c r="BH305" i="18"/>
  <c r="BG305" i="18"/>
  <c r="BF305" i="18"/>
  <c r="T305" i="18"/>
  <c r="R305" i="18"/>
  <c r="P305" i="18"/>
  <c r="J305" i="18"/>
  <c r="BE305" i="18" s="1"/>
  <c r="BK299" i="18"/>
  <c r="BI299" i="18"/>
  <c r="BH299" i="18"/>
  <c r="BG299" i="18"/>
  <c r="BF299" i="18"/>
  <c r="T299" i="18"/>
  <c r="R299" i="18"/>
  <c r="P299" i="18"/>
  <c r="J299" i="18"/>
  <c r="BE299" i="18" s="1"/>
  <c r="BK291" i="18"/>
  <c r="BI291" i="18"/>
  <c r="BH291" i="18"/>
  <c r="BG291" i="18"/>
  <c r="BF291" i="18"/>
  <c r="T291" i="18"/>
  <c r="R291" i="18"/>
  <c r="P291" i="18"/>
  <c r="J291" i="18"/>
  <c r="BE291" i="18" s="1"/>
  <c r="BK286" i="18"/>
  <c r="BI286" i="18"/>
  <c r="BH286" i="18"/>
  <c r="BG286" i="18"/>
  <c r="BF286" i="18"/>
  <c r="T286" i="18"/>
  <c r="R286" i="18"/>
  <c r="P286" i="18"/>
  <c r="J286" i="18"/>
  <c r="BE286" i="18" s="1"/>
  <c r="BK276" i="18"/>
  <c r="BI276" i="18"/>
  <c r="BH276" i="18"/>
  <c r="BG276" i="18"/>
  <c r="BF276" i="18"/>
  <c r="T276" i="18"/>
  <c r="R276" i="18"/>
  <c r="P276" i="18"/>
  <c r="J276" i="18"/>
  <c r="BE276" i="18" s="1"/>
  <c r="BK275" i="18"/>
  <c r="BI275" i="18"/>
  <c r="BH275" i="18"/>
  <c r="BG275" i="18"/>
  <c r="BF275" i="18"/>
  <c r="T275" i="18"/>
  <c r="R275" i="18"/>
  <c r="P275" i="18"/>
  <c r="J275" i="18"/>
  <c r="BE275" i="18" s="1"/>
  <c r="BK274" i="18"/>
  <c r="BI274" i="18"/>
  <c r="BH274" i="18"/>
  <c r="BG274" i="18"/>
  <c r="BF274" i="18"/>
  <c r="T274" i="18"/>
  <c r="R274" i="18"/>
  <c r="P274" i="18"/>
  <c r="J274" i="18"/>
  <c r="BE274" i="18" s="1"/>
  <c r="BK271" i="18"/>
  <c r="BI271" i="18"/>
  <c r="BH271" i="18"/>
  <c r="BG271" i="18"/>
  <c r="BF271" i="18"/>
  <c r="T271" i="18"/>
  <c r="R271" i="18"/>
  <c r="P271" i="18"/>
  <c r="J271" i="18"/>
  <c r="BE271" i="18" s="1"/>
  <c r="BK270" i="18"/>
  <c r="BI270" i="18"/>
  <c r="BH270" i="18"/>
  <c r="BG270" i="18"/>
  <c r="BF270" i="18"/>
  <c r="T270" i="18"/>
  <c r="R270" i="18"/>
  <c r="P270" i="18"/>
  <c r="J270" i="18"/>
  <c r="BE270" i="18" s="1"/>
  <c r="BK268" i="18"/>
  <c r="BI268" i="18"/>
  <c r="BH268" i="18"/>
  <c r="BG268" i="18"/>
  <c r="BF268" i="18"/>
  <c r="T268" i="18"/>
  <c r="R268" i="18"/>
  <c r="P268" i="18"/>
  <c r="J268" i="18"/>
  <c r="BE268" i="18" s="1"/>
  <c r="BK258" i="18"/>
  <c r="BI258" i="18"/>
  <c r="BH258" i="18"/>
  <c r="BG258" i="18"/>
  <c r="BF258" i="18"/>
  <c r="T258" i="18"/>
  <c r="R258" i="18"/>
  <c r="P258" i="18"/>
  <c r="J258" i="18"/>
  <c r="BE258" i="18" s="1"/>
  <c r="BK252" i="18"/>
  <c r="BI252" i="18"/>
  <c r="BH252" i="18"/>
  <c r="BG252" i="18"/>
  <c r="BF252" i="18"/>
  <c r="T252" i="18"/>
  <c r="R252" i="18"/>
  <c r="P252" i="18"/>
  <c r="J252" i="18"/>
  <c r="BE252" i="18" s="1"/>
  <c r="BK246" i="18"/>
  <c r="BI246" i="18"/>
  <c r="BH246" i="18"/>
  <c r="BG246" i="18"/>
  <c r="BF246" i="18"/>
  <c r="T246" i="18"/>
  <c r="R246" i="18"/>
  <c r="P246" i="18"/>
  <c r="J246" i="18"/>
  <c r="BE246" i="18" s="1"/>
  <c r="BK240" i="18"/>
  <c r="BI240" i="18"/>
  <c r="BH240" i="18"/>
  <c r="BG240" i="18"/>
  <c r="BF240" i="18"/>
  <c r="T240" i="18"/>
  <c r="R240" i="18"/>
  <c r="P240" i="18"/>
  <c r="J240" i="18"/>
  <c r="BE240" i="18" s="1"/>
  <c r="BK236" i="18"/>
  <c r="BI236" i="18"/>
  <c r="BH236" i="18"/>
  <c r="BG236" i="18"/>
  <c r="BF236" i="18"/>
  <c r="T236" i="18"/>
  <c r="R236" i="18"/>
  <c r="R223" i="18" s="1"/>
  <c r="P236" i="18"/>
  <c r="J236" i="18"/>
  <c r="BE236" i="18" s="1"/>
  <c r="BK230" i="18"/>
  <c r="BI230" i="18"/>
  <c r="BH230" i="18"/>
  <c r="BG230" i="18"/>
  <c r="BF230" i="18"/>
  <c r="T230" i="18"/>
  <c r="R230" i="18"/>
  <c r="P230" i="18"/>
  <c r="J230" i="18"/>
  <c r="BE230" i="18" s="1"/>
  <c r="BK224" i="18"/>
  <c r="BK223" i="18" s="1"/>
  <c r="J223" i="18" s="1"/>
  <c r="J103" i="18" s="1"/>
  <c r="BI224" i="18"/>
  <c r="BH224" i="18"/>
  <c r="BG224" i="18"/>
  <c r="BF224" i="18"/>
  <c r="T224" i="18"/>
  <c r="R224" i="18"/>
  <c r="P224" i="18"/>
  <c r="J224" i="18"/>
  <c r="BE224" i="18" s="1"/>
  <c r="BK222" i="18"/>
  <c r="BI222" i="18"/>
  <c r="BH222" i="18"/>
  <c r="BG222" i="18"/>
  <c r="BF222" i="18"/>
  <c r="T222" i="18"/>
  <c r="T221" i="18" s="1"/>
  <c r="R222" i="18"/>
  <c r="R221" i="18" s="1"/>
  <c r="P222" i="18"/>
  <c r="P221" i="18" s="1"/>
  <c r="J222" i="18"/>
  <c r="BE222" i="18" s="1"/>
  <c r="BK221" i="18"/>
  <c r="J221" i="18" s="1"/>
  <c r="J102" i="18" s="1"/>
  <c r="BK220" i="18"/>
  <c r="BI220" i="18"/>
  <c r="BH220" i="18"/>
  <c r="BG220" i="18"/>
  <c r="BF220" i="18"/>
  <c r="T220" i="18"/>
  <c r="R220" i="18"/>
  <c r="P220" i="18"/>
  <c r="J220" i="18"/>
  <c r="BE220" i="18" s="1"/>
  <c r="BK219" i="18"/>
  <c r="BI219" i="18"/>
  <c r="BH219" i="18"/>
  <c r="BG219" i="18"/>
  <c r="BF219" i="18"/>
  <c r="T219" i="18"/>
  <c r="R219" i="18"/>
  <c r="P219" i="18"/>
  <c r="J219" i="18"/>
  <c r="BE219" i="18" s="1"/>
  <c r="BK218" i="18"/>
  <c r="BI218" i="18"/>
  <c r="BH218" i="18"/>
  <c r="BG218" i="18"/>
  <c r="BF218" i="18"/>
  <c r="T218" i="18"/>
  <c r="T217" i="18" s="1"/>
  <c r="R218" i="18"/>
  <c r="R217" i="18" s="1"/>
  <c r="P218" i="18"/>
  <c r="J218" i="18"/>
  <c r="BE218" i="18" s="1"/>
  <c r="BK216" i="18"/>
  <c r="BI216" i="18"/>
  <c r="BH216" i="18"/>
  <c r="BG216" i="18"/>
  <c r="BF216" i="18"/>
  <c r="T216" i="18"/>
  <c r="R216" i="18"/>
  <c r="P216" i="18"/>
  <c r="J216" i="18"/>
  <c r="BE216" i="18" s="1"/>
  <c r="BK213" i="18"/>
  <c r="BI213" i="18"/>
  <c r="BH213" i="18"/>
  <c r="BG213" i="18"/>
  <c r="BF213" i="18"/>
  <c r="T213" i="18"/>
  <c r="R213" i="18"/>
  <c r="P213" i="18"/>
  <c r="J213" i="18"/>
  <c r="BE213" i="18" s="1"/>
  <c r="BK210" i="18"/>
  <c r="BI210" i="18"/>
  <c r="BH210" i="18"/>
  <c r="BG210" i="18"/>
  <c r="BF210" i="18"/>
  <c r="BE210" i="18"/>
  <c r="T210" i="18"/>
  <c r="R210" i="18"/>
  <c r="P210" i="18"/>
  <c r="J210" i="18"/>
  <c r="BK208" i="18"/>
  <c r="BI208" i="18"/>
  <c r="BH208" i="18"/>
  <c r="BG208" i="18"/>
  <c r="BF208" i="18"/>
  <c r="T208" i="18"/>
  <c r="R208" i="18"/>
  <c r="P208" i="18"/>
  <c r="P205" i="18" s="1"/>
  <c r="J208" i="18"/>
  <c r="BE208" i="18" s="1"/>
  <c r="BK206" i="18"/>
  <c r="BI206" i="18"/>
  <c r="BH206" i="18"/>
  <c r="BG206" i="18"/>
  <c r="BF206" i="18"/>
  <c r="BE206" i="18"/>
  <c r="T206" i="18"/>
  <c r="T205" i="18" s="1"/>
  <c r="R206" i="18"/>
  <c r="P206" i="18"/>
  <c r="J206" i="18"/>
  <c r="BK205" i="18"/>
  <c r="J205" i="18" s="1"/>
  <c r="J100" i="18" s="1"/>
  <c r="BK204" i="18"/>
  <c r="BK198" i="18" s="1"/>
  <c r="J198" i="18" s="1"/>
  <c r="J99" i="18" s="1"/>
  <c r="BI204" i="18"/>
  <c r="BH204" i="18"/>
  <c r="BG204" i="18"/>
  <c r="BF204" i="18"/>
  <c r="T204" i="18"/>
  <c r="R204" i="18"/>
  <c r="P204" i="18"/>
  <c r="J204" i="18"/>
  <c r="BE204" i="18" s="1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T198" i="18" s="1"/>
  <c r="R199" i="18"/>
  <c r="P199" i="18"/>
  <c r="J199" i="18"/>
  <c r="BE199" i="18" s="1"/>
  <c r="R198" i="18"/>
  <c r="BK197" i="18"/>
  <c r="BI197" i="18"/>
  <c r="BH197" i="18"/>
  <c r="BG197" i="18"/>
  <c r="BF197" i="18"/>
  <c r="T197" i="18"/>
  <c r="R197" i="18"/>
  <c r="P197" i="18"/>
  <c r="J197" i="18"/>
  <c r="BE197" i="18" s="1"/>
  <c r="BK172" i="18"/>
  <c r="BI172" i="18"/>
  <c r="BH172" i="18"/>
  <c r="BG172" i="18"/>
  <c r="BF172" i="18"/>
  <c r="BE172" i="18"/>
  <c r="T172" i="18"/>
  <c r="R172" i="18"/>
  <c r="P172" i="18"/>
  <c r="J172" i="18"/>
  <c r="BK156" i="18"/>
  <c r="BI156" i="18"/>
  <c r="BH156" i="18"/>
  <c r="BG156" i="18"/>
  <c r="BF156" i="18"/>
  <c r="T156" i="18"/>
  <c r="R156" i="18"/>
  <c r="P156" i="18"/>
  <c r="J156" i="18"/>
  <c r="BE156" i="18" s="1"/>
  <c r="BK154" i="18"/>
  <c r="BI154" i="18"/>
  <c r="BH154" i="18"/>
  <c r="BG154" i="18"/>
  <c r="BF154" i="18"/>
  <c r="BE154" i="18"/>
  <c r="T154" i="18"/>
  <c r="R154" i="18"/>
  <c r="P154" i="18"/>
  <c r="J154" i="18"/>
  <c r="BK131" i="18"/>
  <c r="BI131" i="18"/>
  <c r="F37" i="18" s="1"/>
  <c r="BD95" i="17" s="1"/>
  <c r="BH131" i="18"/>
  <c r="BG131" i="18"/>
  <c r="BF131" i="18"/>
  <c r="T131" i="18"/>
  <c r="T130" i="18" s="1"/>
  <c r="R131" i="18"/>
  <c r="P131" i="18"/>
  <c r="P130" i="18" s="1"/>
  <c r="J131" i="18"/>
  <c r="BE131" i="18" s="1"/>
  <c r="BK130" i="18"/>
  <c r="J130" i="18" s="1"/>
  <c r="J98" i="18" s="1"/>
  <c r="J124" i="18"/>
  <c r="J122" i="18"/>
  <c r="F122" i="18"/>
  <c r="E120" i="18"/>
  <c r="F91" i="18"/>
  <c r="J89" i="18"/>
  <c r="F89" i="18"/>
  <c r="E87" i="18"/>
  <c r="J37" i="18"/>
  <c r="J36" i="18"/>
  <c r="J35" i="18"/>
  <c r="AX95" i="17" s="1"/>
  <c r="J24" i="18"/>
  <c r="E24" i="18"/>
  <c r="J125" i="18" s="1"/>
  <c r="J23" i="18"/>
  <c r="J21" i="18"/>
  <c r="E21" i="18"/>
  <c r="J91" i="18" s="1"/>
  <c r="J20" i="18"/>
  <c r="J18" i="18"/>
  <c r="E18" i="18"/>
  <c r="F125" i="18" s="1"/>
  <c r="J17" i="18"/>
  <c r="J15" i="18"/>
  <c r="E15" i="18"/>
  <c r="F124" i="18" s="1"/>
  <c r="J14" i="18"/>
  <c r="E7" i="18"/>
  <c r="E118" i="18" s="1"/>
  <c r="AY102" i="17"/>
  <c r="AX102" i="17"/>
  <c r="AY101" i="17"/>
  <c r="AX101" i="17"/>
  <c r="AY100" i="17"/>
  <c r="AX100" i="17"/>
  <c r="AY99" i="17"/>
  <c r="AX99" i="17"/>
  <c r="AY98" i="17"/>
  <c r="AX98" i="17"/>
  <c r="BA97" i="17"/>
  <c r="AX97" i="17"/>
  <c r="AY96" i="17"/>
  <c r="AX96" i="17"/>
  <c r="AY95" i="17"/>
  <c r="AS94" i="17"/>
  <c r="AM90" i="17"/>
  <c r="L90" i="17"/>
  <c r="AM89" i="17"/>
  <c r="L89" i="17"/>
  <c r="AM87" i="17"/>
  <c r="L87" i="17"/>
  <c r="L85" i="17"/>
  <c r="G317" i="16"/>
  <c r="G314" i="16"/>
  <c r="G311" i="16"/>
  <c r="G309" i="16"/>
  <c r="G307" i="16"/>
  <c r="G304" i="16"/>
  <c r="G302" i="16"/>
  <c r="G299" i="16"/>
  <c r="G297" i="16"/>
  <c r="G294" i="16"/>
  <c r="G292" i="16"/>
  <c r="G290" i="16"/>
  <c r="G288" i="16"/>
  <c r="G286" i="16"/>
  <c r="G283" i="16"/>
  <c r="G281" i="16"/>
  <c r="G278" i="16"/>
  <c r="G275" i="16"/>
  <c r="G272" i="16"/>
  <c r="G269" i="16"/>
  <c r="G266" i="16"/>
  <c r="G263" i="16"/>
  <c r="G260" i="16"/>
  <c r="G257" i="16"/>
  <c r="G255" i="16"/>
  <c r="G253" i="16"/>
  <c r="G251" i="16"/>
  <c r="G249" i="16"/>
  <c r="G245" i="16"/>
  <c r="G243" i="16"/>
  <c r="G240" i="16"/>
  <c r="G237" i="16"/>
  <c r="G234" i="16"/>
  <c r="G232" i="16"/>
  <c r="G230" i="16"/>
  <c r="G228" i="16"/>
  <c r="G224" i="16"/>
  <c r="G222" i="16"/>
  <c r="G219" i="16"/>
  <c r="G217" i="16"/>
  <c r="G215" i="16"/>
  <c r="G212" i="16"/>
  <c r="G210" i="16"/>
  <c r="G207" i="16"/>
  <c r="G204" i="16"/>
  <c r="G202" i="16"/>
  <c r="G200" i="16"/>
  <c r="G197" i="16"/>
  <c r="G195" i="16"/>
  <c r="G193" i="16"/>
  <c r="G191" i="16"/>
  <c r="G188" i="16"/>
  <c r="G186" i="16"/>
  <c r="G181" i="16"/>
  <c r="G178" i="16"/>
  <c r="G175" i="16"/>
  <c r="G172" i="16"/>
  <c r="G169" i="16"/>
  <c r="G166" i="16"/>
  <c r="G163" i="16"/>
  <c r="G160" i="16"/>
  <c r="G157" i="16"/>
  <c r="G151" i="16"/>
  <c r="G149" i="16"/>
  <c r="G146" i="16"/>
  <c r="G143" i="16"/>
  <c r="G141" i="16"/>
  <c r="G138" i="16"/>
  <c r="G136" i="16"/>
  <c r="G133" i="16"/>
  <c r="G131" i="16"/>
  <c r="G128" i="16"/>
  <c r="G126" i="16"/>
  <c r="G123" i="16"/>
  <c r="G120" i="16"/>
  <c r="G118" i="16"/>
  <c r="G116" i="16"/>
  <c r="G114" i="16"/>
  <c r="G112" i="16"/>
  <c r="G110" i="16"/>
  <c r="G108" i="16"/>
  <c r="G106" i="16"/>
  <c r="G104" i="16"/>
  <c r="G102" i="16"/>
  <c r="G100" i="16"/>
  <c r="G98" i="16"/>
  <c r="G96" i="16"/>
  <c r="G94" i="16"/>
  <c r="G92" i="16"/>
  <c r="G90" i="16"/>
  <c r="G88" i="16"/>
  <c r="G86" i="16"/>
  <c r="G84" i="16"/>
  <c r="G80" i="16"/>
  <c r="G78" i="16"/>
  <c r="G75" i="16"/>
  <c r="G72" i="16"/>
  <c r="G69" i="16"/>
  <c r="G66" i="16"/>
  <c r="G63" i="16"/>
  <c r="G60" i="16"/>
  <c r="G57" i="16"/>
  <c r="G54" i="16"/>
  <c r="G52" i="16"/>
  <c r="G50" i="16"/>
  <c r="G48" i="16"/>
  <c r="G46" i="16"/>
  <c r="G44" i="16"/>
  <c r="G42" i="16"/>
  <c r="G40" i="16"/>
  <c r="G36" i="16"/>
  <c r="G35" i="16"/>
  <c r="G34" i="16"/>
  <c r="G33" i="16"/>
  <c r="G32" i="16"/>
  <c r="G31" i="16"/>
  <c r="G30" i="16"/>
  <c r="G29" i="16"/>
  <c r="G25" i="16"/>
  <c r="G24" i="16"/>
  <c r="G23" i="16"/>
  <c r="G22" i="16"/>
  <c r="G21" i="16"/>
  <c r="G17" i="16"/>
  <c r="G16" i="16"/>
  <c r="G14" i="16"/>
  <c r="G12" i="16"/>
  <c r="G18" i="16" s="1"/>
  <c r="G26" i="16" l="1"/>
  <c r="T331" i="18"/>
  <c r="R205" i="19"/>
  <c r="T219" i="20"/>
  <c r="T327" i="20"/>
  <c r="G319" i="16"/>
  <c r="P129" i="20"/>
  <c r="P128" i="20" s="1"/>
  <c r="AU97" i="17" s="1"/>
  <c r="F35" i="20"/>
  <c r="BB97" i="17" s="1"/>
  <c r="F37" i="20"/>
  <c r="BD97" i="17" s="1"/>
  <c r="R320" i="20"/>
  <c r="BK373" i="20"/>
  <c r="J373" i="20" s="1"/>
  <c r="J106" i="20" s="1"/>
  <c r="T373" i="20"/>
  <c r="P205" i="21"/>
  <c r="BK205" i="21"/>
  <c r="J205" i="21" s="1"/>
  <c r="J100" i="21" s="1"/>
  <c r="F125" i="23"/>
  <c r="F92" i="23"/>
  <c r="J34" i="24"/>
  <c r="AW101" i="17" s="1"/>
  <c r="F35" i="25"/>
  <c r="BB102" i="17" s="1"/>
  <c r="F36" i="18"/>
  <c r="BC95" i="17" s="1"/>
  <c r="J92" i="19"/>
  <c r="J125" i="19"/>
  <c r="R333" i="19"/>
  <c r="G37" i="16"/>
  <c r="G81" i="16"/>
  <c r="E85" i="18"/>
  <c r="P223" i="18"/>
  <c r="E118" i="19"/>
  <c r="E85" i="19"/>
  <c r="J34" i="19"/>
  <c r="AW96" i="17" s="1"/>
  <c r="R379" i="19"/>
  <c r="P379" i="19"/>
  <c r="BK327" i="20"/>
  <c r="J327" i="20" s="1"/>
  <c r="J105" i="20" s="1"/>
  <c r="R130" i="21"/>
  <c r="G154" i="16"/>
  <c r="G321" i="16" s="1"/>
  <c r="B7" i="15" s="1"/>
  <c r="C7" i="15" s="1"/>
  <c r="D7" i="15" s="1"/>
  <c r="G182" i="16"/>
  <c r="F92" i="18"/>
  <c r="F35" i="18"/>
  <c r="BB95" i="17" s="1"/>
  <c r="BK217" i="18"/>
  <c r="J217" i="18" s="1"/>
  <c r="J101" i="18" s="1"/>
  <c r="R324" i="18"/>
  <c r="BK331" i="18"/>
  <c r="J331" i="18" s="1"/>
  <c r="J105" i="18" s="1"/>
  <c r="J130" i="19"/>
  <c r="J98" i="19" s="1"/>
  <c r="R198" i="19"/>
  <c r="P219" i="19"/>
  <c r="R130" i="18"/>
  <c r="R129" i="18" s="1"/>
  <c r="R128" i="18" s="1"/>
  <c r="P198" i="18"/>
  <c r="J34" i="18"/>
  <c r="AW95" i="17" s="1"/>
  <c r="R205" i="18"/>
  <c r="P217" i="18"/>
  <c r="T223" i="18"/>
  <c r="P331" i="18"/>
  <c r="R377" i="18"/>
  <c r="F124" i="19"/>
  <c r="F91" i="19"/>
  <c r="R130" i="19"/>
  <c r="F35" i="19"/>
  <c r="BB96" i="17" s="1"/>
  <c r="BK205" i="19"/>
  <c r="J205" i="19" s="1"/>
  <c r="J100" i="19" s="1"/>
  <c r="T205" i="19"/>
  <c r="T129" i="19" s="1"/>
  <c r="T128" i="19" s="1"/>
  <c r="T213" i="19"/>
  <c r="P333" i="19"/>
  <c r="R130" i="20"/>
  <c r="J34" i="20"/>
  <c r="AW97" i="17" s="1"/>
  <c r="BK130" i="20"/>
  <c r="J130" i="20" s="1"/>
  <c r="J98" i="20" s="1"/>
  <c r="BK198" i="20"/>
  <c r="J198" i="20" s="1"/>
  <c r="J99" i="20" s="1"/>
  <c r="P205" i="20"/>
  <c r="BK205" i="20"/>
  <c r="F92" i="21"/>
  <c r="F125" i="21"/>
  <c r="R198" i="21"/>
  <c r="F36" i="21"/>
  <c r="BC98" i="17" s="1"/>
  <c r="P198" i="21"/>
  <c r="T219" i="21"/>
  <c r="BK327" i="21"/>
  <c r="J327" i="21" s="1"/>
  <c r="J105" i="21" s="1"/>
  <c r="J91" i="22"/>
  <c r="J124" i="22"/>
  <c r="J33" i="25"/>
  <c r="AV102" i="17" s="1"/>
  <c r="R130" i="24"/>
  <c r="F34" i="24"/>
  <c r="BA101" i="17" s="1"/>
  <c r="F91" i="25"/>
  <c r="F125" i="25"/>
  <c r="T199" i="25"/>
  <c r="T130" i="25" s="1"/>
  <c r="T129" i="25" s="1"/>
  <c r="F36" i="25"/>
  <c r="BC102" i="17" s="1"/>
  <c r="R326" i="19"/>
  <c r="T333" i="19"/>
  <c r="J124" i="20"/>
  <c r="R198" i="20"/>
  <c r="F36" i="20"/>
  <c r="BC97" i="17" s="1"/>
  <c r="P198" i="20"/>
  <c r="BK213" i="20"/>
  <c r="J213" i="20" s="1"/>
  <c r="J101" i="20" s="1"/>
  <c r="T213" i="20"/>
  <c r="T129" i="20" s="1"/>
  <c r="T128" i="20" s="1"/>
  <c r="P327" i="20"/>
  <c r="R373" i="20"/>
  <c r="J34" i="21"/>
  <c r="AW98" i="17" s="1"/>
  <c r="BK213" i="21"/>
  <c r="BK129" i="21" s="1"/>
  <c r="T213" i="21"/>
  <c r="P327" i="21"/>
  <c r="R373" i="21"/>
  <c r="P198" i="22"/>
  <c r="J34" i="22"/>
  <c r="AW99" i="17" s="1"/>
  <c r="BK373" i="22"/>
  <c r="J373" i="22" s="1"/>
  <c r="J106" i="22" s="1"/>
  <c r="BK219" i="24"/>
  <c r="J219" i="24" s="1"/>
  <c r="J103" i="24" s="1"/>
  <c r="R320" i="24"/>
  <c r="J34" i="25"/>
  <c r="AW102" i="17" s="1"/>
  <c r="AT102" i="17" s="1"/>
  <c r="F34" i="25"/>
  <c r="BA102" i="17" s="1"/>
  <c r="BK199" i="25"/>
  <c r="R213" i="25"/>
  <c r="R242" i="25"/>
  <c r="T343" i="25"/>
  <c r="F37" i="19"/>
  <c r="BD96" i="17" s="1"/>
  <c r="BD94" i="17" s="1"/>
  <c r="W33" i="17" s="1"/>
  <c r="F36" i="19"/>
  <c r="BC96" i="17" s="1"/>
  <c r="R213" i="19"/>
  <c r="P213" i="19"/>
  <c r="P129" i="19" s="1"/>
  <c r="P128" i="19" s="1"/>
  <c r="AU96" i="17" s="1"/>
  <c r="BK219" i="19"/>
  <c r="J219" i="19" s="1"/>
  <c r="J103" i="19" s="1"/>
  <c r="T219" i="19"/>
  <c r="BK333" i="19"/>
  <c r="J333" i="19" s="1"/>
  <c r="J105" i="19" s="1"/>
  <c r="P453" i="19"/>
  <c r="T198" i="20"/>
  <c r="T205" i="20"/>
  <c r="P213" i="20"/>
  <c r="P130" i="21"/>
  <c r="P129" i="21" s="1"/>
  <c r="P128" i="21" s="1"/>
  <c r="AU98" i="17" s="1"/>
  <c r="F35" i="21"/>
  <c r="BB98" i="17" s="1"/>
  <c r="F37" i="21"/>
  <c r="BD98" i="17" s="1"/>
  <c r="F34" i="21"/>
  <c r="BA98" i="17" s="1"/>
  <c r="T205" i="21"/>
  <c r="T129" i="21" s="1"/>
  <c r="T128" i="21" s="1"/>
  <c r="P213" i="21"/>
  <c r="T447" i="21"/>
  <c r="P320" i="22"/>
  <c r="BK130" i="24"/>
  <c r="J130" i="24" s="1"/>
  <c r="J98" i="24" s="1"/>
  <c r="R219" i="24"/>
  <c r="R131" i="25"/>
  <c r="R130" i="25" s="1"/>
  <c r="R129" i="25" s="1"/>
  <c r="P199" i="25"/>
  <c r="P130" i="25" s="1"/>
  <c r="P129" i="25" s="1"/>
  <c r="AU102" i="17" s="1"/>
  <c r="T228" i="25"/>
  <c r="R236" i="25"/>
  <c r="BK343" i="25"/>
  <c r="J343" i="25" s="1"/>
  <c r="J105" i="25" s="1"/>
  <c r="BK396" i="25"/>
  <c r="J396" i="25" s="1"/>
  <c r="J107" i="25" s="1"/>
  <c r="T396" i="25"/>
  <c r="R470" i="25"/>
  <c r="F35" i="22"/>
  <c r="BB99" i="17" s="1"/>
  <c r="F37" i="22"/>
  <c r="BD99" i="17" s="1"/>
  <c r="T213" i="22"/>
  <c r="P219" i="22"/>
  <c r="T447" i="22"/>
  <c r="J124" i="23"/>
  <c r="R205" i="23"/>
  <c r="R219" i="23"/>
  <c r="P219" i="23"/>
  <c r="BK447" i="23"/>
  <c r="J447" i="23" s="1"/>
  <c r="J107" i="23" s="1"/>
  <c r="T447" i="23"/>
  <c r="F92" i="24"/>
  <c r="T198" i="24"/>
  <c r="F36" i="24"/>
  <c r="BC101" i="17" s="1"/>
  <c r="P198" i="24"/>
  <c r="BK205" i="24"/>
  <c r="BK213" i="24"/>
  <c r="J213" i="24" s="1"/>
  <c r="J101" i="24" s="1"/>
  <c r="T213" i="24"/>
  <c r="T219" i="24"/>
  <c r="P219" i="24"/>
  <c r="BK327" i="24"/>
  <c r="J327" i="24" s="1"/>
  <c r="J105" i="24" s="1"/>
  <c r="T327" i="24"/>
  <c r="P447" i="24"/>
  <c r="F92" i="25"/>
  <c r="E119" i="25"/>
  <c r="BK213" i="22"/>
  <c r="J213" i="22" s="1"/>
  <c r="J101" i="22" s="1"/>
  <c r="T327" i="22"/>
  <c r="R466" i="22"/>
  <c r="J34" i="23"/>
  <c r="AW100" i="17" s="1"/>
  <c r="F37" i="23"/>
  <c r="BD100" i="17" s="1"/>
  <c r="F34" i="23"/>
  <c r="BA100" i="17" s="1"/>
  <c r="T219" i="23"/>
  <c r="J124" i="24"/>
  <c r="P327" i="24"/>
  <c r="R373" i="24"/>
  <c r="P373" i="24"/>
  <c r="F36" i="22"/>
  <c r="BC99" i="17" s="1"/>
  <c r="P213" i="22"/>
  <c r="T219" i="22"/>
  <c r="BK327" i="22"/>
  <c r="J327" i="22" s="1"/>
  <c r="J105" i="22" s="1"/>
  <c r="P447" i="22"/>
  <c r="P130" i="23"/>
  <c r="P129" i="23" s="1"/>
  <c r="P128" i="23" s="1"/>
  <c r="AU100" i="17" s="1"/>
  <c r="F35" i="23"/>
  <c r="BB100" i="17" s="1"/>
  <c r="R198" i="23"/>
  <c r="F36" i="23"/>
  <c r="BC100" i="17" s="1"/>
  <c r="P198" i="23"/>
  <c r="BK213" i="23"/>
  <c r="J213" i="23" s="1"/>
  <c r="J101" i="23" s="1"/>
  <c r="T213" i="23"/>
  <c r="BK327" i="23"/>
  <c r="J327" i="23" s="1"/>
  <c r="J105" i="23" s="1"/>
  <c r="T327" i="23"/>
  <c r="T129" i="23" s="1"/>
  <c r="T128" i="23" s="1"/>
  <c r="R373" i="23"/>
  <c r="P373" i="23"/>
  <c r="R466" i="23"/>
  <c r="R129" i="23" s="1"/>
  <c r="R128" i="23" s="1"/>
  <c r="P130" i="24"/>
  <c r="P129" i="24" s="1"/>
  <c r="P128" i="24" s="1"/>
  <c r="AU101" i="17" s="1"/>
  <c r="F35" i="24"/>
  <c r="BB101" i="17" s="1"/>
  <c r="F37" i="24"/>
  <c r="BD101" i="17" s="1"/>
  <c r="T205" i="24"/>
  <c r="R466" i="24"/>
  <c r="R129" i="24" s="1"/>
  <c r="R128" i="24" s="1"/>
  <c r="F33" i="24"/>
  <c r="AZ101" i="17" s="1"/>
  <c r="J33" i="24"/>
  <c r="AV101" i="17" s="1"/>
  <c r="AT101" i="17" s="1"/>
  <c r="T129" i="24"/>
  <c r="T128" i="24" s="1"/>
  <c r="J205" i="24"/>
  <c r="J100" i="24" s="1"/>
  <c r="J92" i="24"/>
  <c r="E85" i="24"/>
  <c r="F91" i="24"/>
  <c r="J205" i="23"/>
  <c r="J100" i="23" s="1"/>
  <c r="BK129" i="23"/>
  <c r="F33" i="23"/>
  <c r="AZ100" i="17" s="1"/>
  <c r="J33" i="23"/>
  <c r="AV100" i="17" s="1"/>
  <c r="AT100" i="17" s="1"/>
  <c r="J92" i="23"/>
  <c r="E85" i="23"/>
  <c r="F91" i="23"/>
  <c r="P129" i="22"/>
  <c r="P128" i="22" s="1"/>
  <c r="AU99" i="17" s="1"/>
  <c r="F33" i="22"/>
  <c r="AZ99" i="17" s="1"/>
  <c r="J33" i="22"/>
  <c r="AV99" i="17" s="1"/>
  <c r="AT99" i="17" s="1"/>
  <c r="T129" i="22"/>
  <c r="T128" i="22" s="1"/>
  <c r="R129" i="22"/>
  <c r="R128" i="22" s="1"/>
  <c r="F34" i="22"/>
  <c r="BA99" i="17" s="1"/>
  <c r="J92" i="22"/>
  <c r="E85" i="22"/>
  <c r="F33" i="21"/>
  <c r="AZ98" i="17" s="1"/>
  <c r="J33" i="21"/>
  <c r="AV98" i="17" s="1"/>
  <c r="J213" i="21"/>
  <c r="J101" i="21" s="1"/>
  <c r="J92" i="21"/>
  <c r="E85" i="21"/>
  <c r="F91" i="21"/>
  <c r="R129" i="20"/>
  <c r="R128" i="20" s="1"/>
  <c r="J205" i="20"/>
  <c r="J100" i="20" s="1"/>
  <c r="F33" i="20"/>
  <c r="AZ97" i="17" s="1"/>
  <c r="J33" i="20"/>
  <c r="AV97" i="17" s="1"/>
  <c r="AT97" i="17" s="1"/>
  <c r="J92" i="20"/>
  <c r="E85" i="20"/>
  <c r="F91" i="20"/>
  <c r="J33" i="19"/>
  <c r="AV96" i="17" s="1"/>
  <c r="R129" i="19"/>
  <c r="R128" i="19" s="1"/>
  <c r="F33" i="19"/>
  <c r="AZ96" i="17" s="1"/>
  <c r="J91" i="19"/>
  <c r="F92" i="19"/>
  <c r="P129" i="18"/>
  <c r="P128" i="18" s="1"/>
  <c r="AU95" i="17" s="1"/>
  <c r="F33" i="18"/>
  <c r="AZ95" i="17" s="1"/>
  <c r="AZ94" i="17" s="1"/>
  <c r="AV94" i="17" s="1"/>
  <c r="J33" i="18"/>
  <c r="AV95" i="17" s="1"/>
  <c r="AT95" i="17" s="1"/>
  <c r="T129" i="18"/>
  <c r="T128" i="18" s="1"/>
  <c r="F34" i="18"/>
  <c r="BA95" i="17" s="1"/>
  <c r="J92" i="18"/>
  <c r="AU94" i="17" l="1"/>
  <c r="AT98" i="17"/>
  <c r="BB94" i="17"/>
  <c r="R129" i="21"/>
  <c r="R128" i="21" s="1"/>
  <c r="AT96" i="17"/>
  <c r="BK129" i="19"/>
  <c r="W29" i="17"/>
  <c r="BA94" i="17"/>
  <c r="BK129" i="18"/>
  <c r="BK129" i="20"/>
  <c r="BK129" i="22"/>
  <c r="BK128" i="22" s="1"/>
  <c r="J128" i="22" s="1"/>
  <c r="BC94" i="17"/>
  <c r="BK129" i="24"/>
  <c r="J199" i="25"/>
  <c r="J99" i="25" s="1"/>
  <c r="BK130" i="25"/>
  <c r="BK128" i="24"/>
  <c r="J128" i="24" s="1"/>
  <c r="J129" i="24"/>
  <c r="J97" i="24" s="1"/>
  <c r="BK128" i="23"/>
  <c r="J128" i="23" s="1"/>
  <c r="J129" i="23"/>
  <c r="J97" i="23" s="1"/>
  <c r="BK128" i="21"/>
  <c r="J128" i="21" s="1"/>
  <c r="J129" i="21"/>
  <c r="J97" i="21" s="1"/>
  <c r="BK128" i="20"/>
  <c r="J128" i="20" s="1"/>
  <c r="J129" i="20"/>
  <c r="J97" i="20" s="1"/>
  <c r="BK128" i="18"/>
  <c r="J128" i="18" s="1"/>
  <c r="J129" i="18"/>
  <c r="J97" i="18" s="1"/>
  <c r="AK29" i="17"/>
  <c r="E7" i="15"/>
  <c r="AX94" i="17" l="1"/>
  <c r="W31" i="17"/>
  <c r="J129" i="22"/>
  <c r="J97" i="22" s="1"/>
  <c r="J129" i="19"/>
  <c r="J97" i="19" s="1"/>
  <c r="BK128" i="19"/>
  <c r="J128" i="19" s="1"/>
  <c r="W32" i="17"/>
  <c r="AY94" i="17"/>
  <c r="J130" i="25"/>
  <c r="J97" i="25" s="1"/>
  <c r="BK129" i="25"/>
  <c r="J129" i="25" s="1"/>
  <c r="W30" i="17"/>
  <c r="AW94" i="17"/>
  <c r="J96" i="24"/>
  <c r="J30" i="24"/>
  <c r="J96" i="23"/>
  <c r="J30" i="23"/>
  <c r="J96" i="22"/>
  <c r="J30" i="22"/>
  <c r="J96" i="21"/>
  <c r="J30" i="21"/>
  <c r="J96" i="20"/>
  <c r="J30" i="20"/>
  <c r="J96" i="18"/>
  <c r="J30" i="18"/>
  <c r="J96" i="25" l="1"/>
  <c r="J30" i="25"/>
  <c r="J39" i="21"/>
  <c r="AG98" i="17"/>
  <c r="AN98" i="17" s="1"/>
  <c r="AK30" i="17"/>
  <c r="AT94" i="17"/>
  <c r="J39" i="20"/>
  <c r="AG97" i="17"/>
  <c r="AN97" i="17" s="1"/>
  <c r="J39" i="22"/>
  <c r="AG99" i="17"/>
  <c r="AN99" i="17" s="1"/>
  <c r="J39" i="24"/>
  <c r="AG101" i="17"/>
  <c r="AN101" i="17" s="1"/>
  <c r="J39" i="18"/>
  <c r="AG95" i="17"/>
  <c r="J39" i="23"/>
  <c r="AG100" i="17"/>
  <c r="AN100" i="17" s="1"/>
  <c r="J30" i="19"/>
  <c r="J96" i="19"/>
  <c r="AN95" i="17" l="1"/>
  <c r="J39" i="25"/>
  <c r="AG102" i="17"/>
  <c r="AN102" i="17" s="1"/>
  <c r="J39" i="19"/>
  <c r="AG96" i="17"/>
  <c r="AN96" i="17" s="1"/>
  <c r="AG94" i="17" l="1"/>
  <c r="AK26" i="17" l="1"/>
  <c r="AN94" i="17"/>
  <c r="B4" i="15" l="1"/>
  <c r="AK35" i="17"/>
  <c r="B8" i="15" l="1"/>
  <c r="E12" i="15" s="1"/>
  <c r="C4" i="15"/>
  <c r="D4" i="15" l="1"/>
  <c r="C8" i="15"/>
  <c r="B6" i="14"/>
  <c r="B5" i="14"/>
  <c r="C21" i="14"/>
  <c r="C18" i="14"/>
  <c r="B35" i="14"/>
  <c r="C6" i="14"/>
  <c r="B34" i="14"/>
  <c r="C5" i="14"/>
  <c r="D8" i="15" l="1"/>
  <c r="E4" i="15"/>
  <c r="E13" i="15" s="1"/>
  <c r="B33" i="14"/>
  <c r="C22" i="14"/>
  <c r="D18" i="14"/>
  <c r="C34" i="14"/>
  <c r="D34" i="14" s="1"/>
  <c r="C35" i="14"/>
  <c r="D35" i="14" s="1"/>
  <c r="D21" i="14"/>
  <c r="E21" i="14" s="1"/>
  <c r="D5" i="14"/>
  <c r="E5" i="14" s="1"/>
  <c r="D6" i="14"/>
  <c r="E6" i="14" s="1"/>
  <c r="B22" i="14"/>
  <c r="E26" i="14" s="1"/>
  <c r="E35" i="14" l="1"/>
  <c r="C33" i="14"/>
  <c r="D33" i="14" s="1"/>
  <c r="D22" i="14"/>
  <c r="E33" i="14"/>
  <c r="E18" i="14"/>
  <c r="E27" i="14" s="1"/>
  <c r="E34" i="14"/>
  <c r="B6" i="11" l="1"/>
  <c r="F109" i="13"/>
  <c r="E109" i="13"/>
  <c r="F108" i="13"/>
  <c r="E108" i="13"/>
  <c r="F107" i="13"/>
  <c r="E107" i="13"/>
  <c r="F106" i="13"/>
  <c r="E106" i="13"/>
  <c r="E99" i="13"/>
  <c r="F98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E76" i="13"/>
  <c r="F75" i="13"/>
  <c r="E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F100" i="13" s="1"/>
  <c r="C105" i="13" s="1"/>
  <c r="F105" i="13" s="1"/>
  <c r="E56" i="13"/>
  <c r="E100" i="13" s="1"/>
  <c r="B105" i="13" s="1"/>
  <c r="E105" i="13" s="1"/>
  <c r="E51" i="13"/>
  <c r="F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F52" i="13" s="1"/>
  <c r="C104" i="13" s="1"/>
  <c r="F104" i="13" s="1"/>
  <c r="F110" i="13" s="1"/>
  <c r="E9" i="13"/>
  <c r="E52" i="13" s="1"/>
  <c r="B104" i="13" s="1"/>
  <c r="E104" i="13" s="1"/>
  <c r="E110" i="13" s="1"/>
  <c r="J219" i="12"/>
  <c r="I219" i="12"/>
  <c r="I214" i="12"/>
  <c r="H214" i="12"/>
  <c r="F214" i="12"/>
  <c r="J214" i="12" s="1"/>
  <c r="I212" i="12"/>
  <c r="H212" i="12"/>
  <c r="F212" i="12"/>
  <c r="J212" i="12" s="1"/>
  <c r="I210" i="12"/>
  <c r="H210" i="12"/>
  <c r="F210" i="12"/>
  <c r="J210" i="12" s="1"/>
  <c r="I209" i="12"/>
  <c r="H209" i="12"/>
  <c r="F209" i="12"/>
  <c r="J209" i="12" s="1"/>
  <c r="I205" i="12"/>
  <c r="H205" i="12"/>
  <c r="F205" i="12"/>
  <c r="J205" i="12" s="1"/>
  <c r="J203" i="12"/>
  <c r="I203" i="12"/>
  <c r="I202" i="12"/>
  <c r="H202" i="12"/>
  <c r="F202" i="12"/>
  <c r="J202" i="12" s="1"/>
  <c r="I201" i="12"/>
  <c r="H201" i="12"/>
  <c r="F201" i="12"/>
  <c r="J201" i="12" s="1"/>
  <c r="I200" i="12"/>
  <c r="H200" i="12"/>
  <c r="F200" i="12"/>
  <c r="J200" i="12" s="1"/>
  <c r="I199" i="12"/>
  <c r="H199" i="12"/>
  <c r="F199" i="12"/>
  <c r="J199" i="12" s="1"/>
  <c r="I198" i="12"/>
  <c r="H198" i="12"/>
  <c r="F198" i="12"/>
  <c r="J198" i="12" s="1"/>
  <c r="I197" i="12"/>
  <c r="H197" i="12"/>
  <c r="F197" i="12"/>
  <c r="J197" i="12" s="1"/>
  <c r="I195" i="12"/>
  <c r="H195" i="12"/>
  <c r="F195" i="12"/>
  <c r="J195" i="12" s="1"/>
  <c r="I194" i="12"/>
  <c r="H194" i="12"/>
  <c r="F194" i="12"/>
  <c r="J194" i="12" s="1"/>
  <c r="I193" i="12"/>
  <c r="H193" i="12"/>
  <c r="F193" i="12"/>
  <c r="J193" i="12" s="1"/>
  <c r="I192" i="12"/>
  <c r="H192" i="12"/>
  <c r="F192" i="12"/>
  <c r="J192" i="12" s="1"/>
  <c r="J187" i="12"/>
  <c r="I187" i="12"/>
  <c r="I186" i="12"/>
  <c r="H186" i="12"/>
  <c r="F186" i="12"/>
  <c r="J186" i="12" s="1"/>
  <c r="I185" i="12"/>
  <c r="H185" i="12"/>
  <c r="F185" i="12"/>
  <c r="J185" i="12" s="1"/>
  <c r="I183" i="12"/>
  <c r="H183" i="12"/>
  <c r="F183" i="12"/>
  <c r="J183" i="12" s="1"/>
  <c r="I181" i="12"/>
  <c r="H181" i="12"/>
  <c r="F181" i="12"/>
  <c r="J181" i="12" s="1"/>
  <c r="I180" i="12"/>
  <c r="H180" i="12"/>
  <c r="F180" i="12"/>
  <c r="J180" i="12" s="1"/>
  <c r="I179" i="12"/>
  <c r="H179" i="12"/>
  <c r="F179" i="12"/>
  <c r="J179" i="12" s="1"/>
  <c r="I177" i="12"/>
  <c r="H177" i="12"/>
  <c r="F177" i="12"/>
  <c r="J177" i="12" s="1"/>
  <c r="I175" i="12"/>
  <c r="H175" i="12"/>
  <c r="F175" i="12"/>
  <c r="J175" i="12" s="1"/>
  <c r="J173" i="12"/>
  <c r="I173" i="12"/>
  <c r="I172" i="12"/>
  <c r="H172" i="12"/>
  <c r="F172" i="12"/>
  <c r="J172" i="12" s="1"/>
  <c r="I171" i="12"/>
  <c r="H171" i="12"/>
  <c r="F171" i="12"/>
  <c r="J171" i="12" s="1"/>
  <c r="I170" i="12"/>
  <c r="H170" i="12"/>
  <c r="F170" i="12"/>
  <c r="J170" i="12" s="1"/>
  <c r="I168" i="12"/>
  <c r="H168" i="12"/>
  <c r="F168" i="12"/>
  <c r="J168" i="12" s="1"/>
  <c r="I166" i="12"/>
  <c r="H166" i="12"/>
  <c r="F166" i="12"/>
  <c r="J166" i="12" s="1"/>
  <c r="I164" i="12"/>
  <c r="H164" i="12"/>
  <c r="F164" i="12"/>
  <c r="J164" i="12" s="1"/>
  <c r="J163" i="12"/>
  <c r="I163" i="12"/>
  <c r="J161" i="12"/>
  <c r="I161" i="12"/>
  <c r="I160" i="12"/>
  <c r="H160" i="12"/>
  <c r="F160" i="12"/>
  <c r="J160" i="12" s="1"/>
  <c r="J159" i="12"/>
  <c r="I159" i="12"/>
  <c r="I158" i="12"/>
  <c r="H158" i="12"/>
  <c r="F158" i="12"/>
  <c r="J158" i="12" s="1"/>
  <c r="I157" i="12"/>
  <c r="H157" i="12"/>
  <c r="F157" i="12"/>
  <c r="J157" i="12" s="1"/>
  <c r="I156" i="12"/>
  <c r="H156" i="12"/>
  <c r="F156" i="12"/>
  <c r="J156" i="12" s="1"/>
  <c r="I155" i="12"/>
  <c r="H155" i="12"/>
  <c r="F155" i="12"/>
  <c r="J155" i="12" s="1"/>
  <c r="I154" i="12"/>
  <c r="H154" i="12"/>
  <c r="F154" i="12"/>
  <c r="J154" i="12" s="1"/>
  <c r="I153" i="12"/>
  <c r="H153" i="12"/>
  <c r="F153" i="12"/>
  <c r="J153" i="12" s="1"/>
  <c r="I152" i="12"/>
  <c r="H152" i="12"/>
  <c r="F152" i="12"/>
  <c r="J152" i="12" s="1"/>
  <c r="I151" i="12"/>
  <c r="H151" i="12"/>
  <c r="H216" i="12" s="1"/>
  <c r="F151" i="12"/>
  <c r="J151" i="12" s="1"/>
  <c r="J216" i="12" s="1"/>
  <c r="J149" i="12"/>
  <c r="I149" i="12"/>
  <c r="J147" i="12"/>
  <c r="I147" i="12"/>
  <c r="J145" i="12"/>
  <c r="I145" i="12"/>
  <c r="I144" i="12"/>
  <c r="H144" i="12"/>
  <c r="J144" i="12" s="1"/>
  <c r="F144" i="12"/>
  <c r="I142" i="12"/>
  <c r="H142" i="12"/>
  <c r="J142" i="12" s="1"/>
  <c r="F142" i="12"/>
  <c r="I140" i="12"/>
  <c r="H140" i="12"/>
  <c r="J140" i="12" s="1"/>
  <c r="F140" i="12"/>
  <c r="I139" i="12"/>
  <c r="H139" i="12"/>
  <c r="J139" i="12" s="1"/>
  <c r="F139" i="12"/>
  <c r="J136" i="12"/>
  <c r="I136" i="12"/>
  <c r="J135" i="12"/>
  <c r="I135" i="12"/>
  <c r="H135" i="12"/>
  <c r="F135" i="12"/>
  <c r="J133" i="12"/>
  <c r="I133" i="12"/>
  <c r="I132" i="12"/>
  <c r="H132" i="12"/>
  <c r="J132" i="12" s="1"/>
  <c r="F132" i="12"/>
  <c r="I131" i="12"/>
  <c r="H131" i="12"/>
  <c r="J131" i="12" s="1"/>
  <c r="F131" i="12"/>
  <c r="I130" i="12"/>
  <c r="H130" i="12"/>
  <c r="J130" i="12" s="1"/>
  <c r="F130" i="12"/>
  <c r="I129" i="12"/>
  <c r="H129" i="12"/>
  <c r="J129" i="12" s="1"/>
  <c r="F129" i="12"/>
  <c r="I128" i="12"/>
  <c r="H128" i="12"/>
  <c r="J128" i="12" s="1"/>
  <c r="F128" i="12"/>
  <c r="I127" i="12"/>
  <c r="H127" i="12"/>
  <c r="J127" i="12" s="1"/>
  <c r="F127" i="12"/>
  <c r="J126" i="12"/>
  <c r="I126" i="12"/>
  <c r="J125" i="12"/>
  <c r="I125" i="12"/>
  <c r="H125" i="12"/>
  <c r="F125" i="12"/>
  <c r="J124" i="12"/>
  <c r="I124" i="12"/>
  <c r="H124" i="12"/>
  <c r="F124" i="12"/>
  <c r="J123" i="12"/>
  <c r="I123" i="12"/>
  <c r="H123" i="12"/>
  <c r="F123" i="12"/>
  <c r="J122" i="12"/>
  <c r="I122" i="12"/>
  <c r="H122" i="12"/>
  <c r="F122" i="12"/>
  <c r="J121" i="12"/>
  <c r="I121" i="12"/>
  <c r="J120" i="12"/>
  <c r="I120" i="12"/>
  <c r="J117" i="12"/>
  <c r="I117" i="12"/>
  <c r="I116" i="12"/>
  <c r="H116" i="12"/>
  <c r="J116" i="12" s="1"/>
  <c r="F116" i="12"/>
  <c r="I115" i="12"/>
  <c r="H115" i="12"/>
  <c r="J115" i="12" s="1"/>
  <c r="F115" i="12"/>
  <c r="I113" i="12"/>
  <c r="H113" i="12"/>
  <c r="J113" i="12" s="1"/>
  <c r="F113" i="12"/>
  <c r="I111" i="12"/>
  <c r="H111" i="12"/>
  <c r="J111" i="12" s="1"/>
  <c r="F111" i="12"/>
  <c r="I110" i="12"/>
  <c r="H110" i="12"/>
  <c r="J110" i="12" s="1"/>
  <c r="F110" i="12"/>
  <c r="I109" i="12"/>
  <c r="H109" i="12"/>
  <c r="J109" i="12" s="1"/>
  <c r="F109" i="12"/>
  <c r="I108" i="12"/>
  <c r="H108" i="12"/>
  <c r="J108" i="12" s="1"/>
  <c r="F108" i="12"/>
  <c r="I106" i="12"/>
  <c r="H106" i="12"/>
  <c r="J106" i="12" s="1"/>
  <c r="F106" i="12"/>
  <c r="I104" i="12"/>
  <c r="H104" i="12"/>
  <c r="J104" i="12" s="1"/>
  <c r="F104" i="12"/>
  <c r="J102" i="12"/>
  <c r="I102" i="12"/>
  <c r="J101" i="12"/>
  <c r="I101" i="12"/>
  <c r="I100" i="12"/>
  <c r="H100" i="12"/>
  <c r="J100" i="12" s="1"/>
  <c r="F100" i="12"/>
  <c r="I99" i="12"/>
  <c r="H99" i="12"/>
  <c r="J99" i="12" s="1"/>
  <c r="F99" i="12"/>
  <c r="I98" i="12"/>
  <c r="H98" i="12"/>
  <c r="J98" i="12" s="1"/>
  <c r="F98" i="12"/>
  <c r="I97" i="12"/>
  <c r="H97" i="12"/>
  <c r="J97" i="12" s="1"/>
  <c r="F97" i="12"/>
  <c r="I95" i="12"/>
  <c r="H95" i="12"/>
  <c r="J95" i="12" s="1"/>
  <c r="F95" i="12"/>
  <c r="I93" i="12"/>
  <c r="H93" i="12"/>
  <c r="J93" i="12" s="1"/>
  <c r="F93" i="12"/>
  <c r="I91" i="12"/>
  <c r="H91" i="12"/>
  <c r="J91" i="12" s="1"/>
  <c r="F91" i="12"/>
  <c r="J90" i="12"/>
  <c r="I90" i="12"/>
  <c r="J88" i="12"/>
  <c r="I88" i="12"/>
  <c r="I87" i="12"/>
  <c r="H87" i="12"/>
  <c r="J87" i="12" s="1"/>
  <c r="F87" i="12"/>
  <c r="J86" i="12"/>
  <c r="I86" i="12"/>
  <c r="J85" i="12"/>
  <c r="I85" i="12"/>
  <c r="H85" i="12"/>
  <c r="F85" i="12"/>
  <c r="J84" i="12"/>
  <c r="I84" i="12"/>
  <c r="H84" i="12"/>
  <c r="F84" i="12"/>
  <c r="J83" i="12"/>
  <c r="I83" i="12"/>
  <c r="H83" i="12"/>
  <c r="F83" i="12"/>
  <c r="J82" i="12"/>
  <c r="I82" i="12"/>
  <c r="H82" i="12"/>
  <c r="F82" i="12"/>
  <c r="J81" i="12"/>
  <c r="I81" i="12"/>
  <c r="H81" i="12"/>
  <c r="F81" i="12"/>
  <c r="J80" i="12"/>
  <c r="I80" i="12"/>
  <c r="H80" i="12"/>
  <c r="F80" i="12"/>
  <c r="J79" i="12"/>
  <c r="I79" i="12"/>
  <c r="H79" i="12"/>
  <c r="F79" i="12"/>
  <c r="J78" i="12"/>
  <c r="I78" i="12"/>
  <c r="H78" i="12"/>
  <c r="H146" i="12" s="1"/>
  <c r="F78" i="12"/>
  <c r="F146" i="12" s="1"/>
  <c r="J76" i="12"/>
  <c r="I76" i="12"/>
  <c r="J74" i="12"/>
  <c r="I74" i="12"/>
  <c r="J72" i="12"/>
  <c r="I72" i="12"/>
  <c r="I71" i="12"/>
  <c r="H71" i="12"/>
  <c r="F71" i="12"/>
  <c r="J71" i="12" s="1"/>
  <c r="I69" i="12"/>
  <c r="H69" i="12"/>
  <c r="F69" i="12"/>
  <c r="J69" i="12" s="1"/>
  <c r="I67" i="12"/>
  <c r="H67" i="12"/>
  <c r="F67" i="12"/>
  <c r="J67" i="12" s="1"/>
  <c r="I66" i="12"/>
  <c r="H66" i="12"/>
  <c r="F66" i="12"/>
  <c r="J66" i="12" s="1"/>
  <c r="J63" i="12"/>
  <c r="I63" i="12"/>
  <c r="I62" i="12"/>
  <c r="H62" i="12"/>
  <c r="F62" i="12"/>
  <c r="J62" i="12" s="1"/>
  <c r="J60" i="12"/>
  <c r="I60" i="12"/>
  <c r="I59" i="12"/>
  <c r="H59" i="12"/>
  <c r="F59" i="12"/>
  <c r="J59" i="12" s="1"/>
  <c r="I58" i="12"/>
  <c r="H58" i="12"/>
  <c r="F58" i="12"/>
  <c r="J58" i="12" s="1"/>
  <c r="I57" i="12"/>
  <c r="H57" i="12"/>
  <c r="F57" i="12"/>
  <c r="J57" i="12" s="1"/>
  <c r="I56" i="12"/>
  <c r="H56" i="12"/>
  <c r="F56" i="12"/>
  <c r="J56" i="12" s="1"/>
  <c r="I55" i="12"/>
  <c r="H55" i="12"/>
  <c r="F55" i="12"/>
  <c r="J55" i="12" s="1"/>
  <c r="I54" i="12"/>
  <c r="H54" i="12"/>
  <c r="F54" i="12"/>
  <c r="J54" i="12" s="1"/>
  <c r="I53" i="12"/>
  <c r="H53" i="12"/>
  <c r="F53" i="12"/>
  <c r="J53" i="12" s="1"/>
  <c r="J52" i="12"/>
  <c r="I52" i="12"/>
  <c r="I51" i="12"/>
  <c r="H51" i="12"/>
  <c r="F51" i="12"/>
  <c r="J51" i="12" s="1"/>
  <c r="I50" i="12"/>
  <c r="H50" i="12"/>
  <c r="F50" i="12"/>
  <c r="J50" i="12" s="1"/>
  <c r="I49" i="12"/>
  <c r="H49" i="12"/>
  <c r="F49" i="12"/>
  <c r="J49" i="12" s="1"/>
  <c r="I48" i="12"/>
  <c r="H48" i="12"/>
  <c r="F48" i="12"/>
  <c r="J48" i="12" s="1"/>
  <c r="J47" i="12"/>
  <c r="I47" i="12"/>
  <c r="J46" i="12"/>
  <c r="I46" i="12"/>
  <c r="J43" i="12"/>
  <c r="I43" i="12"/>
  <c r="I42" i="12"/>
  <c r="H42" i="12"/>
  <c r="F42" i="12"/>
  <c r="J42" i="12" s="1"/>
  <c r="I41" i="12"/>
  <c r="H41" i="12"/>
  <c r="F41" i="12"/>
  <c r="J41" i="12" s="1"/>
  <c r="I39" i="12"/>
  <c r="H39" i="12"/>
  <c r="F39" i="12"/>
  <c r="J39" i="12" s="1"/>
  <c r="I37" i="12"/>
  <c r="H37" i="12"/>
  <c r="F37" i="12"/>
  <c r="J37" i="12" s="1"/>
  <c r="I36" i="12"/>
  <c r="H36" i="12"/>
  <c r="F36" i="12"/>
  <c r="J36" i="12" s="1"/>
  <c r="I35" i="12"/>
  <c r="H35" i="12"/>
  <c r="F35" i="12"/>
  <c r="J35" i="12" s="1"/>
  <c r="I33" i="12"/>
  <c r="H33" i="12"/>
  <c r="F33" i="12"/>
  <c r="J33" i="12" s="1"/>
  <c r="I31" i="12"/>
  <c r="H31" i="12"/>
  <c r="F31" i="12"/>
  <c r="J31" i="12" s="1"/>
  <c r="J29" i="12"/>
  <c r="I29" i="12"/>
  <c r="I28" i="12"/>
  <c r="H28" i="12"/>
  <c r="F28" i="12"/>
  <c r="J28" i="12" s="1"/>
  <c r="I27" i="12"/>
  <c r="H27" i="12"/>
  <c r="F27" i="12"/>
  <c r="J27" i="12" s="1"/>
  <c r="I26" i="12"/>
  <c r="H26" i="12"/>
  <c r="F26" i="12"/>
  <c r="J26" i="12" s="1"/>
  <c r="I24" i="12"/>
  <c r="H24" i="12"/>
  <c r="F24" i="12"/>
  <c r="J24" i="12" s="1"/>
  <c r="I22" i="12"/>
  <c r="H22" i="12"/>
  <c r="F22" i="12"/>
  <c r="J22" i="12" s="1"/>
  <c r="I20" i="12"/>
  <c r="H20" i="12"/>
  <c r="F20" i="12"/>
  <c r="J20" i="12" s="1"/>
  <c r="J19" i="12"/>
  <c r="I19" i="12"/>
  <c r="J17" i="12"/>
  <c r="I17" i="12"/>
  <c r="I16" i="12"/>
  <c r="H16" i="12"/>
  <c r="F16" i="12"/>
  <c r="J16" i="12" s="1"/>
  <c r="J15" i="12"/>
  <c r="I15" i="12"/>
  <c r="I14" i="12"/>
  <c r="H14" i="12"/>
  <c r="F14" i="12"/>
  <c r="J14" i="12" s="1"/>
  <c r="I13" i="12"/>
  <c r="H13" i="12"/>
  <c r="F13" i="12"/>
  <c r="J13" i="12" s="1"/>
  <c r="I12" i="12"/>
  <c r="H12" i="12"/>
  <c r="F12" i="12"/>
  <c r="J12" i="12" s="1"/>
  <c r="I11" i="12"/>
  <c r="H11" i="12"/>
  <c r="F11" i="12"/>
  <c r="J11" i="12" s="1"/>
  <c r="I10" i="12"/>
  <c r="H10" i="12"/>
  <c r="F10" i="12"/>
  <c r="J10" i="12" s="1"/>
  <c r="I9" i="12"/>
  <c r="H9" i="12"/>
  <c r="F9" i="12"/>
  <c r="J9" i="12" s="1"/>
  <c r="I8" i="12"/>
  <c r="H8" i="12"/>
  <c r="F8" i="12"/>
  <c r="J8" i="12" s="1"/>
  <c r="I7" i="12"/>
  <c r="H7" i="12"/>
  <c r="H73" i="12" s="1"/>
  <c r="F7" i="12"/>
  <c r="J7" i="12" s="1"/>
  <c r="C6" i="11"/>
  <c r="D6" i="11" s="1"/>
  <c r="E113" i="13" l="1"/>
  <c r="E112" i="13"/>
  <c r="J220" i="12"/>
  <c r="J73" i="12"/>
  <c r="J146" i="12"/>
  <c r="F216" i="12"/>
  <c r="F220" i="12"/>
  <c r="H220" i="12"/>
  <c r="F73" i="12"/>
  <c r="E6" i="11"/>
  <c r="E114" i="13" l="1"/>
  <c r="B5" i="11"/>
  <c r="C5" i="11" l="1"/>
  <c r="D5" i="11" l="1"/>
  <c r="E5" i="11" l="1"/>
  <c r="J37" i="10" l="1"/>
  <c r="J36" i="10"/>
  <c r="AY103" i="1" s="1"/>
  <c r="J35" i="10"/>
  <c r="AX103" i="1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T121" i="10" s="1"/>
  <c r="R122" i="10"/>
  <c r="R121" i="10" s="1"/>
  <c r="P122" i="10"/>
  <c r="P121" i="10" s="1"/>
  <c r="F113" i="10"/>
  <c r="E111" i="10"/>
  <c r="F89" i="10"/>
  <c r="E87" i="10"/>
  <c r="J24" i="10"/>
  <c r="E24" i="10"/>
  <c r="J116" i="10" s="1"/>
  <c r="J23" i="10"/>
  <c r="J21" i="10"/>
  <c r="E21" i="10"/>
  <c r="J91" i="10" s="1"/>
  <c r="J20" i="10"/>
  <c r="J18" i="10"/>
  <c r="E18" i="10"/>
  <c r="F116" i="10" s="1"/>
  <c r="J17" i="10"/>
  <c r="J15" i="10"/>
  <c r="E15" i="10"/>
  <c r="F115" i="10" s="1"/>
  <c r="J14" i="10"/>
  <c r="J113" i="10"/>
  <c r="E7" i="10"/>
  <c r="E85" i="10"/>
  <c r="J37" i="9"/>
  <c r="J36" i="9"/>
  <c r="AY102" i="1" s="1"/>
  <c r="J35" i="9"/>
  <c r="AX102" i="1"/>
  <c r="BI529" i="9"/>
  <c r="BH529" i="9"/>
  <c r="BG529" i="9"/>
  <c r="BF529" i="9"/>
  <c r="T529" i="9"/>
  <c r="T528" i="9" s="1"/>
  <c r="R529" i="9"/>
  <c r="R528" i="9"/>
  <c r="P529" i="9"/>
  <c r="P528" i="9" s="1"/>
  <c r="BI527" i="9"/>
  <c r="BH527" i="9"/>
  <c r="BG527" i="9"/>
  <c r="BF527" i="9"/>
  <c r="T527" i="9"/>
  <c r="R527" i="9"/>
  <c r="P527" i="9"/>
  <c r="BI499" i="9"/>
  <c r="BH499" i="9"/>
  <c r="BG499" i="9"/>
  <c r="BF499" i="9"/>
  <c r="T499" i="9"/>
  <c r="R499" i="9"/>
  <c r="P499" i="9"/>
  <c r="BI497" i="9"/>
  <c r="BH497" i="9"/>
  <c r="BG497" i="9"/>
  <c r="BF497" i="9"/>
  <c r="T497" i="9"/>
  <c r="R497" i="9"/>
  <c r="P497" i="9"/>
  <c r="BI491" i="9"/>
  <c r="BH491" i="9"/>
  <c r="BG491" i="9"/>
  <c r="BF491" i="9"/>
  <c r="T491" i="9"/>
  <c r="R491" i="9"/>
  <c r="P491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5" i="9"/>
  <c r="BH465" i="9"/>
  <c r="BG465" i="9"/>
  <c r="BF465" i="9"/>
  <c r="T465" i="9"/>
  <c r="R465" i="9"/>
  <c r="P465" i="9"/>
  <c r="BI459" i="9"/>
  <c r="BH459" i="9"/>
  <c r="BG459" i="9"/>
  <c r="BF459" i="9"/>
  <c r="T459" i="9"/>
  <c r="R459" i="9"/>
  <c r="P459" i="9"/>
  <c r="BI443" i="9"/>
  <c r="BH443" i="9"/>
  <c r="BG443" i="9"/>
  <c r="BF443" i="9"/>
  <c r="T443" i="9"/>
  <c r="R443" i="9"/>
  <c r="P443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10" i="9"/>
  <c r="BH410" i="9"/>
  <c r="BG410" i="9"/>
  <c r="BF410" i="9"/>
  <c r="T410" i="9"/>
  <c r="R410" i="9"/>
  <c r="P410" i="9"/>
  <c r="BI406" i="9"/>
  <c r="BH406" i="9"/>
  <c r="BG406" i="9"/>
  <c r="BF406" i="9"/>
  <c r="T406" i="9"/>
  <c r="T405" i="9"/>
  <c r="R406" i="9"/>
  <c r="R405" i="9"/>
  <c r="P406" i="9"/>
  <c r="P405" i="9"/>
  <c r="BI404" i="9"/>
  <c r="BH404" i="9"/>
  <c r="BG404" i="9"/>
  <c r="BF404" i="9"/>
  <c r="T404" i="9"/>
  <c r="R404" i="9"/>
  <c r="P404" i="9"/>
  <c r="BI403" i="9"/>
  <c r="BH403" i="9"/>
  <c r="BG403" i="9"/>
  <c r="BF403" i="9"/>
  <c r="T403" i="9"/>
  <c r="R403" i="9"/>
  <c r="P403" i="9"/>
  <c r="BI401" i="9"/>
  <c r="BH401" i="9"/>
  <c r="BG401" i="9"/>
  <c r="BF401" i="9"/>
  <c r="T401" i="9"/>
  <c r="R401" i="9"/>
  <c r="P401" i="9"/>
  <c r="BI398" i="9"/>
  <c r="BH398" i="9"/>
  <c r="BG398" i="9"/>
  <c r="BF398" i="9"/>
  <c r="T398" i="9"/>
  <c r="R398" i="9"/>
  <c r="P398" i="9"/>
  <c r="BI397" i="9"/>
  <c r="BH397" i="9"/>
  <c r="BG397" i="9"/>
  <c r="BF397" i="9"/>
  <c r="T397" i="9"/>
  <c r="R397" i="9"/>
  <c r="P397" i="9"/>
  <c r="BI394" i="9"/>
  <c r="BH394" i="9"/>
  <c r="BG394" i="9"/>
  <c r="BF394" i="9"/>
  <c r="T394" i="9"/>
  <c r="T393" i="9" s="1"/>
  <c r="R394" i="9"/>
  <c r="R393" i="9" s="1"/>
  <c r="P394" i="9"/>
  <c r="P393" i="9" s="1"/>
  <c r="BI391" i="9"/>
  <c r="BH391" i="9"/>
  <c r="BG391" i="9"/>
  <c r="BF391" i="9"/>
  <c r="T391" i="9"/>
  <c r="R391" i="9"/>
  <c r="P391" i="9"/>
  <c r="BI389" i="9"/>
  <c r="BH389" i="9"/>
  <c r="BG389" i="9"/>
  <c r="BF389" i="9"/>
  <c r="T389" i="9"/>
  <c r="R389" i="9"/>
  <c r="P389" i="9"/>
  <c r="BI387" i="9"/>
  <c r="BH387" i="9"/>
  <c r="BG387" i="9"/>
  <c r="BF387" i="9"/>
  <c r="T387" i="9"/>
  <c r="R387" i="9"/>
  <c r="P387" i="9"/>
  <c r="BI384" i="9"/>
  <c r="BH384" i="9"/>
  <c r="BG384" i="9"/>
  <c r="BF384" i="9"/>
  <c r="T384" i="9"/>
  <c r="R384" i="9"/>
  <c r="P384" i="9"/>
  <c r="BI383" i="9"/>
  <c r="BH383" i="9"/>
  <c r="BG383" i="9"/>
  <c r="BF383" i="9"/>
  <c r="T383" i="9"/>
  <c r="R383" i="9"/>
  <c r="P383" i="9"/>
  <c r="BI382" i="9"/>
  <c r="BH382" i="9"/>
  <c r="BG382" i="9"/>
  <c r="BF382" i="9"/>
  <c r="T382" i="9"/>
  <c r="R382" i="9"/>
  <c r="P382" i="9"/>
  <c r="BI370" i="9"/>
  <c r="BH370" i="9"/>
  <c r="BG370" i="9"/>
  <c r="BF370" i="9"/>
  <c r="T370" i="9"/>
  <c r="R370" i="9"/>
  <c r="P370" i="9"/>
  <c r="BI360" i="9"/>
  <c r="BH360" i="9"/>
  <c r="BG360" i="9"/>
  <c r="BF360" i="9"/>
  <c r="T360" i="9"/>
  <c r="R360" i="9"/>
  <c r="P360" i="9"/>
  <c r="BI339" i="9"/>
  <c r="BH339" i="9"/>
  <c r="BG339" i="9"/>
  <c r="BF339" i="9"/>
  <c r="T339" i="9"/>
  <c r="R339" i="9"/>
  <c r="P339" i="9"/>
  <c r="BI336" i="9"/>
  <c r="BH336" i="9"/>
  <c r="BG336" i="9"/>
  <c r="BF336" i="9"/>
  <c r="T336" i="9"/>
  <c r="R336" i="9"/>
  <c r="P336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29" i="9"/>
  <c r="BH329" i="9"/>
  <c r="BG329" i="9"/>
  <c r="BF329" i="9"/>
  <c r="T329" i="9"/>
  <c r="R329" i="9"/>
  <c r="P329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1" i="9"/>
  <c r="BH311" i="9"/>
  <c r="BG311" i="9"/>
  <c r="BF311" i="9"/>
  <c r="T311" i="9"/>
  <c r="R311" i="9"/>
  <c r="P311" i="9"/>
  <c r="BI306" i="9"/>
  <c r="BH306" i="9"/>
  <c r="BG306" i="9"/>
  <c r="BF306" i="9"/>
  <c r="T306" i="9"/>
  <c r="R306" i="9"/>
  <c r="P306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5" i="9"/>
  <c r="BH285" i="9"/>
  <c r="BG285" i="9"/>
  <c r="BF285" i="9"/>
  <c r="T285" i="9"/>
  <c r="R285" i="9"/>
  <c r="P285" i="9"/>
  <c r="BI274" i="9"/>
  <c r="BH274" i="9"/>
  <c r="BG274" i="9"/>
  <c r="BF274" i="9"/>
  <c r="T274" i="9"/>
  <c r="R274" i="9"/>
  <c r="P274" i="9"/>
  <c r="BI268" i="9"/>
  <c r="BH268" i="9"/>
  <c r="BG268" i="9"/>
  <c r="BF268" i="9"/>
  <c r="T268" i="9"/>
  <c r="R268" i="9"/>
  <c r="P268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56" i="9"/>
  <c r="BH256" i="9"/>
  <c r="BG256" i="9"/>
  <c r="BF256" i="9"/>
  <c r="T256" i="9"/>
  <c r="R256" i="9"/>
  <c r="P256" i="9"/>
  <c r="BI248" i="9"/>
  <c r="BH248" i="9"/>
  <c r="BG248" i="9"/>
  <c r="BF248" i="9"/>
  <c r="T248" i="9"/>
  <c r="R248" i="9"/>
  <c r="P248" i="9"/>
  <c r="BI232" i="9"/>
  <c r="BH232" i="9"/>
  <c r="BG232" i="9"/>
  <c r="BF232" i="9"/>
  <c r="T232" i="9"/>
  <c r="R232" i="9"/>
  <c r="P232" i="9"/>
  <c r="BI214" i="9"/>
  <c r="BH214" i="9"/>
  <c r="BG214" i="9"/>
  <c r="BF214" i="9"/>
  <c r="T214" i="9"/>
  <c r="R214" i="9"/>
  <c r="P214" i="9"/>
  <c r="BI196" i="9"/>
  <c r="BH196" i="9"/>
  <c r="BG196" i="9"/>
  <c r="BF196" i="9"/>
  <c r="T196" i="9"/>
  <c r="R196" i="9"/>
  <c r="P196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F127" i="9"/>
  <c r="E125" i="9"/>
  <c r="F89" i="9"/>
  <c r="E87" i="9"/>
  <c r="J24" i="9"/>
  <c r="E24" i="9"/>
  <c r="J130" i="9" s="1"/>
  <c r="J23" i="9"/>
  <c r="J21" i="9"/>
  <c r="E21" i="9"/>
  <c r="J91" i="9" s="1"/>
  <c r="J20" i="9"/>
  <c r="J18" i="9"/>
  <c r="E18" i="9"/>
  <c r="F92" i="9" s="1"/>
  <c r="J17" i="9"/>
  <c r="J15" i="9"/>
  <c r="E15" i="9"/>
  <c r="F129" i="9" s="1"/>
  <c r="J14" i="9"/>
  <c r="J89" i="9"/>
  <c r="E7" i="9"/>
  <c r="E123" i="9"/>
  <c r="J37" i="8"/>
  <c r="J36" i="8"/>
  <c r="AY101" i="1" s="1"/>
  <c r="J35" i="8"/>
  <c r="AX101" i="1" s="1"/>
  <c r="BI515" i="8"/>
  <c r="BH515" i="8"/>
  <c r="BG515" i="8"/>
  <c r="BF515" i="8"/>
  <c r="T515" i="8"/>
  <c r="T514" i="8" s="1"/>
  <c r="R515" i="8"/>
  <c r="R514" i="8" s="1"/>
  <c r="P515" i="8"/>
  <c r="P514" i="8" s="1"/>
  <c r="BI513" i="8"/>
  <c r="BH513" i="8"/>
  <c r="BG513" i="8"/>
  <c r="BF513" i="8"/>
  <c r="T513" i="8"/>
  <c r="R513" i="8"/>
  <c r="P513" i="8"/>
  <c r="BI485" i="8"/>
  <c r="BH485" i="8"/>
  <c r="BG485" i="8"/>
  <c r="BF485" i="8"/>
  <c r="T485" i="8"/>
  <c r="R485" i="8"/>
  <c r="P485" i="8"/>
  <c r="BI483" i="8"/>
  <c r="BH483" i="8"/>
  <c r="BG483" i="8"/>
  <c r="BF483" i="8"/>
  <c r="T483" i="8"/>
  <c r="R483" i="8"/>
  <c r="P483" i="8"/>
  <c r="BI477" i="8"/>
  <c r="BH477" i="8"/>
  <c r="BG477" i="8"/>
  <c r="BF477" i="8"/>
  <c r="T477" i="8"/>
  <c r="R477" i="8"/>
  <c r="P477" i="8"/>
  <c r="BI469" i="8"/>
  <c r="BH469" i="8"/>
  <c r="BG469" i="8"/>
  <c r="BF469" i="8"/>
  <c r="T469" i="8"/>
  <c r="R469" i="8"/>
  <c r="P469" i="8"/>
  <c r="BI467" i="8"/>
  <c r="BH467" i="8"/>
  <c r="BG467" i="8"/>
  <c r="BF467" i="8"/>
  <c r="T467" i="8"/>
  <c r="R467" i="8"/>
  <c r="P467" i="8"/>
  <c r="BI459" i="8"/>
  <c r="BH459" i="8"/>
  <c r="BG459" i="8"/>
  <c r="BF459" i="8"/>
  <c r="T459" i="8"/>
  <c r="R459" i="8"/>
  <c r="P459" i="8"/>
  <c r="BI457" i="8"/>
  <c r="BH457" i="8"/>
  <c r="BG457" i="8"/>
  <c r="BF457" i="8"/>
  <c r="T457" i="8"/>
  <c r="R457" i="8"/>
  <c r="P457" i="8"/>
  <c r="BI451" i="8"/>
  <c r="BH451" i="8"/>
  <c r="BG451" i="8"/>
  <c r="BF451" i="8"/>
  <c r="T451" i="8"/>
  <c r="R451" i="8"/>
  <c r="P451" i="8"/>
  <c r="BI445" i="8"/>
  <c r="BH445" i="8"/>
  <c r="BG445" i="8"/>
  <c r="BF445" i="8"/>
  <c r="T445" i="8"/>
  <c r="R445" i="8"/>
  <c r="P445" i="8"/>
  <c r="BI429" i="8"/>
  <c r="BH429" i="8"/>
  <c r="BG429" i="8"/>
  <c r="BF429" i="8"/>
  <c r="T429" i="8"/>
  <c r="R429" i="8"/>
  <c r="P429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3" i="8"/>
  <c r="BH393" i="8"/>
  <c r="BG393" i="8"/>
  <c r="BF393" i="8"/>
  <c r="T393" i="8"/>
  <c r="T392" i="8" s="1"/>
  <c r="R393" i="8"/>
  <c r="R392" i="8" s="1"/>
  <c r="P393" i="8"/>
  <c r="P392" i="8" s="1"/>
  <c r="BI390" i="8"/>
  <c r="BH390" i="8"/>
  <c r="BG390" i="8"/>
  <c r="BF390" i="8"/>
  <c r="T390" i="8"/>
  <c r="T389" i="8" s="1"/>
  <c r="R390" i="8"/>
  <c r="R389" i="8" s="1"/>
  <c r="P390" i="8"/>
  <c r="P389" i="8" s="1"/>
  <c r="BI387" i="8"/>
  <c r="BH387" i="8"/>
  <c r="BG387" i="8"/>
  <c r="BF387" i="8"/>
  <c r="T387" i="8"/>
  <c r="R387" i="8"/>
  <c r="P387" i="8"/>
  <c r="BI385" i="8"/>
  <c r="BH385" i="8"/>
  <c r="BG385" i="8"/>
  <c r="BF385" i="8"/>
  <c r="T385" i="8"/>
  <c r="R385" i="8"/>
  <c r="P385" i="8"/>
  <c r="BI383" i="8"/>
  <c r="BH383" i="8"/>
  <c r="BG383" i="8"/>
  <c r="BF383" i="8"/>
  <c r="T383" i="8"/>
  <c r="R383" i="8"/>
  <c r="P383" i="8"/>
  <c r="BI380" i="8"/>
  <c r="BH380" i="8"/>
  <c r="BG380" i="8"/>
  <c r="BF380" i="8"/>
  <c r="T380" i="8"/>
  <c r="R380" i="8"/>
  <c r="P380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66" i="8"/>
  <c r="BH366" i="8"/>
  <c r="BG366" i="8"/>
  <c r="BF366" i="8"/>
  <c r="T366" i="8"/>
  <c r="R366" i="8"/>
  <c r="P366" i="8"/>
  <c r="BI356" i="8"/>
  <c r="BH356" i="8"/>
  <c r="BG356" i="8"/>
  <c r="BF356" i="8"/>
  <c r="T356" i="8"/>
  <c r="R356" i="8"/>
  <c r="P356" i="8"/>
  <c r="BI335" i="8"/>
  <c r="BH335" i="8"/>
  <c r="BG335" i="8"/>
  <c r="BF335" i="8"/>
  <c r="T335" i="8"/>
  <c r="R335" i="8"/>
  <c r="P335" i="8"/>
  <c r="BI332" i="8"/>
  <c r="BH332" i="8"/>
  <c r="BG332" i="8"/>
  <c r="BF332" i="8"/>
  <c r="T332" i="8"/>
  <c r="R332" i="8"/>
  <c r="P332" i="8"/>
  <c r="BI329" i="8"/>
  <c r="BH329" i="8"/>
  <c r="BG329" i="8"/>
  <c r="BF329" i="8"/>
  <c r="T329" i="8"/>
  <c r="R329" i="8"/>
  <c r="P329" i="8"/>
  <c r="BI328" i="8"/>
  <c r="BH328" i="8"/>
  <c r="BG328" i="8"/>
  <c r="BF328" i="8"/>
  <c r="T328" i="8"/>
  <c r="R328" i="8"/>
  <c r="P328" i="8"/>
  <c r="BI325" i="8"/>
  <c r="BH325" i="8"/>
  <c r="BG325" i="8"/>
  <c r="BF325" i="8"/>
  <c r="T325" i="8"/>
  <c r="R325" i="8"/>
  <c r="P325" i="8"/>
  <c r="BI317" i="8"/>
  <c r="BH317" i="8"/>
  <c r="BG317" i="8"/>
  <c r="BF317" i="8"/>
  <c r="T317" i="8"/>
  <c r="R317" i="8"/>
  <c r="P317" i="8"/>
  <c r="BI315" i="8"/>
  <c r="BH315" i="8"/>
  <c r="BG315" i="8"/>
  <c r="BF315" i="8"/>
  <c r="T315" i="8"/>
  <c r="R315" i="8"/>
  <c r="P315" i="8"/>
  <c r="BI307" i="8"/>
  <c r="BH307" i="8"/>
  <c r="BG307" i="8"/>
  <c r="BF307" i="8"/>
  <c r="T307" i="8"/>
  <c r="R307" i="8"/>
  <c r="P307" i="8"/>
  <c r="BI302" i="8"/>
  <c r="BH302" i="8"/>
  <c r="BG302" i="8"/>
  <c r="BF302" i="8"/>
  <c r="T302" i="8"/>
  <c r="R302" i="8"/>
  <c r="P302" i="8"/>
  <c r="BI295" i="8"/>
  <c r="BH295" i="8"/>
  <c r="BG295" i="8"/>
  <c r="BF295" i="8"/>
  <c r="T295" i="8"/>
  <c r="R295" i="8"/>
  <c r="P295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90" i="8"/>
  <c r="BH290" i="8"/>
  <c r="BG290" i="8"/>
  <c r="BF290" i="8"/>
  <c r="T290" i="8"/>
  <c r="R290" i="8"/>
  <c r="P290" i="8"/>
  <c r="BI289" i="8"/>
  <c r="BH289" i="8"/>
  <c r="BG289" i="8"/>
  <c r="BF289" i="8"/>
  <c r="T289" i="8"/>
  <c r="R289" i="8"/>
  <c r="P289" i="8"/>
  <c r="BI288" i="8"/>
  <c r="BH288" i="8"/>
  <c r="BG288" i="8"/>
  <c r="BF288" i="8"/>
  <c r="T288" i="8"/>
  <c r="R288" i="8"/>
  <c r="P288" i="8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1" i="8"/>
  <c r="BH281" i="8"/>
  <c r="BG281" i="8"/>
  <c r="BF281" i="8"/>
  <c r="T281" i="8"/>
  <c r="R281" i="8"/>
  <c r="P281" i="8"/>
  <c r="BI270" i="8"/>
  <c r="BH270" i="8"/>
  <c r="BG270" i="8"/>
  <c r="BF270" i="8"/>
  <c r="T270" i="8"/>
  <c r="R270" i="8"/>
  <c r="P270" i="8"/>
  <c r="BI264" i="8"/>
  <c r="BH264" i="8"/>
  <c r="BG264" i="8"/>
  <c r="BF264" i="8"/>
  <c r="T264" i="8"/>
  <c r="R264" i="8"/>
  <c r="P264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R245" i="8"/>
  <c r="P245" i="8"/>
  <c r="BI229" i="8"/>
  <c r="BH229" i="8"/>
  <c r="BG229" i="8"/>
  <c r="BF229" i="8"/>
  <c r="T229" i="8"/>
  <c r="R229" i="8"/>
  <c r="P229" i="8"/>
  <c r="BI211" i="8"/>
  <c r="BH211" i="8"/>
  <c r="BG211" i="8"/>
  <c r="BF211" i="8"/>
  <c r="T211" i="8"/>
  <c r="R211" i="8"/>
  <c r="P211" i="8"/>
  <c r="BI194" i="8"/>
  <c r="BH194" i="8"/>
  <c r="BG194" i="8"/>
  <c r="BF194" i="8"/>
  <c r="T194" i="8"/>
  <c r="R194" i="8"/>
  <c r="P194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F125" i="8"/>
  <c r="E123" i="8"/>
  <c r="F89" i="8"/>
  <c r="E87" i="8"/>
  <c r="J24" i="8"/>
  <c r="E24" i="8"/>
  <c r="J92" i="8" s="1"/>
  <c r="J23" i="8"/>
  <c r="J21" i="8"/>
  <c r="E21" i="8"/>
  <c r="J127" i="8" s="1"/>
  <c r="J20" i="8"/>
  <c r="J18" i="8"/>
  <c r="E18" i="8"/>
  <c r="F128" i="8" s="1"/>
  <c r="J17" i="8"/>
  <c r="J15" i="8"/>
  <c r="E15" i="8"/>
  <c r="F91" i="8" s="1"/>
  <c r="J14" i="8"/>
  <c r="J89" i="8"/>
  <c r="E7" i="8"/>
  <c r="E121" i="8"/>
  <c r="J37" i="7"/>
  <c r="J36" i="7"/>
  <c r="AY100" i="1" s="1"/>
  <c r="J35" i="7"/>
  <c r="AX100" i="1" s="1"/>
  <c r="BI515" i="7"/>
  <c r="BH515" i="7"/>
  <c r="BG515" i="7"/>
  <c r="BF515" i="7"/>
  <c r="T515" i="7"/>
  <c r="T514" i="7" s="1"/>
  <c r="R515" i="7"/>
  <c r="R514" i="7" s="1"/>
  <c r="P515" i="7"/>
  <c r="P514" i="7" s="1"/>
  <c r="BI513" i="7"/>
  <c r="BH513" i="7"/>
  <c r="BG513" i="7"/>
  <c r="BF513" i="7"/>
  <c r="T513" i="7"/>
  <c r="R513" i="7"/>
  <c r="P513" i="7"/>
  <c r="BI485" i="7"/>
  <c r="BH485" i="7"/>
  <c r="BG485" i="7"/>
  <c r="BF485" i="7"/>
  <c r="T485" i="7"/>
  <c r="R485" i="7"/>
  <c r="P485" i="7"/>
  <c r="BI483" i="7"/>
  <c r="BH483" i="7"/>
  <c r="BG483" i="7"/>
  <c r="BF483" i="7"/>
  <c r="T483" i="7"/>
  <c r="R483" i="7"/>
  <c r="P483" i="7"/>
  <c r="BI477" i="7"/>
  <c r="BH477" i="7"/>
  <c r="BG477" i="7"/>
  <c r="BF477" i="7"/>
  <c r="T477" i="7"/>
  <c r="R477" i="7"/>
  <c r="P477" i="7"/>
  <c r="BI469" i="7"/>
  <c r="BH469" i="7"/>
  <c r="BG469" i="7"/>
  <c r="BF469" i="7"/>
  <c r="T469" i="7"/>
  <c r="R469" i="7"/>
  <c r="P469" i="7"/>
  <c r="BI467" i="7"/>
  <c r="BH467" i="7"/>
  <c r="BG467" i="7"/>
  <c r="BF467" i="7"/>
  <c r="T467" i="7"/>
  <c r="R467" i="7"/>
  <c r="P467" i="7"/>
  <c r="BI459" i="7"/>
  <c r="BH459" i="7"/>
  <c r="BG459" i="7"/>
  <c r="BF459" i="7"/>
  <c r="T459" i="7"/>
  <c r="R459" i="7"/>
  <c r="P459" i="7"/>
  <c r="BI457" i="7"/>
  <c r="BH457" i="7"/>
  <c r="BG457" i="7"/>
  <c r="BF457" i="7"/>
  <c r="T457" i="7"/>
  <c r="R457" i="7"/>
  <c r="P457" i="7"/>
  <c r="BI451" i="7"/>
  <c r="BH451" i="7"/>
  <c r="BG451" i="7"/>
  <c r="BF451" i="7"/>
  <c r="T451" i="7"/>
  <c r="R451" i="7"/>
  <c r="P451" i="7"/>
  <c r="BI445" i="7"/>
  <c r="BH445" i="7"/>
  <c r="BG445" i="7"/>
  <c r="BF445" i="7"/>
  <c r="T445" i="7"/>
  <c r="R445" i="7"/>
  <c r="P445" i="7"/>
  <c r="BI429" i="7"/>
  <c r="BH429" i="7"/>
  <c r="BG429" i="7"/>
  <c r="BF429" i="7"/>
  <c r="T429" i="7"/>
  <c r="R429" i="7"/>
  <c r="P429" i="7"/>
  <c r="BI400" i="7"/>
  <c r="BH400" i="7"/>
  <c r="BG400" i="7"/>
  <c r="BF400" i="7"/>
  <c r="T400" i="7"/>
  <c r="R400" i="7"/>
  <c r="P400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3" i="7"/>
  <c r="BH393" i="7"/>
  <c r="BG393" i="7"/>
  <c r="BF393" i="7"/>
  <c r="T393" i="7"/>
  <c r="T392" i="7" s="1"/>
  <c r="R393" i="7"/>
  <c r="R392" i="7" s="1"/>
  <c r="P393" i="7"/>
  <c r="P392" i="7" s="1"/>
  <c r="BI390" i="7"/>
  <c r="BH390" i="7"/>
  <c r="BG390" i="7"/>
  <c r="BF390" i="7"/>
  <c r="T390" i="7"/>
  <c r="T389" i="7" s="1"/>
  <c r="R390" i="7"/>
  <c r="R389" i="7" s="1"/>
  <c r="P390" i="7"/>
  <c r="P389" i="7" s="1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3" i="7"/>
  <c r="BH383" i="7"/>
  <c r="BG383" i="7"/>
  <c r="BF383" i="7"/>
  <c r="T383" i="7"/>
  <c r="R383" i="7"/>
  <c r="P383" i="7"/>
  <c r="BI380" i="7"/>
  <c r="BH380" i="7"/>
  <c r="BG380" i="7"/>
  <c r="BF380" i="7"/>
  <c r="T380" i="7"/>
  <c r="R380" i="7"/>
  <c r="P380" i="7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66" i="7"/>
  <c r="BH366" i="7"/>
  <c r="BG366" i="7"/>
  <c r="BF366" i="7"/>
  <c r="T366" i="7"/>
  <c r="R366" i="7"/>
  <c r="P366" i="7"/>
  <c r="BI356" i="7"/>
  <c r="BH356" i="7"/>
  <c r="BG356" i="7"/>
  <c r="BF356" i="7"/>
  <c r="T356" i="7"/>
  <c r="R356" i="7"/>
  <c r="P356" i="7"/>
  <c r="BI335" i="7"/>
  <c r="BH335" i="7"/>
  <c r="BG335" i="7"/>
  <c r="BF335" i="7"/>
  <c r="T335" i="7"/>
  <c r="R335" i="7"/>
  <c r="P335" i="7"/>
  <c r="BI332" i="7"/>
  <c r="BH332" i="7"/>
  <c r="BG332" i="7"/>
  <c r="BF332" i="7"/>
  <c r="T332" i="7"/>
  <c r="R332" i="7"/>
  <c r="P332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5" i="7"/>
  <c r="BH325" i="7"/>
  <c r="BG325" i="7"/>
  <c r="BF325" i="7"/>
  <c r="T325" i="7"/>
  <c r="R325" i="7"/>
  <c r="P325" i="7"/>
  <c r="BI317" i="7"/>
  <c r="BH317" i="7"/>
  <c r="BG317" i="7"/>
  <c r="BF317" i="7"/>
  <c r="T317" i="7"/>
  <c r="R317" i="7"/>
  <c r="P317" i="7"/>
  <c r="BI315" i="7"/>
  <c r="BH315" i="7"/>
  <c r="BG315" i="7"/>
  <c r="BF315" i="7"/>
  <c r="T315" i="7"/>
  <c r="R315" i="7"/>
  <c r="P315" i="7"/>
  <c r="BI307" i="7"/>
  <c r="BH307" i="7"/>
  <c r="BG307" i="7"/>
  <c r="BF307" i="7"/>
  <c r="T307" i="7"/>
  <c r="R307" i="7"/>
  <c r="P307" i="7"/>
  <c r="BI302" i="7"/>
  <c r="BH302" i="7"/>
  <c r="BG302" i="7"/>
  <c r="BF302" i="7"/>
  <c r="T302" i="7"/>
  <c r="R302" i="7"/>
  <c r="P302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5" i="7"/>
  <c r="BH285" i="7"/>
  <c r="BG285" i="7"/>
  <c r="BF285" i="7"/>
  <c r="T285" i="7"/>
  <c r="R285" i="7"/>
  <c r="P285" i="7"/>
  <c r="BI281" i="7"/>
  <c r="BH281" i="7"/>
  <c r="BG281" i="7"/>
  <c r="BF281" i="7"/>
  <c r="T281" i="7"/>
  <c r="R281" i="7"/>
  <c r="P281" i="7"/>
  <c r="BI270" i="7"/>
  <c r="BH270" i="7"/>
  <c r="BG270" i="7"/>
  <c r="BF270" i="7"/>
  <c r="T270" i="7"/>
  <c r="R270" i="7"/>
  <c r="P270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2" i="7"/>
  <c r="BH252" i="7"/>
  <c r="BG252" i="7"/>
  <c r="BF252" i="7"/>
  <c r="T252" i="7"/>
  <c r="R252" i="7"/>
  <c r="P252" i="7"/>
  <c r="BI245" i="7"/>
  <c r="BH245" i="7"/>
  <c r="BG245" i="7"/>
  <c r="BF245" i="7"/>
  <c r="T245" i="7"/>
  <c r="R245" i="7"/>
  <c r="P245" i="7"/>
  <c r="BI229" i="7"/>
  <c r="BH229" i="7"/>
  <c r="BG229" i="7"/>
  <c r="BF229" i="7"/>
  <c r="T229" i="7"/>
  <c r="R229" i="7"/>
  <c r="P229" i="7"/>
  <c r="BI211" i="7"/>
  <c r="BH211" i="7"/>
  <c r="BG211" i="7"/>
  <c r="BF211" i="7"/>
  <c r="T211" i="7"/>
  <c r="R211" i="7"/>
  <c r="P211" i="7"/>
  <c r="BI194" i="7"/>
  <c r="BH194" i="7"/>
  <c r="BG194" i="7"/>
  <c r="BF194" i="7"/>
  <c r="T194" i="7"/>
  <c r="R194" i="7"/>
  <c r="P194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F125" i="7"/>
  <c r="E123" i="7"/>
  <c r="F89" i="7"/>
  <c r="E87" i="7"/>
  <c r="J24" i="7"/>
  <c r="E24" i="7"/>
  <c r="J128" i="7" s="1"/>
  <c r="J23" i="7"/>
  <c r="J21" i="7"/>
  <c r="E21" i="7"/>
  <c r="J91" i="7" s="1"/>
  <c r="J20" i="7"/>
  <c r="J18" i="7"/>
  <c r="E18" i="7"/>
  <c r="F128" i="7" s="1"/>
  <c r="J17" i="7"/>
  <c r="J15" i="7"/>
  <c r="E15" i="7"/>
  <c r="F127" i="7" s="1"/>
  <c r="J14" i="7"/>
  <c r="J125" i="7"/>
  <c r="E7" i="7"/>
  <c r="E121" i="7"/>
  <c r="J37" i="6"/>
  <c r="J36" i="6"/>
  <c r="AY99" i="1" s="1"/>
  <c r="J35" i="6"/>
  <c r="AX99" i="1" s="1"/>
  <c r="BI515" i="6"/>
  <c r="BH515" i="6"/>
  <c r="BG515" i="6"/>
  <c r="BF515" i="6"/>
  <c r="T515" i="6"/>
  <c r="T514" i="6" s="1"/>
  <c r="R515" i="6"/>
  <c r="R514" i="6" s="1"/>
  <c r="P515" i="6"/>
  <c r="P514" i="6" s="1"/>
  <c r="BI513" i="6"/>
  <c r="BH513" i="6"/>
  <c r="BG513" i="6"/>
  <c r="BF513" i="6"/>
  <c r="T513" i="6"/>
  <c r="R513" i="6"/>
  <c r="P513" i="6"/>
  <c r="BI485" i="6"/>
  <c r="BH485" i="6"/>
  <c r="BG485" i="6"/>
  <c r="BF485" i="6"/>
  <c r="T485" i="6"/>
  <c r="R485" i="6"/>
  <c r="P485" i="6"/>
  <c r="BI483" i="6"/>
  <c r="BH483" i="6"/>
  <c r="BG483" i="6"/>
  <c r="BF483" i="6"/>
  <c r="T483" i="6"/>
  <c r="R483" i="6"/>
  <c r="P483" i="6"/>
  <c r="BI477" i="6"/>
  <c r="BH477" i="6"/>
  <c r="BG477" i="6"/>
  <c r="BF477" i="6"/>
  <c r="T477" i="6"/>
  <c r="R477" i="6"/>
  <c r="P477" i="6"/>
  <c r="BI469" i="6"/>
  <c r="BH469" i="6"/>
  <c r="BG469" i="6"/>
  <c r="BF469" i="6"/>
  <c r="T469" i="6"/>
  <c r="R469" i="6"/>
  <c r="P469" i="6"/>
  <c r="BI467" i="6"/>
  <c r="BH467" i="6"/>
  <c r="BG467" i="6"/>
  <c r="BF467" i="6"/>
  <c r="T467" i="6"/>
  <c r="R467" i="6"/>
  <c r="P467" i="6"/>
  <c r="BI459" i="6"/>
  <c r="BH459" i="6"/>
  <c r="BG459" i="6"/>
  <c r="BF459" i="6"/>
  <c r="T459" i="6"/>
  <c r="R459" i="6"/>
  <c r="P459" i="6"/>
  <c r="BI457" i="6"/>
  <c r="BH457" i="6"/>
  <c r="BG457" i="6"/>
  <c r="BF457" i="6"/>
  <c r="T457" i="6"/>
  <c r="R457" i="6"/>
  <c r="P457" i="6"/>
  <c r="BI451" i="6"/>
  <c r="BH451" i="6"/>
  <c r="BG451" i="6"/>
  <c r="BF451" i="6"/>
  <c r="T451" i="6"/>
  <c r="R451" i="6"/>
  <c r="P451" i="6"/>
  <c r="BI445" i="6"/>
  <c r="BH445" i="6"/>
  <c r="BG445" i="6"/>
  <c r="BF445" i="6"/>
  <c r="T445" i="6"/>
  <c r="R445" i="6"/>
  <c r="P445" i="6"/>
  <c r="BI429" i="6"/>
  <c r="BH429" i="6"/>
  <c r="BG429" i="6"/>
  <c r="BF429" i="6"/>
  <c r="T429" i="6"/>
  <c r="R429" i="6"/>
  <c r="P429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7" i="6"/>
  <c r="BH397" i="6"/>
  <c r="BG397" i="6"/>
  <c r="BF397" i="6"/>
  <c r="T397" i="6"/>
  <c r="R397" i="6"/>
  <c r="P397" i="6"/>
  <c r="BI393" i="6"/>
  <c r="BH393" i="6"/>
  <c r="BG393" i="6"/>
  <c r="BF393" i="6"/>
  <c r="T393" i="6"/>
  <c r="T392" i="6" s="1"/>
  <c r="R393" i="6"/>
  <c r="R392" i="6" s="1"/>
  <c r="P393" i="6"/>
  <c r="P392" i="6" s="1"/>
  <c r="BI390" i="6"/>
  <c r="BH390" i="6"/>
  <c r="BG390" i="6"/>
  <c r="BF390" i="6"/>
  <c r="T390" i="6"/>
  <c r="T389" i="6" s="1"/>
  <c r="R390" i="6"/>
  <c r="R389" i="6" s="1"/>
  <c r="P390" i="6"/>
  <c r="P389" i="6" s="1"/>
  <c r="BI387" i="6"/>
  <c r="BH387" i="6"/>
  <c r="BG387" i="6"/>
  <c r="BF387" i="6"/>
  <c r="T387" i="6"/>
  <c r="R387" i="6"/>
  <c r="P387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80" i="6"/>
  <c r="BH380" i="6"/>
  <c r="BG380" i="6"/>
  <c r="BF380" i="6"/>
  <c r="T380" i="6"/>
  <c r="R380" i="6"/>
  <c r="P380" i="6"/>
  <c r="BI379" i="6"/>
  <c r="BH379" i="6"/>
  <c r="BG379" i="6"/>
  <c r="BF379" i="6"/>
  <c r="T379" i="6"/>
  <c r="R379" i="6"/>
  <c r="P379" i="6"/>
  <c r="BI378" i="6"/>
  <c r="BH378" i="6"/>
  <c r="BG378" i="6"/>
  <c r="BF378" i="6"/>
  <c r="T378" i="6"/>
  <c r="R378" i="6"/>
  <c r="P378" i="6"/>
  <c r="BI366" i="6"/>
  <c r="BH366" i="6"/>
  <c r="BG366" i="6"/>
  <c r="BF366" i="6"/>
  <c r="T366" i="6"/>
  <c r="R366" i="6"/>
  <c r="P366" i="6"/>
  <c r="BI356" i="6"/>
  <c r="BH356" i="6"/>
  <c r="BG356" i="6"/>
  <c r="BF356" i="6"/>
  <c r="T356" i="6"/>
  <c r="R356" i="6"/>
  <c r="P356" i="6"/>
  <c r="BI335" i="6"/>
  <c r="BH335" i="6"/>
  <c r="BG335" i="6"/>
  <c r="BF335" i="6"/>
  <c r="T335" i="6"/>
  <c r="R335" i="6"/>
  <c r="P335" i="6"/>
  <c r="BI332" i="6"/>
  <c r="BH332" i="6"/>
  <c r="BG332" i="6"/>
  <c r="BF332" i="6"/>
  <c r="T332" i="6"/>
  <c r="R332" i="6"/>
  <c r="P332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5" i="6"/>
  <c r="BH325" i="6"/>
  <c r="BG325" i="6"/>
  <c r="BF325" i="6"/>
  <c r="T325" i="6"/>
  <c r="R325" i="6"/>
  <c r="P325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07" i="6"/>
  <c r="BH307" i="6"/>
  <c r="BG307" i="6"/>
  <c r="BF307" i="6"/>
  <c r="T307" i="6"/>
  <c r="R307" i="6"/>
  <c r="P307" i="6"/>
  <c r="BI302" i="6"/>
  <c r="BH302" i="6"/>
  <c r="BG302" i="6"/>
  <c r="BF302" i="6"/>
  <c r="T302" i="6"/>
  <c r="R302" i="6"/>
  <c r="P302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1" i="6"/>
  <c r="BH281" i="6"/>
  <c r="BG281" i="6"/>
  <c r="BF281" i="6"/>
  <c r="T281" i="6"/>
  <c r="R281" i="6"/>
  <c r="P281" i="6"/>
  <c r="BI270" i="6"/>
  <c r="BH270" i="6"/>
  <c r="BG270" i="6"/>
  <c r="BF270" i="6"/>
  <c r="T270" i="6"/>
  <c r="R270" i="6"/>
  <c r="P270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2" i="6"/>
  <c r="BH252" i="6"/>
  <c r="BG252" i="6"/>
  <c r="BF252" i="6"/>
  <c r="T252" i="6"/>
  <c r="R252" i="6"/>
  <c r="P252" i="6"/>
  <c r="BI245" i="6"/>
  <c r="BH245" i="6"/>
  <c r="BG245" i="6"/>
  <c r="BF245" i="6"/>
  <c r="T245" i="6"/>
  <c r="R245" i="6"/>
  <c r="P245" i="6"/>
  <c r="BI229" i="6"/>
  <c r="BH229" i="6"/>
  <c r="BG229" i="6"/>
  <c r="BF229" i="6"/>
  <c r="T229" i="6"/>
  <c r="R229" i="6"/>
  <c r="P229" i="6"/>
  <c r="BI211" i="6"/>
  <c r="BH211" i="6"/>
  <c r="BG211" i="6"/>
  <c r="BF211" i="6"/>
  <c r="T211" i="6"/>
  <c r="R211" i="6"/>
  <c r="P211" i="6"/>
  <c r="BI194" i="6"/>
  <c r="BH194" i="6"/>
  <c r="BG194" i="6"/>
  <c r="BF194" i="6"/>
  <c r="T194" i="6"/>
  <c r="R194" i="6"/>
  <c r="P194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F125" i="6"/>
  <c r="E123" i="6"/>
  <c r="F89" i="6"/>
  <c r="E87" i="6"/>
  <c r="J24" i="6"/>
  <c r="E24" i="6"/>
  <c r="J128" i="6" s="1"/>
  <c r="J23" i="6"/>
  <c r="J21" i="6"/>
  <c r="E21" i="6"/>
  <c r="J127" i="6" s="1"/>
  <c r="J20" i="6"/>
  <c r="J18" i="6"/>
  <c r="E18" i="6"/>
  <c r="F92" i="6" s="1"/>
  <c r="J17" i="6"/>
  <c r="J15" i="6"/>
  <c r="E15" i="6"/>
  <c r="F127" i="6" s="1"/>
  <c r="J14" i="6"/>
  <c r="J125" i="6"/>
  <c r="E7" i="6"/>
  <c r="E121" i="6"/>
  <c r="J37" i="5"/>
  <c r="J36" i="5"/>
  <c r="AY98" i="1" s="1"/>
  <c r="J35" i="5"/>
  <c r="AX98" i="1" s="1"/>
  <c r="BI515" i="5"/>
  <c r="BH515" i="5"/>
  <c r="BG515" i="5"/>
  <c r="BF515" i="5"/>
  <c r="T515" i="5"/>
  <c r="T514" i="5" s="1"/>
  <c r="R515" i="5"/>
  <c r="R514" i="5" s="1"/>
  <c r="P515" i="5"/>
  <c r="P514" i="5" s="1"/>
  <c r="BI513" i="5"/>
  <c r="BH513" i="5"/>
  <c r="BG513" i="5"/>
  <c r="BF513" i="5"/>
  <c r="T513" i="5"/>
  <c r="R513" i="5"/>
  <c r="P513" i="5"/>
  <c r="BI485" i="5"/>
  <c r="BH485" i="5"/>
  <c r="BG485" i="5"/>
  <c r="BF485" i="5"/>
  <c r="T485" i="5"/>
  <c r="R485" i="5"/>
  <c r="P485" i="5"/>
  <c r="BI483" i="5"/>
  <c r="BH483" i="5"/>
  <c r="BG483" i="5"/>
  <c r="BF483" i="5"/>
  <c r="T483" i="5"/>
  <c r="R483" i="5"/>
  <c r="P483" i="5"/>
  <c r="BI477" i="5"/>
  <c r="BH477" i="5"/>
  <c r="BG477" i="5"/>
  <c r="BF477" i="5"/>
  <c r="T477" i="5"/>
  <c r="R477" i="5"/>
  <c r="P477" i="5"/>
  <c r="BI469" i="5"/>
  <c r="BH469" i="5"/>
  <c r="BG469" i="5"/>
  <c r="BF469" i="5"/>
  <c r="T469" i="5"/>
  <c r="R469" i="5"/>
  <c r="P469" i="5"/>
  <c r="BI467" i="5"/>
  <c r="BH467" i="5"/>
  <c r="BG467" i="5"/>
  <c r="BF467" i="5"/>
  <c r="T467" i="5"/>
  <c r="R467" i="5"/>
  <c r="P467" i="5"/>
  <c r="BI459" i="5"/>
  <c r="BH459" i="5"/>
  <c r="BG459" i="5"/>
  <c r="BF459" i="5"/>
  <c r="T459" i="5"/>
  <c r="R459" i="5"/>
  <c r="P459" i="5"/>
  <c r="BI457" i="5"/>
  <c r="BH457" i="5"/>
  <c r="BG457" i="5"/>
  <c r="BF457" i="5"/>
  <c r="T457" i="5"/>
  <c r="R457" i="5"/>
  <c r="P457" i="5"/>
  <c r="BI451" i="5"/>
  <c r="BH451" i="5"/>
  <c r="BG451" i="5"/>
  <c r="BF451" i="5"/>
  <c r="T451" i="5"/>
  <c r="R451" i="5"/>
  <c r="P451" i="5"/>
  <c r="BI445" i="5"/>
  <c r="BH445" i="5"/>
  <c r="BG445" i="5"/>
  <c r="BF445" i="5"/>
  <c r="T445" i="5"/>
  <c r="R445" i="5"/>
  <c r="P445" i="5"/>
  <c r="BI429" i="5"/>
  <c r="BH429" i="5"/>
  <c r="BG429" i="5"/>
  <c r="BF429" i="5"/>
  <c r="T429" i="5"/>
  <c r="R429" i="5"/>
  <c r="P429" i="5"/>
  <c r="BI400" i="5"/>
  <c r="BH400" i="5"/>
  <c r="BG400" i="5"/>
  <c r="BF400" i="5"/>
  <c r="T400" i="5"/>
  <c r="R400" i="5"/>
  <c r="P400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3" i="5"/>
  <c r="BH393" i="5"/>
  <c r="BG393" i="5"/>
  <c r="BF393" i="5"/>
  <c r="T393" i="5"/>
  <c r="T392" i="5" s="1"/>
  <c r="R393" i="5"/>
  <c r="R392" i="5" s="1"/>
  <c r="P393" i="5"/>
  <c r="P392" i="5" s="1"/>
  <c r="BI390" i="5"/>
  <c r="BH390" i="5"/>
  <c r="BG390" i="5"/>
  <c r="BF390" i="5"/>
  <c r="T390" i="5"/>
  <c r="T389" i="5" s="1"/>
  <c r="R390" i="5"/>
  <c r="R389" i="5" s="1"/>
  <c r="P390" i="5"/>
  <c r="P389" i="5" s="1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66" i="5"/>
  <c r="BH366" i="5"/>
  <c r="BG366" i="5"/>
  <c r="BF366" i="5"/>
  <c r="T366" i="5"/>
  <c r="R366" i="5"/>
  <c r="P366" i="5"/>
  <c r="BI356" i="5"/>
  <c r="BH356" i="5"/>
  <c r="BG356" i="5"/>
  <c r="BF356" i="5"/>
  <c r="T356" i="5"/>
  <c r="R356" i="5"/>
  <c r="P356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07" i="5"/>
  <c r="BH307" i="5"/>
  <c r="BG307" i="5"/>
  <c r="BF307" i="5"/>
  <c r="T307" i="5"/>
  <c r="R307" i="5"/>
  <c r="P307" i="5"/>
  <c r="BI302" i="5"/>
  <c r="BH302" i="5"/>
  <c r="BG302" i="5"/>
  <c r="BF302" i="5"/>
  <c r="T302" i="5"/>
  <c r="R302" i="5"/>
  <c r="P302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1" i="5"/>
  <c r="BH281" i="5"/>
  <c r="BG281" i="5"/>
  <c r="BF281" i="5"/>
  <c r="T281" i="5"/>
  <c r="R281" i="5"/>
  <c r="P281" i="5"/>
  <c r="BI270" i="5"/>
  <c r="BH270" i="5"/>
  <c r="BG270" i="5"/>
  <c r="BF270" i="5"/>
  <c r="T270" i="5"/>
  <c r="R270" i="5"/>
  <c r="P270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2" i="5"/>
  <c r="BH252" i="5"/>
  <c r="BG252" i="5"/>
  <c r="BF252" i="5"/>
  <c r="T252" i="5"/>
  <c r="R252" i="5"/>
  <c r="P252" i="5"/>
  <c r="BI245" i="5"/>
  <c r="BH245" i="5"/>
  <c r="BG245" i="5"/>
  <c r="BF245" i="5"/>
  <c r="T245" i="5"/>
  <c r="R245" i="5"/>
  <c r="P245" i="5"/>
  <c r="BI229" i="5"/>
  <c r="BH229" i="5"/>
  <c r="BG229" i="5"/>
  <c r="BF229" i="5"/>
  <c r="T229" i="5"/>
  <c r="R229" i="5"/>
  <c r="P229" i="5"/>
  <c r="BI211" i="5"/>
  <c r="BH211" i="5"/>
  <c r="BG211" i="5"/>
  <c r="BF211" i="5"/>
  <c r="T211" i="5"/>
  <c r="R211" i="5"/>
  <c r="P211" i="5"/>
  <c r="BI194" i="5"/>
  <c r="BH194" i="5"/>
  <c r="BG194" i="5"/>
  <c r="BF194" i="5"/>
  <c r="T194" i="5"/>
  <c r="R194" i="5"/>
  <c r="P194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F125" i="5"/>
  <c r="E123" i="5"/>
  <c r="F89" i="5"/>
  <c r="E87" i="5"/>
  <c r="J24" i="5"/>
  <c r="E24" i="5"/>
  <c r="J128" i="5" s="1"/>
  <c r="J23" i="5"/>
  <c r="J21" i="5"/>
  <c r="E21" i="5"/>
  <c r="J127" i="5" s="1"/>
  <c r="J20" i="5"/>
  <c r="J18" i="5"/>
  <c r="E18" i="5"/>
  <c r="F92" i="5" s="1"/>
  <c r="J17" i="5"/>
  <c r="J15" i="5"/>
  <c r="E15" i="5"/>
  <c r="F91" i="5" s="1"/>
  <c r="J14" i="5"/>
  <c r="J125" i="5"/>
  <c r="E7" i="5"/>
  <c r="E85" i="5"/>
  <c r="J37" i="4"/>
  <c r="J36" i="4"/>
  <c r="AY97" i="1" s="1"/>
  <c r="J35" i="4"/>
  <c r="AX97" i="1" s="1"/>
  <c r="BI515" i="4"/>
  <c r="BH515" i="4"/>
  <c r="BG515" i="4"/>
  <c r="BF515" i="4"/>
  <c r="T515" i="4"/>
  <c r="T514" i="4" s="1"/>
  <c r="R515" i="4"/>
  <c r="R514" i="4" s="1"/>
  <c r="P515" i="4"/>
  <c r="P514" i="4" s="1"/>
  <c r="BI513" i="4"/>
  <c r="BH513" i="4"/>
  <c r="BG513" i="4"/>
  <c r="BF513" i="4"/>
  <c r="T513" i="4"/>
  <c r="R513" i="4"/>
  <c r="P513" i="4"/>
  <c r="BI485" i="4"/>
  <c r="BH485" i="4"/>
  <c r="BG485" i="4"/>
  <c r="BF485" i="4"/>
  <c r="T485" i="4"/>
  <c r="R485" i="4"/>
  <c r="P485" i="4"/>
  <c r="BI483" i="4"/>
  <c r="BH483" i="4"/>
  <c r="BG483" i="4"/>
  <c r="BF483" i="4"/>
  <c r="T483" i="4"/>
  <c r="R483" i="4"/>
  <c r="P483" i="4"/>
  <c r="BI477" i="4"/>
  <c r="BH477" i="4"/>
  <c r="BG477" i="4"/>
  <c r="BF477" i="4"/>
  <c r="T477" i="4"/>
  <c r="R477" i="4"/>
  <c r="P477" i="4"/>
  <c r="BI469" i="4"/>
  <c r="BH469" i="4"/>
  <c r="BG469" i="4"/>
  <c r="BF469" i="4"/>
  <c r="T469" i="4"/>
  <c r="R469" i="4"/>
  <c r="P469" i="4"/>
  <c r="BI467" i="4"/>
  <c r="BH467" i="4"/>
  <c r="BG467" i="4"/>
  <c r="BF467" i="4"/>
  <c r="T467" i="4"/>
  <c r="R467" i="4"/>
  <c r="P467" i="4"/>
  <c r="BI459" i="4"/>
  <c r="BH459" i="4"/>
  <c r="BG459" i="4"/>
  <c r="BF459" i="4"/>
  <c r="T459" i="4"/>
  <c r="R459" i="4"/>
  <c r="P459" i="4"/>
  <c r="BI457" i="4"/>
  <c r="BH457" i="4"/>
  <c r="BG457" i="4"/>
  <c r="BF457" i="4"/>
  <c r="T457" i="4"/>
  <c r="R457" i="4"/>
  <c r="P457" i="4"/>
  <c r="BI451" i="4"/>
  <c r="BH451" i="4"/>
  <c r="BG451" i="4"/>
  <c r="BF451" i="4"/>
  <c r="T451" i="4"/>
  <c r="R451" i="4"/>
  <c r="P451" i="4"/>
  <c r="BI445" i="4"/>
  <c r="BH445" i="4"/>
  <c r="BG445" i="4"/>
  <c r="BF445" i="4"/>
  <c r="T445" i="4"/>
  <c r="R445" i="4"/>
  <c r="P445" i="4"/>
  <c r="BI429" i="4"/>
  <c r="BH429" i="4"/>
  <c r="BG429" i="4"/>
  <c r="BF429" i="4"/>
  <c r="T429" i="4"/>
  <c r="R429" i="4"/>
  <c r="P429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3" i="4"/>
  <c r="BH393" i="4"/>
  <c r="BG393" i="4"/>
  <c r="BF393" i="4"/>
  <c r="T393" i="4"/>
  <c r="T392" i="4" s="1"/>
  <c r="R393" i="4"/>
  <c r="R392" i="4" s="1"/>
  <c r="P393" i="4"/>
  <c r="P392" i="4" s="1"/>
  <c r="BI390" i="4"/>
  <c r="BH390" i="4"/>
  <c r="BG390" i="4"/>
  <c r="BF390" i="4"/>
  <c r="T390" i="4"/>
  <c r="T389" i="4" s="1"/>
  <c r="R390" i="4"/>
  <c r="R389" i="4" s="1"/>
  <c r="P390" i="4"/>
  <c r="P389" i="4" s="1"/>
  <c r="BI387" i="4"/>
  <c r="BH387" i="4"/>
  <c r="BG387" i="4"/>
  <c r="BF387" i="4"/>
  <c r="T387" i="4"/>
  <c r="R387" i="4"/>
  <c r="P387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66" i="4"/>
  <c r="BH366" i="4"/>
  <c r="BG366" i="4"/>
  <c r="BF366" i="4"/>
  <c r="T366" i="4"/>
  <c r="R366" i="4"/>
  <c r="P366" i="4"/>
  <c r="BI356" i="4"/>
  <c r="BH356" i="4"/>
  <c r="BG356" i="4"/>
  <c r="BF356" i="4"/>
  <c r="T356" i="4"/>
  <c r="R356" i="4"/>
  <c r="P356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07" i="4"/>
  <c r="BH307" i="4"/>
  <c r="BG307" i="4"/>
  <c r="BF307" i="4"/>
  <c r="T307" i="4"/>
  <c r="R307" i="4"/>
  <c r="P307" i="4"/>
  <c r="BI302" i="4"/>
  <c r="BH302" i="4"/>
  <c r="BG302" i="4"/>
  <c r="BF302" i="4"/>
  <c r="T302" i="4"/>
  <c r="R302" i="4"/>
  <c r="P302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2" i="4"/>
  <c r="BH252" i="4"/>
  <c r="BG252" i="4"/>
  <c r="BF252" i="4"/>
  <c r="T252" i="4"/>
  <c r="R252" i="4"/>
  <c r="P252" i="4"/>
  <c r="BI245" i="4"/>
  <c r="BH245" i="4"/>
  <c r="BG245" i="4"/>
  <c r="BF245" i="4"/>
  <c r="T245" i="4"/>
  <c r="R245" i="4"/>
  <c r="P245" i="4"/>
  <c r="BI229" i="4"/>
  <c r="BH229" i="4"/>
  <c r="BG229" i="4"/>
  <c r="BF229" i="4"/>
  <c r="T229" i="4"/>
  <c r="R229" i="4"/>
  <c r="P229" i="4"/>
  <c r="BI211" i="4"/>
  <c r="BH211" i="4"/>
  <c r="BG211" i="4"/>
  <c r="BF211" i="4"/>
  <c r="T211" i="4"/>
  <c r="R211" i="4"/>
  <c r="P211" i="4"/>
  <c r="BI194" i="4"/>
  <c r="BH194" i="4"/>
  <c r="BG194" i="4"/>
  <c r="BF194" i="4"/>
  <c r="T194" i="4"/>
  <c r="R194" i="4"/>
  <c r="P194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F125" i="4"/>
  <c r="E123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128" i="4" s="1"/>
  <c r="J17" i="4"/>
  <c r="J15" i="4"/>
  <c r="E15" i="4"/>
  <c r="F91" i="4" s="1"/>
  <c r="J14" i="4"/>
  <c r="J125" i="4"/>
  <c r="E7" i="4"/>
  <c r="E85" i="4"/>
  <c r="J37" i="3"/>
  <c r="J36" i="3"/>
  <c r="AY96" i="1" s="1"/>
  <c r="J35" i="3"/>
  <c r="AX96" i="1" s="1"/>
  <c r="BI525" i="3"/>
  <c r="BH525" i="3"/>
  <c r="BG525" i="3"/>
  <c r="BF525" i="3"/>
  <c r="T525" i="3"/>
  <c r="T524" i="3" s="1"/>
  <c r="R525" i="3"/>
  <c r="R524" i="3" s="1"/>
  <c r="P525" i="3"/>
  <c r="P524" i="3" s="1"/>
  <c r="BI523" i="3"/>
  <c r="BH523" i="3"/>
  <c r="BG523" i="3"/>
  <c r="BF523" i="3"/>
  <c r="T523" i="3"/>
  <c r="R523" i="3"/>
  <c r="P523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87" i="3"/>
  <c r="BH487" i="3"/>
  <c r="BG487" i="3"/>
  <c r="BF487" i="3"/>
  <c r="T487" i="3"/>
  <c r="R487" i="3"/>
  <c r="P487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1" i="3"/>
  <c r="BH461" i="3"/>
  <c r="BG461" i="3"/>
  <c r="BF461" i="3"/>
  <c r="T461" i="3"/>
  <c r="R461" i="3"/>
  <c r="P461" i="3"/>
  <c r="BI455" i="3"/>
  <c r="BH455" i="3"/>
  <c r="BG455" i="3"/>
  <c r="BF455" i="3"/>
  <c r="T455" i="3"/>
  <c r="R455" i="3"/>
  <c r="P455" i="3"/>
  <c r="BI439" i="3"/>
  <c r="BH439" i="3"/>
  <c r="BG439" i="3"/>
  <c r="BF439" i="3"/>
  <c r="T439" i="3"/>
  <c r="R439" i="3"/>
  <c r="P439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3" i="3"/>
  <c r="BH403" i="3"/>
  <c r="BG403" i="3"/>
  <c r="BF403" i="3"/>
  <c r="T403" i="3"/>
  <c r="T402" i="3" s="1"/>
  <c r="R403" i="3"/>
  <c r="R402" i="3" s="1"/>
  <c r="P403" i="3"/>
  <c r="P402" i="3" s="1"/>
  <c r="BI400" i="3"/>
  <c r="BH400" i="3"/>
  <c r="BG400" i="3"/>
  <c r="BF400" i="3"/>
  <c r="T400" i="3"/>
  <c r="T399" i="3" s="1"/>
  <c r="R400" i="3"/>
  <c r="R399" i="3" s="1"/>
  <c r="P400" i="3"/>
  <c r="P399" i="3" s="1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8" i="3"/>
  <c r="BH388" i="3"/>
  <c r="BG388" i="3"/>
  <c r="BF388" i="3"/>
  <c r="T388" i="3"/>
  <c r="R388" i="3"/>
  <c r="P388" i="3"/>
  <c r="BI376" i="3"/>
  <c r="BH376" i="3"/>
  <c r="BG376" i="3"/>
  <c r="BF376" i="3"/>
  <c r="T376" i="3"/>
  <c r="R376" i="3"/>
  <c r="P376" i="3"/>
  <c r="BI366" i="3"/>
  <c r="BH366" i="3"/>
  <c r="BG366" i="3"/>
  <c r="BF366" i="3"/>
  <c r="T366" i="3"/>
  <c r="R366" i="3"/>
  <c r="P366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17" i="3"/>
  <c r="BH317" i="3"/>
  <c r="BG317" i="3"/>
  <c r="BF317" i="3"/>
  <c r="T317" i="3"/>
  <c r="R317" i="3"/>
  <c r="P317" i="3"/>
  <c r="BI312" i="3"/>
  <c r="BH312" i="3"/>
  <c r="BG312" i="3"/>
  <c r="BF312" i="3"/>
  <c r="T312" i="3"/>
  <c r="R312" i="3"/>
  <c r="P312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1" i="3"/>
  <c r="BH281" i="3"/>
  <c r="BG281" i="3"/>
  <c r="BF281" i="3"/>
  <c r="T281" i="3"/>
  <c r="R281" i="3"/>
  <c r="P281" i="3"/>
  <c r="BI275" i="3"/>
  <c r="BH275" i="3"/>
  <c r="BG275" i="3"/>
  <c r="BF275" i="3"/>
  <c r="T275" i="3"/>
  <c r="R275" i="3"/>
  <c r="P275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0" i="3"/>
  <c r="BH260" i="3"/>
  <c r="BG260" i="3"/>
  <c r="BF260" i="3"/>
  <c r="T260" i="3"/>
  <c r="R260" i="3"/>
  <c r="P260" i="3"/>
  <c r="BI252" i="3"/>
  <c r="BH252" i="3"/>
  <c r="BG252" i="3"/>
  <c r="BF252" i="3"/>
  <c r="T252" i="3"/>
  <c r="R252" i="3"/>
  <c r="P252" i="3"/>
  <c r="BI238" i="3"/>
  <c r="BH238" i="3"/>
  <c r="BG238" i="3"/>
  <c r="BF238" i="3"/>
  <c r="T238" i="3"/>
  <c r="R238" i="3"/>
  <c r="P238" i="3"/>
  <c r="BI220" i="3"/>
  <c r="BH220" i="3"/>
  <c r="BG220" i="3"/>
  <c r="BF220" i="3"/>
  <c r="T220" i="3"/>
  <c r="R220" i="3"/>
  <c r="P220" i="3"/>
  <c r="BI203" i="3"/>
  <c r="BH203" i="3"/>
  <c r="BG203" i="3"/>
  <c r="BF203" i="3"/>
  <c r="T203" i="3"/>
  <c r="R203" i="3"/>
  <c r="P203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F125" i="3"/>
  <c r="E123" i="3"/>
  <c r="F89" i="3"/>
  <c r="E87" i="3"/>
  <c r="J24" i="3"/>
  <c r="E24" i="3"/>
  <c r="J128" i="3"/>
  <c r="J23" i="3"/>
  <c r="J21" i="3"/>
  <c r="E21" i="3"/>
  <c r="J91" i="3"/>
  <c r="J20" i="3"/>
  <c r="J18" i="3"/>
  <c r="E18" i="3"/>
  <c r="F128" i="3"/>
  <c r="J17" i="3"/>
  <c r="J15" i="3"/>
  <c r="E15" i="3"/>
  <c r="F127" i="3"/>
  <c r="J14" i="3"/>
  <c r="J125" i="3"/>
  <c r="E7" i="3"/>
  <c r="E121" i="3" s="1"/>
  <c r="J37" i="2"/>
  <c r="J36" i="2"/>
  <c r="AY95" i="1"/>
  <c r="J35" i="2"/>
  <c r="AX95" i="1"/>
  <c r="BI515" i="2"/>
  <c r="BH515" i="2"/>
  <c r="BG515" i="2"/>
  <c r="BF515" i="2"/>
  <c r="T515" i="2"/>
  <c r="T514" i="2"/>
  <c r="R515" i="2"/>
  <c r="R514" i="2"/>
  <c r="P515" i="2"/>
  <c r="P514" i="2"/>
  <c r="BI513" i="2"/>
  <c r="BH513" i="2"/>
  <c r="BG513" i="2"/>
  <c r="BF513" i="2"/>
  <c r="T513" i="2"/>
  <c r="R513" i="2"/>
  <c r="P513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77" i="2"/>
  <c r="BH477" i="2"/>
  <c r="BG477" i="2"/>
  <c r="BF477" i="2"/>
  <c r="T477" i="2"/>
  <c r="R477" i="2"/>
  <c r="P477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1" i="2"/>
  <c r="BH451" i="2"/>
  <c r="BG451" i="2"/>
  <c r="BF451" i="2"/>
  <c r="T451" i="2"/>
  <c r="R451" i="2"/>
  <c r="P451" i="2"/>
  <c r="BI445" i="2"/>
  <c r="BH445" i="2"/>
  <c r="BG445" i="2"/>
  <c r="BF445" i="2"/>
  <c r="T445" i="2"/>
  <c r="R445" i="2"/>
  <c r="P445" i="2"/>
  <c r="BI429" i="2"/>
  <c r="BH429" i="2"/>
  <c r="BG429" i="2"/>
  <c r="BF429" i="2"/>
  <c r="T429" i="2"/>
  <c r="R429" i="2"/>
  <c r="P429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T392" i="2"/>
  <c r="R393" i="2"/>
  <c r="R392" i="2"/>
  <c r="P393" i="2"/>
  <c r="P392" i="2"/>
  <c r="BI390" i="2"/>
  <c r="BH390" i="2"/>
  <c r="BG390" i="2"/>
  <c r="BF390" i="2"/>
  <c r="T390" i="2"/>
  <c r="T389" i="2"/>
  <c r="R390" i="2"/>
  <c r="R389" i="2"/>
  <c r="P390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66" i="2"/>
  <c r="BH366" i="2"/>
  <c r="BG366" i="2"/>
  <c r="BF366" i="2"/>
  <c r="T366" i="2"/>
  <c r="R366" i="2"/>
  <c r="P366" i="2"/>
  <c r="BI356" i="2"/>
  <c r="BH356" i="2"/>
  <c r="BG356" i="2"/>
  <c r="BF356" i="2"/>
  <c r="T356" i="2"/>
  <c r="R356" i="2"/>
  <c r="P356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29" i="2"/>
  <c r="BH229" i="2"/>
  <c r="BG229" i="2"/>
  <c r="BF229" i="2"/>
  <c r="T229" i="2"/>
  <c r="R229" i="2"/>
  <c r="P229" i="2"/>
  <c r="BI211" i="2"/>
  <c r="BH211" i="2"/>
  <c r="BG211" i="2"/>
  <c r="BF211" i="2"/>
  <c r="T211" i="2"/>
  <c r="R211" i="2"/>
  <c r="P211" i="2"/>
  <c r="BI194" i="2"/>
  <c r="BH194" i="2"/>
  <c r="BG194" i="2"/>
  <c r="BF194" i="2"/>
  <c r="T194" i="2"/>
  <c r="R194" i="2"/>
  <c r="P194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92" i="2"/>
  <c r="J23" i="2"/>
  <c r="J21" i="2"/>
  <c r="E21" i="2"/>
  <c r="J127" i="2"/>
  <c r="J20" i="2"/>
  <c r="J18" i="2"/>
  <c r="E18" i="2"/>
  <c r="F128" i="2"/>
  <c r="J17" i="2"/>
  <c r="J15" i="2"/>
  <c r="E15" i="2"/>
  <c r="F127" i="2"/>
  <c r="J14" i="2"/>
  <c r="J125" i="2"/>
  <c r="E7" i="2"/>
  <c r="E85" i="2" s="1"/>
  <c r="L90" i="1"/>
  <c r="AM90" i="1"/>
  <c r="AM89" i="1"/>
  <c r="L89" i="1"/>
  <c r="AM87" i="1"/>
  <c r="L87" i="1"/>
  <c r="L85" i="1"/>
  <c r="J513" i="2"/>
  <c r="J445" i="2"/>
  <c r="BK387" i="2"/>
  <c r="J335" i="2"/>
  <c r="BK325" i="2"/>
  <c r="BK290" i="2"/>
  <c r="J288" i="2"/>
  <c r="BK259" i="2"/>
  <c r="J229" i="2"/>
  <c r="J211" i="2"/>
  <c r="J165" i="2"/>
  <c r="J156" i="2"/>
  <c r="J141" i="2"/>
  <c r="AS94" i="1"/>
  <c r="J515" i="2"/>
  <c r="BK513" i="2"/>
  <c r="J483" i="2"/>
  <c r="J477" i="2"/>
  <c r="J469" i="2"/>
  <c r="BK459" i="2"/>
  <c r="BK445" i="2"/>
  <c r="J398" i="2"/>
  <c r="BK383" i="2"/>
  <c r="BK329" i="2"/>
  <c r="BK317" i="2"/>
  <c r="J302" i="2"/>
  <c r="BK294" i="2"/>
  <c r="BK261" i="2"/>
  <c r="BK194" i="2"/>
  <c r="J168" i="2"/>
  <c r="BK162" i="2"/>
  <c r="J143" i="2"/>
  <c r="J485" i="2"/>
  <c r="BK467" i="2"/>
  <c r="J429" i="2"/>
  <c r="BK393" i="2"/>
  <c r="J380" i="2"/>
  <c r="BK378" i="2"/>
  <c r="J332" i="2"/>
  <c r="J291" i="2"/>
  <c r="J270" i="2"/>
  <c r="BK229" i="2"/>
  <c r="BK159" i="2"/>
  <c r="J137" i="2"/>
  <c r="J383" i="2"/>
  <c r="J328" i="2"/>
  <c r="J294" i="2"/>
  <c r="BK288" i="2"/>
  <c r="J281" i="2"/>
  <c r="J172" i="2"/>
  <c r="J162" i="2"/>
  <c r="BK134" i="2"/>
  <c r="J493" i="3"/>
  <c r="J461" i="3"/>
  <c r="J397" i="3"/>
  <c r="BK327" i="3"/>
  <c r="J300" i="3"/>
  <c r="J275" i="3"/>
  <c r="BK252" i="3"/>
  <c r="J183" i="3"/>
  <c r="BK158" i="3"/>
  <c r="BK525" i="3"/>
  <c r="BK495" i="3"/>
  <c r="J469" i="3"/>
  <c r="BK390" i="3"/>
  <c r="BK345" i="3"/>
  <c r="BK335" i="3"/>
  <c r="BK305" i="3"/>
  <c r="BK299" i="3"/>
  <c r="J281" i="3"/>
  <c r="J252" i="3"/>
  <c r="J172" i="3"/>
  <c r="J144" i="3"/>
  <c r="J467" i="3"/>
  <c r="J407" i="3"/>
  <c r="J393" i="3"/>
  <c r="J366" i="3"/>
  <c r="J327" i="3"/>
  <c r="BK304" i="3"/>
  <c r="BK292" i="3"/>
  <c r="J171" i="3"/>
  <c r="BK144" i="3"/>
  <c r="BK469" i="3"/>
  <c r="BK439" i="3"/>
  <c r="BK400" i="3"/>
  <c r="BK393" i="3"/>
  <c r="BK366" i="3"/>
  <c r="J302" i="3"/>
  <c r="J299" i="3"/>
  <c r="J269" i="3"/>
  <c r="J203" i="3"/>
  <c r="BK172" i="3"/>
  <c r="J485" i="4"/>
  <c r="BK459" i="4"/>
  <c r="BK397" i="4"/>
  <c r="BK379" i="4"/>
  <c r="BK335" i="4"/>
  <c r="J315" i="4"/>
  <c r="J264" i="4"/>
  <c r="BK261" i="4"/>
  <c r="BK259" i="4"/>
  <c r="J229" i="4"/>
  <c r="J211" i="4"/>
  <c r="J174" i="4"/>
  <c r="BK170" i="4"/>
  <c r="BK164" i="4"/>
  <c r="J156" i="4"/>
  <c r="BK141" i="4"/>
  <c r="BK483" i="4"/>
  <c r="BK469" i="4"/>
  <c r="J467" i="4"/>
  <c r="J459" i="4"/>
  <c r="BK457" i="4"/>
  <c r="BK398" i="4"/>
  <c r="BK380" i="4"/>
  <c r="J378" i="4"/>
  <c r="BK328" i="4"/>
  <c r="BK302" i="4"/>
  <c r="J281" i="4"/>
  <c r="J170" i="4"/>
  <c r="J159" i="4"/>
  <c r="BK134" i="4"/>
  <c r="BK400" i="4"/>
  <c r="BK387" i="4"/>
  <c r="J332" i="4"/>
  <c r="BK315" i="4"/>
  <c r="BK290" i="4"/>
  <c r="J288" i="4"/>
  <c r="J270" i="4"/>
  <c r="J194" i="4"/>
  <c r="J168" i="4"/>
  <c r="BK162" i="4"/>
  <c r="J141" i="4"/>
  <c r="BK515" i="4"/>
  <c r="BK513" i="4"/>
  <c r="J483" i="4"/>
  <c r="BK451" i="4"/>
  <c r="J398" i="4"/>
  <c r="J387" i="4"/>
  <c r="BK366" i="4"/>
  <c r="BK307" i="4"/>
  <c r="J294" i="4"/>
  <c r="J290" i="4"/>
  <c r="BK281" i="4"/>
  <c r="BK229" i="4"/>
  <c r="BK172" i="4"/>
  <c r="BK156" i="4"/>
  <c r="BK515" i="5"/>
  <c r="BK477" i="5"/>
  <c r="BK459" i="5"/>
  <c r="BK398" i="5"/>
  <c r="J383" i="5"/>
  <c r="BK328" i="5"/>
  <c r="BK302" i="5"/>
  <c r="J292" i="5"/>
  <c r="BK261" i="5"/>
  <c r="BK211" i="5"/>
  <c r="J164" i="5"/>
  <c r="BK143" i="5"/>
  <c r="J467" i="5"/>
  <c r="BK429" i="5"/>
  <c r="BK387" i="5"/>
  <c r="J366" i="5"/>
  <c r="J295" i="5"/>
  <c r="BK285" i="5"/>
  <c r="J259" i="5"/>
  <c r="BK170" i="5"/>
  <c r="J513" i="5"/>
  <c r="J457" i="5"/>
  <c r="J398" i="5"/>
  <c r="BK380" i="5"/>
  <c r="BK332" i="5"/>
  <c r="J328" i="5"/>
  <c r="BK292" i="5"/>
  <c r="J289" i="5"/>
  <c r="J281" i="5"/>
  <c r="J174" i="5"/>
  <c r="BK168" i="5"/>
  <c r="BK513" i="5"/>
  <c r="J387" i="5"/>
  <c r="BK383" i="5"/>
  <c r="J335" i="5"/>
  <c r="BK325" i="5"/>
  <c r="BK307" i="5"/>
  <c r="J287" i="5"/>
  <c r="J261" i="5"/>
  <c r="J194" i="5"/>
  <c r="J170" i="5"/>
  <c r="BK164" i="5"/>
  <c r="J137" i="5"/>
  <c r="J459" i="6"/>
  <c r="BK429" i="6"/>
  <c r="J398" i="6"/>
  <c r="BK383" i="6"/>
  <c r="J335" i="6"/>
  <c r="BK328" i="6"/>
  <c r="J292" i="6"/>
  <c r="J270" i="6"/>
  <c r="J172" i="6"/>
  <c r="J141" i="6"/>
  <c r="J515" i="6"/>
  <c r="J485" i="6"/>
  <c r="J469" i="6"/>
  <c r="BK390" i="6"/>
  <c r="BK380" i="6"/>
  <c r="BK366" i="6"/>
  <c r="BK329" i="6"/>
  <c r="J307" i="6"/>
  <c r="J285" i="6"/>
  <c r="BK270" i="6"/>
  <c r="J259" i="6"/>
  <c r="J211" i="6"/>
  <c r="BK162" i="6"/>
  <c r="J477" i="6"/>
  <c r="BK451" i="6"/>
  <c r="BK385" i="6"/>
  <c r="BK317" i="6"/>
  <c r="J302" i="6"/>
  <c r="BK291" i="6"/>
  <c r="BK287" i="6"/>
  <c r="BK245" i="6"/>
  <c r="J194" i="6"/>
  <c r="J164" i="6"/>
  <c r="BK143" i="6"/>
  <c r="BK134" i="6"/>
  <c r="BK459" i="6"/>
  <c r="BK398" i="6"/>
  <c r="J390" i="6"/>
  <c r="J366" i="6"/>
  <c r="J295" i="6"/>
  <c r="J290" i="6"/>
  <c r="BK229" i="6"/>
  <c r="J170" i="6"/>
  <c r="BK137" i="6"/>
  <c r="J457" i="7"/>
  <c r="J397" i="7"/>
  <c r="J356" i="7"/>
  <c r="BK295" i="7"/>
  <c r="J288" i="7"/>
  <c r="BK229" i="7"/>
  <c r="J174" i="7"/>
  <c r="BK168" i="7"/>
  <c r="J162" i="7"/>
  <c r="BK515" i="7"/>
  <c r="J483" i="7"/>
  <c r="BK445" i="7"/>
  <c r="BK387" i="7"/>
  <c r="J380" i="7"/>
  <c r="BK366" i="7"/>
  <c r="J329" i="7"/>
  <c r="BK317" i="7"/>
  <c r="J295" i="7"/>
  <c r="BK270" i="7"/>
  <c r="J245" i="7"/>
  <c r="BK513" i="7"/>
  <c r="BK483" i="7"/>
  <c r="BK467" i="7"/>
  <c r="BK451" i="7"/>
  <c r="J390" i="7"/>
  <c r="J366" i="7"/>
  <c r="J317" i="7"/>
  <c r="BK292" i="7"/>
  <c r="BK288" i="7"/>
  <c r="BK211" i="7"/>
  <c r="J164" i="7"/>
  <c r="BK141" i="7"/>
  <c r="J515" i="7"/>
  <c r="J400" i="7"/>
  <c r="BK390" i="7"/>
  <c r="BK383" i="7"/>
  <c r="BK329" i="7"/>
  <c r="BK291" i="7"/>
  <c r="BK281" i="7"/>
  <c r="BK259" i="7"/>
  <c r="J229" i="7"/>
  <c r="BK164" i="7"/>
  <c r="BK137" i="7"/>
  <c r="J457" i="8"/>
  <c r="BK387" i="8"/>
  <c r="BK335" i="8"/>
  <c r="J317" i="8"/>
  <c r="J294" i="8"/>
  <c r="J288" i="8"/>
  <c r="J281" i="8"/>
  <c r="J165" i="8"/>
  <c r="BK143" i="8"/>
  <c r="BK483" i="8"/>
  <c r="J429" i="8"/>
  <c r="J397" i="8"/>
  <c r="J380" i="8"/>
  <c r="BK356" i="8"/>
  <c r="J315" i="8"/>
  <c r="J290" i="8"/>
  <c r="BK264" i="8"/>
  <c r="J245" i="8"/>
  <c r="BK170" i="8"/>
  <c r="J156" i="8"/>
  <c r="BK515" i="8"/>
  <c r="J485" i="8"/>
  <c r="BK469" i="8"/>
  <c r="BK398" i="8"/>
  <c r="BK379" i="8"/>
  <c r="J329" i="8"/>
  <c r="BK295" i="8"/>
  <c r="BK287" i="8"/>
  <c r="BK245" i="8"/>
  <c r="J170" i="8"/>
  <c r="BK156" i="8"/>
  <c r="BK467" i="8"/>
  <c r="J445" i="8"/>
  <c r="J385" i="8"/>
  <c r="BK378" i="8"/>
  <c r="J325" i="8"/>
  <c r="BK289" i="8"/>
  <c r="BK281" i="8"/>
  <c r="J261" i="8"/>
  <c r="BK211" i="8"/>
  <c r="BK172" i="8"/>
  <c r="BK159" i="8"/>
  <c r="BK497" i="9"/>
  <c r="BK413" i="9"/>
  <c r="BK404" i="9"/>
  <c r="J389" i="9"/>
  <c r="J370" i="9"/>
  <c r="BK333" i="9"/>
  <c r="BK295" i="9"/>
  <c r="J292" i="9"/>
  <c r="BK268" i="9"/>
  <c r="J172" i="9"/>
  <c r="BK139" i="9"/>
  <c r="BK499" i="9"/>
  <c r="BK459" i="9"/>
  <c r="J410" i="9"/>
  <c r="BK394" i="9"/>
  <c r="J382" i="9"/>
  <c r="J339" i="9"/>
  <c r="BK319" i="9"/>
  <c r="BK299" i="9"/>
  <c r="BK292" i="9"/>
  <c r="J232" i="9"/>
  <c r="BK196" i="9"/>
  <c r="J167" i="9"/>
  <c r="J499" i="9"/>
  <c r="J481" i="9"/>
  <c r="J406" i="9"/>
  <c r="BK391" i="9"/>
  <c r="BK339" i="9"/>
  <c r="BK298" i="9"/>
  <c r="J285" i="9"/>
  <c r="BK265" i="9"/>
  <c r="J248" i="9"/>
  <c r="BK166" i="9"/>
  <c r="J143" i="9"/>
  <c r="J529" i="9"/>
  <c r="J527" i="9"/>
  <c r="BK443" i="9"/>
  <c r="J403" i="9"/>
  <c r="J391" i="9"/>
  <c r="BK382" i="9"/>
  <c r="J329" i="9"/>
  <c r="J319" i="9"/>
  <c r="J293" i="9"/>
  <c r="BK176" i="9"/>
  <c r="BK172" i="9"/>
  <c r="BK164" i="9"/>
  <c r="J125" i="10"/>
  <c r="BK124" i="10"/>
  <c r="BK477" i="2"/>
  <c r="J459" i="2"/>
  <c r="BK397" i="2"/>
  <c r="J378" i="2"/>
  <c r="J329" i="2"/>
  <c r="BK292" i="2"/>
  <c r="J264" i="2"/>
  <c r="J245" i="2"/>
  <c r="J451" i="2"/>
  <c r="BK400" i="2"/>
  <c r="BK390" i="2"/>
  <c r="J379" i="2"/>
  <c r="BK328" i="2"/>
  <c r="J307" i="2"/>
  <c r="J290" i="2"/>
  <c r="J252" i="2"/>
  <c r="BK172" i="2"/>
  <c r="BK165" i="2"/>
  <c r="J159" i="2"/>
  <c r="BK515" i="2"/>
  <c r="BK469" i="2"/>
  <c r="BK457" i="2"/>
  <c r="BK398" i="2"/>
  <c r="J387" i="2"/>
  <c r="BK356" i="2"/>
  <c r="BK315" i="2"/>
  <c r="J292" i="2"/>
  <c r="BK281" i="2"/>
  <c r="J261" i="2"/>
  <c r="J164" i="2"/>
  <c r="BK143" i="2"/>
  <c r="BK366" i="2"/>
  <c r="J315" i="2"/>
  <c r="J289" i="2"/>
  <c r="J285" i="2"/>
  <c r="J194" i="2"/>
  <c r="J170" i="2"/>
  <c r="BK141" i="2"/>
  <c r="J495" i="3"/>
  <c r="BK467" i="3"/>
  <c r="BK407" i="3"/>
  <c r="J376" i="3"/>
  <c r="BK312" i="3"/>
  <c r="BK281" i="3"/>
  <c r="BK260" i="3"/>
  <c r="J220" i="3"/>
  <c r="BK167" i="3"/>
  <c r="J146" i="3"/>
  <c r="J525" i="3"/>
  <c r="J479" i="3"/>
  <c r="BK461" i="3"/>
  <c r="J408" i="3"/>
  <c r="J388" i="3"/>
  <c r="J339" i="3"/>
  <c r="J325" i="3"/>
  <c r="BK302" i="3"/>
  <c r="BK269" i="3"/>
  <c r="BK203" i="3"/>
  <c r="J180" i="3"/>
  <c r="BK146" i="3"/>
  <c r="J487" i="3"/>
  <c r="BK410" i="3"/>
  <c r="J400" i="3"/>
  <c r="J342" i="3"/>
  <c r="J335" i="3"/>
  <c r="J312" i="3"/>
  <c r="BK298" i="3"/>
  <c r="BK180" i="3"/>
  <c r="J158" i="3"/>
  <c r="BK479" i="3"/>
  <c r="BK408" i="3"/>
  <c r="BK397" i="3"/>
  <c r="BK389" i="3"/>
  <c r="J338" i="3"/>
  <c r="J301" i="3"/>
  <c r="J292" i="3"/>
  <c r="J260" i="3"/>
  <c r="BK220" i="3"/>
  <c r="J178" i="3"/>
  <c r="BK134" i="3"/>
  <c r="BK467" i="4"/>
  <c r="J429" i="4"/>
  <c r="J366" i="4"/>
  <c r="J328" i="4"/>
  <c r="BK317" i="4"/>
  <c r="BK289" i="4"/>
  <c r="BK390" i="4"/>
  <c r="BK332" i="4"/>
  <c r="J307" i="4"/>
  <c r="BK288" i="4"/>
  <c r="BK245" i="4"/>
  <c r="BK168" i="4"/>
  <c r="BK137" i="4"/>
  <c r="J445" i="4"/>
  <c r="J393" i="4"/>
  <c r="J383" i="4"/>
  <c r="J317" i="4"/>
  <c r="BK291" i="4"/>
  <c r="BK287" i="4"/>
  <c r="J259" i="4"/>
  <c r="J245" i="4"/>
  <c r="J172" i="4"/>
  <c r="BK159" i="4"/>
  <c r="J134" i="4"/>
  <c r="BK485" i="4"/>
  <c r="J469" i="4"/>
  <c r="J400" i="4"/>
  <c r="J390" i="4"/>
  <c r="BK383" i="4"/>
  <c r="J356" i="4"/>
  <c r="J302" i="4"/>
  <c r="BK292" i="4"/>
  <c r="J287" i="4"/>
  <c r="BK270" i="4"/>
  <c r="J261" i="4"/>
  <c r="BK165" i="4"/>
  <c r="J143" i="4"/>
  <c r="J483" i="5"/>
  <c r="BK467" i="5"/>
  <c r="J451" i="5"/>
  <c r="J429" i="5"/>
  <c r="J397" i="5"/>
  <c r="J380" i="5"/>
  <c r="J315" i="5"/>
  <c r="BK290" i="5"/>
  <c r="BK259" i="5"/>
  <c r="BK194" i="5"/>
  <c r="J159" i="5"/>
  <c r="BK141" i="5"/>
  <c r="BK483" i="5"/>
  <c r="BK397" i="5"/>
  <c r="J390" i="5"/>
  <c r="BK335" i="5"/>
  <c r="BK291" i="5"/>
  <c r="BK270" i="5"/>
  <c r="J229" i="5"/>
  <c r="BK137" i="5"/>
  <c r="J459" i="5"/>
  <c r="BK445" i="5"/>
  <c r="BK390" i="5"/>
  <c r="J356" i="5"/>
  <c r="J307" i="5"/>
  <c r="J290" i="5"/>
  <c r="BK287" i="5"/>
  <c r="J264" i="5"/>
  <c r="BK229" i="5"/>
  <c r="J141" i="5"/>
  <c r="BK485" i="5"/>
  <c r="BK400" i="5"/>
  <c r="BK366" i="5"/>
  <c r="J332" i="5"/>
  <c r="J317" i="5"/>
  <c r="J302" i="5"/>
  <c r="BK281" i="5"/>
  <c r="J252" i="5"/>
  <c r="BK174" i="5"/>
  <c r="J168" i="5"/>
  <c r="BK162" i="5"/>
  <c r="J156" i="5"/>
  <c r="BK485" i="6"/>
  <c r="BK445" i="6"/>
  <c r="BK397" i="6"/>
  <c r="J380" i="6"/>
  <c r="BK332" i="6"/>
  <c r="BK325" i="6"/>
  <c r="BK289" i="6"/>
  <c r="J287" i="6"/>
  <c r="J252" i="6"/>
  <c r="J168" i="6"/>
  <c r="BK159" i="6"/>
  <c r="BK515" i="6"/>
  <c r="J513" i="6"/>
  <c r="BK477" i="6"/>
  <c r="J445" i="6"/>
  <c r="J385" i="6"/>
  <c r="BK335" i="6"/>
  <c r="J317" i="6"/>
  <c r="BK292" i="6"/>
  <c r="BK281" i="6"/>
  <c r="BK261" i="6"/>
  <c r="J245" i="6"/>
  <c r="BK164" i="6"/>
  <c r="J143" i="6"/>
  <c r="BK467" i="6"/>
  <c r="J383" i="6"/>
  <c r="J356" i="6"/>
  <c r="BK307" i="6"/>
  <c r="J294" i="6"/>
  <c r="J289" i="6"/>
  <c r="BK285" i="6"/>
  <c r="J229" i="6"/>
  <c r="BK170" i="6"/>
  <c r="BK141" i="6"/>
  <c r="J483" i="6"/>
  <c r="J457" i="6"/>
  <c r="J397" i="6"/>
  <c r="J387" i="6"/>
  <c r="J332" i="6"/>
  <c r="J281" i="6"/>
  <c r="BK211" i="6"/>
  <c r="BK168" i="6"/>
  <c r="J162" i="6"/>
  <c r="BK459" i="7"/>
  <c r="BK393" i="7"/>
  <c r="J335" i="7"/>
  <c r="J291" i="7"/>
  <c r="J287" i="7"/>
  <c r="J259" i="7"/>
  <c r="J194" i="7"/>
  <c r="J170" i="7"/>
  <c r="J156" i="7"/>
  <c r="J141" i="7"/>
  <c r="J485" i="7"/>
  <c r="J451" i="7"/>
  <c r="BK398" i="7"/>
  <c r="J383" i="7"/>
  <c r="J378" i="7"/>
  <c r="J332" i="7"/>
  <c r="J325" i="7"/>
  <c r="BK302" i="7"/>
  <c r="BK290" i="7"/>
  <c r="BK252" i="7"/>
  <c r="BK174" i="7"/>
  <c r="BK485" i="7"/>
  <c r="BK469" i="7"/>
  <c r="BK457" i="7"/>
  <c r="J398" i="7"/>
  <c r="BK356" i="7"/>
  <c r="J307" i="7"/>
  <c r="J290" i="7"/>
  <c r="J281" i="7"/>
  <c r="BK170" i="7"/>
  <c r="BK156" i="7"/>
  <c r="J137" i="7"/>
  <c r="J445" i="7"/>
  <c r="J393" i="7"/>
  <c r="J379" i="7"/>
  <c r="BK307" i="7"/>
  <c r="BK287" i="7"/>
  <c r="J270" i="7"/>
  <c r="J252" i="7"/>
  <c r="J168" i="7"/>
  <c r="BK159" i="7"/>
  <c r="J469" i="8"/>
  <c r="BK400" i="8"/>
  <c r="BK380" i="8"/>
  <c r="J328" i="8"/>
  <c r="BK307" i="8"/>
  <c r="BK291" i="8"/>
  <c r="J287" i="8"/>
  <c r="BK261" i="8"/>
  <c r="BK162" i="8"/>
  <c r="BK137" i="8"/>
  <c r="J477" i="8"/>
  <c r="BK451" i="8"/>
  <c r="J400" i="8"/>
  <c r="J393" i="8"/>
  <c r="J366" i="8"/>
  <c r="BK329" i="8"/>
  <c r="BK292" i="8"/>
  <c r="BK288" i="8"/>
  <c r="BK252" i="8"/>
  <c r="BK194" i="8"/>
  <c r="BK165" i="8"/>
  <c r="BK134" i="8"/>
  <c r="BK513" i="8"/>
  <c r="J483" i="8"/>
  <c r="J459" i="8"/>
  <c r="J383" i="8"/>
  <c r="J335" i="8"/>
  <c r="BK315" i="8"/>
  <c r="J292" i="8"/>
  <c r="J270" i="8"/>
  <c r="BK229" i="8"/>
  <c r="J162" i="8"/>
  <c r="J143" i="8"/>
  <c r="BK457" i="8"/>
  <c r="BK390" i="8"/>
  <c r="BK383" i="8"/>
  <c r="BK332" i="8"/>
  <c r="J295" i="8"/>
  <c r="BK270" i="8"/>
  <c r="BK259" i="8"/>
  <c r="J194" i="8"/>
  <c r="BK168" i="8"/>
  <c r="BK141" i="8"/>
  <c r="BK481" i="9"/>
  <c r="BK465" i="9"/>
  <c r="BK410" i="9"/>
  <c r="J394" i="9"/>
  <c r="J383" i="9"/>
  <c r="J321" i="9"/>
  <c r="BK296" i="9"/>
  <c r="BK293" i="9"/>
  <c r="J289" i="9"/>
  <c r="J196" i="9"/>
  <c r="BK161" i="9"/>
  <c r="BK136" i="9"/>
  <c r="BK483" i="9"/>
  <c r="J443" i="9"/>
  <c r="BK406" i="9"/>
  <c r="BK401" i="9"/>
  <c r="BK383" i="9"/>
  <c r="BK360" i="9"/>
  <c r="BK329" i="9"/>
  <c r="BK306" i="9"/>
  <c r="J296" i="9"/>
  <c r="BK248" i="9"/>
  <c r="J174" i="9"/>
  <c r="J164" i="9"/>
  <c r="BK143" i="9"/>
  <c r="J483" i="9"/>
  <c r="J465" i="9"/>
  <c r="BK398" i="9"/>
  <c r="J387" i="9"/>
  <c r="J336" i="9"/>
  <c r="BK294" i="9"/>
  <c r="BK274" i="9"/>
  <c r="J263" i="9"/>
  <c r="J176" i="9"/>
  <c r="J145" i="9"/>
  <c r="BK529" i="9"/>
  <c r="J497" i="9"/>
  <c r="J404" i="9"/>
  <c r="J398" i="9"/>
  <c r="BK384" i="9"/>
  <c r="BK332" i="9"/>
  <c r="J311" i="9"/>
  <c r="BK289" i="9"/>
  <c r="J265" i="9"/>
  <c r="J214" i="9"/>
  <c r="J166" i="9"/>
  <c r="J136" i="9"/>
  <c r="BK122" i="10"/>
  <c r="J122" i="10"/>
  <c r="BK485" i="2"/>
  <c r="J467" i="2"/>
  <c r="J400" i="2"/>
  <c r="J385" i="2"/>
  <c r="BK332" i="2"/>
  <c r="BK295" i="2"/>
  <c r="BK289" i="2"/>
  <c r="BK270" i="2"/>
  <c r="BK252" i="2"/>
  <c r="J457" i="2"/>
  <c r="BK429" i="2"/>
  <c r="J393" i="2"/>
  <c r="BK380" i="2"/>
  <c r="BK335" i="2"/>
  <c r="J325" i="2"/>
  <c r="J295" i="2"/>
  <c r="BK287" i="2"/>
  <c r="BK245" i="2"/>
  <c r="BK170" i="2"/>
  <c r="BK164" i="2"/>
  <c r="J134" i="2"/>
  <c r="BK483" i="2"/>
  <c r="BK451" i="2"/>
  <c r="J397" i="2"/>
  <c r="J390" i="2"/>
  <c r="BK379" i="2"/>
  <c r="J366" i="2"/>
  <c r="J317" i="2"/>
  <c r="BK307" i="2"/>
  <c r="BK285" i="2"/>
  <c r="BK264" i="2"/>
  <c r="J259" i="2"/>
  <c r="BK174" i="2"/>
  <c r="BK156" i="2"/>
  <c r="BK385" i="2"/>
  <c r="J356" i="2"/>
  <c r="BK302" i="2"/>
  <c r="BK291" i="2"/>
  <c r="J287" i="2"/>
  <c r="BK211" i="2"/>
  <c r="J174" i="2"/>
  <c r="BK168" i="2"/>
  <c r="BK137" i="2"/>
  <c r="J523" i="3"/>
  <c r="J477" i="3"/>
  <c r="J455" i="3"/>
  <c r="J390" i="3"/>
  <c r="J317" i="3"/>
  <c r="J305" i="3"/>
  <c r="J298" i="3"/>
  <c r="BK267" i="3"/>
  <c r="J238" i="3"/>
  <c r="BK178" i="3"/>
  <c r="BK161" i="3"/>
  <c r="J137" i="3"/>
  <c r="BK523" i="3"/>
  <c r="BK487" i="3"/>
  <c r="BK477" i="3"/>
  <c r="J410" i="3"/>
  <c r="J389" i="3"/>
  <c r="BK342" i="3"/>
  <c r="BK338" i="3"/>
  <c r="BK317" i="3"/>
  <c r="J304" i="3"/>
  <c r="J296" i="3"/>
  <c r="J267" i="3"/>
  <c r="BK182" i="3"/>
  <c r="BK171" i="3"/>
  <c r="BK493" i="3"/>
  <c r="J439" i="3"/>
  <c r="J403" i="3"/>
  <c r="J395" i="3"/>
  <c r="BK376" i="3"/>
  <c r="BK339" i="3"/>
  <c r="BK325" i="3"/>
  <c r="BK301" i="3"/>
  <c r="BK183" i="3"/>
  <c r="J161" i="3"/>
  <c r="BK137" i="3"/>
  <c r="J134" i="3"/>
  <c r="BK455" i="3"/>
  <c r="BK403" i="3"/>
  <c r="BK395" i="3"/>
  <c r="BK388" i="3"/>
  <c r="J345" i="3"/>
  <c r="BK300" i="3"/>
  <c r="BK296" i="3"/>
  <c r="BK275" i="3"/>
  <c r="BK238" i="3"/>
  <c r="J182" i="3"/>
  <c r="J167" i="3"/>
  <c r="J477" i="4"/>
  <c r="BK445" i="4"/>
  <c r="J380" i="4"/>
  <c r="BK356" i="4"/>
  <c r="J325" i="4"/>
  <c r="BK295" i="4"/>
  <c r="J451" i="4"/>
  <c r="J379" i="4"/>
  <c r="J335" i="4"/>
  <c r="J329" i="4"/>
  <c r="J292" i="4"/>
  <c r="BK252" i="4"/>
  <c r="BK211" i="4"/>
  <c r="J162" i="4"/>
  <c r="J457" i="4"/>
  <c r="J397" i="4"/>
  <c r="BK385" i="4"/>
  <c r="BK329" i="4"/>
  <c r="BK294" i="4"/>
  <c r="J289" i="4"/>
  <c r="BK285" i="4"/>
  <c r="J252" i="4"/>
  <c r="BK174" i="4"/>
  <c r="J165" i="4"/>
  <c r="BK143" i="4"/>
  <c r="J137" i="4"/>
  <c r="J515" i="4"/>
  <c r="J513" i="4"/>
  <c r="BK477" i="4"/>
  <c r="BK429" i="4"/>
  <c r="BK393" i="4"/>
  <c r="J385" i="4"/>
  <c r="BK378" i="4"/>
  <c r="BK325" i="4"/>
  <c r="J295" i="4"/>
  <c r="J291" i="4"/>
  <c r="J285" i="4"/>
  <c r="BK264" i="4"/>
  <c r="BK194" i="4"/>
  <c r="J164" i="4"/>
  <c r="J485" i="5"/>
  <c r="J469" i="5"/>
  <c r="J445" i="5"/>
  <c r="J400" i="5"/>
  <c r="BK385" i="5"/>
  <c r="J378" i="5"/>
  <c r="J325" i="5"/>
  <c r="BK295" i="5"/>
  <c r="BK289" i="5"/>
  <c r="BK252" i="5"/>
  <c r="BK165" i="5"/>
  <c r="BK156" i="5"/>
  <c r="J515" i="5"/>
  <c r="BK457" i="5"/>
  <c r="J393" i="5"/>
  <c r="BK378" i="5"/>
  <c r="BK317" i="5"/>
  <c r="BK294" i="5"/>
  <c r="BK264" i="5"/>
  <c r="J211" i="5"/>
  <c r="J162" i="5"/>
  <c r="BK469" i="5"/>
  <c r="BK451" i="5"/>
  <c r="BK393" i="5"/>
  <c r="BK379" i="5"/>
  <c r="J329" i="5"/>
  <c r="J294" i="5"/>
  <c r="J291" i="5"/>
  <c r="J288" i="5"/>
  <c r="J285" i="5"/>
  <c r="J245" i="5"/>
  <c r="J172" i="5"/>
  <c r="J134" i="5"/>
  <c r="J477" i="5"/>
  <c r="J385" i="5"/>
  <c r="J379" i="5"/>
  <c r="BK356" i="5"/>
  <c r="BK329" i="5"/>
  <c r="BK315" i="5"/>
  <c r="BK288" i="5"/>
  <c r="J270" i="5"/>
  <c r="BK245" i="5"/>
  <c r="BK172" i="5"/>
  <c r="J165" i="5"/>
  <c r="BK159" i="5"/>
  <c r="J143" i="5"/>
  <c r="BK134" i="5"/>
  <c r="BK457" i="6"/>
  <c r="J400" i="6"/>
  <c r="BK393" i="6"/>
  <c r="J379" i="6"/>
  <c r="J329" i="6"/>
  <c r="BK302" i="6"/>
  <c r="J288" i="6"/>
  <c r="J261" i="6"/>
  <c r="BK194" i="6"/>
  <c r="BK165" i="6"/>
  <c r="J134" i="6"/>
  <c r="BK513" i="6"/>
  <c r="BK483" i="6"/>
  <c r="J451" i="6"/>
  <c r="BK387" i="6"/>
  <c r="J378" i="6"/>
  <c r="BK356" i="6"/>
  <c r="J328" i="6"/>
  <c r="BK315" i="6"/>
  <c r="J291" i="6"/>
  <c r="BK264" i="6"/>
  <c r="BK252" i="6"/>
  <c r="J174" i="6"/>
  <c r="J156" i="6"/>
  <c r="BK469" i="6"/>
  <c r="J429" i="6"/>
  <c r="BK378" i="6"/>
  <c r="J315" i="6"/>
  <c r="BK295" i="6"/>
  <c r="BK290" i="6"/>
  <c r="BK288" i="6"/>
  <c r="BK259" i="6"/>
  <c r="BK174" i="6"/>
  <c r="J159" i="6"/>
  <c r="J137" i="6"/>
  <c r="J467" i="6"/>
  <c r="BK400" i="6"/>
  <c r="J393" i="6"/>
  <c r="BK379" i="6"/>
  <c r="J325" i="6"/>
  <c r="BK294" i="6"/>
  <c r="J264" i="6"/>
  <c r="BK172" i="6"/>
  <c r="J165" i="6"/>
  <c r="BK156" i="6"/>
  <c r="J469" i="7"/>
  <c r="J429" i="7"/>
  <c r="BK385" i="7"/>
  <c r="BK332" i="7"/>
  <c r="BK294" i="7"/>
  <c r="BK289" i="7"/>
  <c r="J285" i="7"/>
  <c r="J211" i="7"/>
  <c r="BK172" i="7"/>
  <c r="J165" i="7"/>
  <c r="J143" i="7"/>
  <c r="J513" i="7"/>
  <c r="J477" i="7"/>
  <c r="BK429" i="7"/>
  <c r="J385" i="7"/>
  <c r="BK379" i="7"/>
  <c r="BK335" i="7"/>
  <c r="BK328" i="7"/>
  <c r="J315" i="7"/>
  <c r="J294" i="7"/>
  <c r="BK264" i="7"/>
  <c r="BK194" i="7"/>
  <c r="J172" i="7"/>
  <c r="BK477" i="7"/>
  <c r="J459" i="7"/>
  <c r="BK400" i="7"/>
  <c r="BK378" i="7"/>
  <c r="BK325" i="7"/>
  <c r="BK315" i="7"/>
  <c r="J302" i="7"/>
  <c r="J289" i="7"/>
  <c r="J264" i="7"/>
  <c r="J261" i="7"/>
  <c r="J159" i="7"/>
  <c r="BK143" i="7"/>
  <c r="BK134" i="7"/>
  <c r="J467" i="7"/>
  <c r="BK397" i="7"/>
  <c r="J387" i="7"/>
  <c r="BK380" i="7"/>
  <c r="J328" i="7"/>
  <c r="J292" i="7"/>
  <c r="BK285" i="7"/>
  <c r="BK261" i="7"/>
  <c r="BK245" i="7"/>
  <c r="BK165" i="7"/>
  <c r="BK162" i="7"/>
  <c r="J134" i="7"/>
  <c r="J467" i="8"/>
  <c r="J390" i="8"/>
  <c r="BK366" i="8"/>
  <c r="BK325" i="8"/>
  <c r="BK302" i="8"/>
  <c r="BK290" i="8"/>
  <c r="BK285" i="8"/>
  <c r="J172" i="8"/>
  <c r="J164" i="8"/>
  <c r="BK485" i="8"/>
  <c r="BK459" i="8"/>
  <c r="BK445" i="8"/>
  <c r="J398" i="8"/>
  <c r="BK385" i="8"/>
  <c r="J378" i="8"/>
  <c r="J332" i="8"/>
  <c r="J302" i="8"/>
  <c r="J289" i="8"/>
  <c r="J259" i="8"/>
  <c r="J211" i="8"/>
  <c r="J168" i="8"/>
  <c r="J137" i="8"/>
  <c r="J515" i="8"/>
  <c r="J513" i="8"/>
  <c r="BK477" i="8"/>
  <c r="BK429" i="8"/>
  <c r="BK397" i="8"/>
  <c r="J356" i="8"/>
  <c r="BK317" i="8"/>
  <c r="J307" i="8"/>
  <c r="J291" i="8"/>
  <c r="J252" i="8"/>
  <c r="J174" i="8"/>
  <c r="J159" i="8"/>
  <c r="J141" i="8"/>
  <c r="J451" i="8"/>
  <c r="BK393" i="8"/>
  <c r="J387" i="8"/>
  <c r="J379" i="8"/>
  <c r="BK328" i="8"/>
  <c r="BK294" i="8"/>
  <c r="J285" i="8"/>
  <c r="J264" i="8"/>
  <c r="J229" i="8"/>
  <c r="BK174" i="8"/>
  <c r="BK164" i="8"/>
  <c r="J134" i="8"/>
  <c r="J473" i="9"/>
  <c r="BK411" i="9"/>
  <c r="BK397" i="9"/>
  <c r="J384" i="9"/>
  <c r="BK336" i="9"/>
  <c r="J306" i="9"/>
  <c r="J294" i="9"/>
  <c r="BK291" i="9"/>
  <c r="BK263" i="9"/>
  <c r="BK167" i="9"/>
  <c r="BK158" i="9"/>
  <c r="J491" i="9"/>
  <c r="BK471" i="9"/>
  <c r="J413" i="9"/>
  <c r="BK403" i="9"/>
  <c r="BK387" i="9"/>
  <c r="BK370" i="9"/>
  <c r="J332" i="9"/>
  <c r="BK311" i="9"/>
  <c r="J298" i="9"/>
  <c r="BK256" i="9"/>
  <c r="BK214" i="9"/>
  <c r="J170" i="9"/>
  <c r="J161" i="9"/>
  <c r="BK491" i="9"/>
  <c r="J471" i="9"/>
  <c r="J459" i="9"/>
  <c r="J397" i="9"/>
  <c r="J360" i="9"/>
  <c r="J299" i="9"/>
  <c r="J291" i="9"/>
  <c r="J268" i="9"/>
  <c r="J256" i="9"/>
  <c r="BK174" i="9"/>
  <c r="J158" i="9"/>
  <c r="J139" i="9"/>
  <c r="BK527" i="9"/>
  <c r="BK473" i="9"/>
  <c r="J411" i="9"/>
  <c r="J401" i="9"/>
  <c r="BK389" i="9"/>
  <c r="J333" i="9"/>
  <c r="BK321" i="9"/>
  <c r="J295" i="9"/>
  <c r="BK285" i="9"/>
  <c r="J274" i="9"/>
  <c r="BK232" i="9"/>
  <c r="BK170" i="9"/>
  <c r="BK145" i="9"/>
  <c r="J124" i="10"/>
  <c r="BK125" i="10"/>
  <c r="R133" i="2" l="1"/>
  <c r="R155" i="2"/>
  <c r="P169" i="2"/>
  <c r="BK286" i="2"/>
  <c r="J286" i="2" s="1"/>
  <c r="J101" i="2" s="1"/>
  <c r="P365" i="2"/>
  <c r="BK396" i="2"/>
  <c r="J396" i="2" s="1"/>
  <c r="J106" i="2" s="1"/>
  <c r="R399" i="2"/>
  <c r="T458" i="2"/>
  <c r="P468" i="2"/>
  <c r="T484" i="2"/>
  <c r="BK133" i="3"/>
  <c r="BK157" i="3"/>
  <c r="J157" i="3" s="1"/>
  <c r="J99" i="3" s="1"/>
  <c r="T179" i="3"/>
  <c r="BK297" i="3"/>
  <c r="J297" i="3" s="1"/>
  <c r="J101" i="3" s="1"/>
  <c r="R375" i="3"/>
  <c r="R406" i="3"/>
  <c r="R401" i="3" s="1"/>
  <c r="BK409" i="3"/>
  <c r="J409" i="3"/>
  <c r="J107" i="3"/>
  <c r="BK468" i="3"/>
  <c r="J468" i="3"/>
  <c r="J108" i="3"/>
  <c r="T478" i="3"/>
  <c r="P494" i="3"/>
  <c r="P133" i="4"/>
  <c r="BK169" i="4"/>
  <c r="J169" i="4"/>
  <c r="J100" i="4" s="1"/>
  <c r="T169" i="4"/>
  <c r="T286" i="4"/>
  <c r="T365" i="4"/>
  <c r="T396" i="4"/>
  <c r="R399" i="4"/>
  <c r="P458" i="4"/>
  <c r="T468" i="4"/>
  <c r="BK484" i="4"/>
  <c r="J484" i="4"/>
  <c r="J110" i="4"/>
  <c r="R133" i="5"/>
  <c r="R155" i="5"/>
  <c r="R169" i="5"/>
  <c r="P286" i="5"/>
  <c r="T365" i="5"/>
  <c r="BK396" i="5"/>
  <c r="J396" i="5"/>
  <c r="J106" i="5"/>
  <c r="BK399" i="5"/>
  <c r="J399" i="5" s="1"/>
  <c r="J107" i="5" s="1"/>
  <c r="BK458" i="5"/>
  <c r="J458" i="5" s="1"/>
  <c r="J108" i="5" s="1"/>
  <c r="R468" i="5"/>
  <c r="R484" i="5"/>
  <c r="R133" i="6"/>
  <c r="P155" i="6"/>
  <c r="R169" i="6"/>
  <c r="R286" i="6"/>
  <c r="BK365" i="6"/>
  <c r="J365" i="6" s="1"/>
  <c r="J102" i="6" s="1"/>
  <c r="R399" i="6"/>
  <c r="R391" i="6" s="1"/>
  <c r="R458" i="6"/>
  <c r="R468" i="6"/>
  <c r="R484" i="6"/>
  <c r="BK133" i="7"/>
  <c r="J133" i="7" s="1"/>
  <c r="J98" i="7" s="1"/>
  <c r="BK155" i="7"/>
  <c r="J155" i="7"/>
  <c r="J99" i="7" s="1"/>
  <c r="T169" i="7"/>
  <c r="T286" i="7"/>
  <c r="P365" i="7"/>
  <c r="T396" i="7"/>
  <c r="BK399" i="7"/>
  <c r="J399" i="7"/>
  <c r="J107" i="7" s="1"/>
  <c r="BK458" i="7"/>
  <c r="J458" i="7"/>
  <c r="J108" i="7"/>
  <c r="R468" i="7"/>
  <c r="T484" i="7"/>
  <c r="T133" i="8"/>
  <c r="T155" i="8"/>
  <c r="BK169" i="8"/>
  <c r="J169" i="8" s="1"/>
  <c r="J100" i="8" s="1"/>
  <c r="R286" i="8"/>
  <c r="R365" i="8"/>
  <c r="BK396" i="8"/>
  <c r="J396" i="8"/>
  <c r="J106" i="8"/>
  <c r="P399" i="8"/>
  <c r="R458" i="8"/>
  <c r="T468" i="8"/>
  <c r="T484" i="8"/>
  <c r="T135" i="9"/>
  <c r="T157" i="9"/>
  <c r="BK171" i="9"/>
  <c r="J171" i="9"/>
  <c r="J100" i="9" s="1"/>
  <c r="R290" i="9"/>
  <c r="BK369" i="9"/>
  <c r="J369" i="9"/>
  <c r="J102" i="9" s="1"/>
  <c r="BK396" i="9"/>
  <c r="J396" i="9"/>
  <c r="J105" i="9"/>
  <c r="R402" i="9"/>
  <c r="R409" i="9"/>
  <c r="R412" i="9"/>
  <c r="P472" i="9"/>
  <c r="R482" i="9"/>
  <c r="BK498" i="9"/>
  <c r="J498" i="9"/>
  <c r="J112" i="9"/>
  <c r="T133" i="2"/>
  <c r="T155" i="2"/>
  <c r="T169" i="2"/>
  <c r="R286" i="2"/>
  <c r="T365" i="2"/>
  <c r="P396" i="2"/>
  <c r="P399" i="2"/>
  <c r="P391" i="2" s="1"/>
  <c r="BK458" i="2"/>
  <c r="J458" i="2" s="1"/>
  <c r="J108" i="2" s="1"/>
  <c r="T468" i="2"/>
  <c r="P484" i="2"/>
  <c r="P133" i="3"/>
  <c r="P157" i="3"/>
  <c r="R179" i="3"/>
  <c r="R297" i="3"/>
  <c r="T375" i="3"/>
  <c r="T406" i="3"/>
  <c r="T401" i="3"/>
  <c r="R409" i="3"/>
  <c r="P468" i="3"/>
  <c r="BK478" i="3"/>
  <c r="J478" i="3"/>
  <c r="J109" i="3" s="1"/>
  <c r="T494" i="3"/>
  <c r="R133" i="4"/>
  <c r="BK155" i="4"/>
  <c r="J155" i="4" s="1"/>
  <c r="J99" i="4" s="1"/>
  <c r="P155" i="4"/>
  <c r="R155" i="4"/>
  <c r="T155" i="4"/>
  <c r="R169" i="4"/>
  <c r="P286" i="4"/>
  <c r="BK365" i="4"/>
  <c r="J365" i="4" s="1"/>
  <c r="J102" i="4" s="1"/>
  <c r="R365" i="4"/>
  <c r="BK396" i="4"/>
  <c r="J396" i="4" s="1"/>
  <c r="J106" i="4" s="1"/>
  <c r="T399" i="4"/>
  <c r="T391" i="4" s="1"/>
  <c r="R458" i="4"/>
  <c r="R391" i="4" s="1"/>
  <c r="P468" i="4"/>
  <c r="T484" i="4"/>
  <c r="BK133" i="5"/>
  <c r="BK155" i="5"/>
  <c r="J155" i="5" s="1"/>
  <c r="J99" i="5" s="1"/>
  <c r="T169" i="5"/>
  <c r="R286" i="5"/>
  <c r="R365" i="5"/>
  <c r="R396" i="5"/>
  <c r="R399" i="5"/>
  <c r="R391" i="5" s="1"/>
  <c r="T458" i="5"/>
  <c r="BK468" i="5"/>
  <c r="J468" i="5"/>
  <c r="J109" i="5"/>
  <c r="P484" i="5"/>
  <c r="P133" i="6"/>
  <c r="T155" i="6"/>
  <c r="T169" i="6"/>
  <c r="BK286" i="6"/>
  <c r="J286" i="6" s="1"/>
  <c r="J101" i="6" s="1"/>
  <c r="R365" i="6"/>
  <c r="BK396" i="6"/>
  <c r="J396" i="6" s="1"/>
  <c r="J106" i="6" s="1"/>
  <c r="T399" i="6"/>
  <c r="T458" i="6"/>
  <c r="BK468" i="6"/>
  <c r="J468" i="6"/>
  <c r="J109" i="6"/>
  <c r="P484" i="6"/>
  <c r="P133" i="7"/>
  <c r="P155" i="7"/>
  <c r="P169" i="7"/>
  <c r="R286" i="7"/>
  <c r="T365" i="7"/>
  <c r="R396" i="7"/>
  <c r="R391" i="7"/>
  <c r="R399" i="7"/>
  <c r="P458" i="7"/>
  <c r="P468" i="7"/>
  <c r="BK484" i="7"/>
  <c r="J484" i="7" s="1"/>
  <c r="J110" i="7" s="1"/>
  <c r="P133" i="8"/>
  <c r="BK155" i="8"/>
  <c r="J155" i="8" s="1"/>
  <c r="J99" i="8" s="1"/>
  <c r="T169" i="8"/>
  <c r="T286" i="8"/>
  <c r="T365" i="8"/>
  <c r="R396" i="8"/>
  <c r="T399" i="8"/>
  <c r="T391" i="8" s="1"/>
  <c r="T458" i="8"/>
  <c r="BK468" i="8"/>
  <c r="J468" i="8"/>
  <c r="J109" i="8"/>
  <c r="BK484" i="8"/>
  <c r="J484" i="8" s="1"/>
  <c r="J110" i="8" s="1"/>
  <c r="BK135" i="9"/>
  <c r="J135" i="9" s="1"/>
  <c r="J98" i="9" s="1"/>
  <c r="BK157" i="9"/>
  <c r="J157" i="9"/>
  <c r="J99" i="9" s="1"/>
  <c r="T171" i="9"/>
  <c r="BK290" i="9"/>
  <c r="J290" i="9"/>
  <c r="J101" i="9" s="1"/>
  <c r="P369" i="9"/>
  <c r="T396" i="9"/>
  <c r="T402" i="9"/>
  <c r="BK409" i="9"/>
  <c r="J409" i="9" s="1"/>
  <c r="J108" i="9" s="1"/>
  <c r="P412" i="9"/>
  <c r="BK472" i="9"/>
  <c r="J472" i="9" s="1"/>
  <c r="J110" i="9" s="1"/>
  <c r="BK482" i="9"/>
  <c r="J482" i="9" s="1"/>
  <c r="J111" i="9" s="1"/>
  <c r="R498" i="9"/>
  <c r="P123" i="10"/>
  <c r="P120" i="10" s="1"/>
  <c r="P119" i="10" s="1"/>
  <c r="AU103" i="1" s="1"/>
  <c r="P133" i="2"/>
  <c r="P155" i="2"/>
  <c r="R169" i="2"/>
  <c r="P286" i="2"/>
  <c r="BK365" i="2"/>
  <c r="J365" i="2" s="1"/>
  <c r="J102" i="2" s="1"/>
  <c r="R396" i="2"/>
  <c r="R391" i="2"/>
  <c r="T399" i="2"/>
  <c r="R458" i="2"/>
  <c r="BK468" i="2"/>
  <c r="J468" i="2"/>
  <c r="J109" i="2" s="1"/>
  <c r="BK484" i="2"/>
  <c r="J484" i="2"/>
  <c r="J110" i="2"/>
  <c r="T133" i="3"/>
  <c r="T157" i="3"/>
  <c r="BK179" i="3"/>
  <c r="J179" i="3"/>
  <c r="J100" i="3" s="1"/>
  <c r="T297" i="3"/>
  <c r="BK375" i="3"/>
  <c r="J375" i="3"/>
  <c r="J102" i="3" s="1"/>
  <c r="BK406" i="3"/>
  <c r="J406" i="3"/>
  <c r="J106" i="3"/>
  <c r="T409" i="3"/>
  <c r="T468" i="3"/>
  <c r="P478" i="3"/>
  <c r="R494" i="3"/>
  <c r="BK133" i="4"/>
  <c r="J133" i="4" s="1"/>
  <c r="J98" i="4" s="1"/>
  <c r="T133" i="4"/>
  <c r="T132" i="4" s="1"/>
  <c r="P169" i="4"/>
  <c r="BK286" i="4"/>
  <c r="J286" i="4"/>
  <c r="J101" i="4" s="1"/>
  <c r="R396" i="4"/>
  <c r="BK399" i="4"/>
  <c r="J399" i="4" s="1"/>
  <c r="J107" i="4" s="1"/>
  <c r="T458" i="4"/>
  <c r="R468" i="4"/>
  <c r="R484" i="4"/>
  <c r="P133" i="5"/>
  <c r="T155" i="5"/>
  <c r="P169" i="5"/>
  <c r="T286" i="5"/>
  <c r="P365" i="5"/>
  <c r="T396" i="5"/>
  <c r="T399" i="5"/>
  <c r="R458" i="5"/>
  <c r="T468" i="5"/>
  <c r="T484" i="5"/>
  <c r="T391" i="5" s="1"/>
  <c r="BK133" i="6"/>
  <c r="J133" i="6" s="1"/>
  <c r="J98" i="6" s="1"/>
  <c r="BK155" i="6"/>
  <c r="J155" i="6" s="1"/>
  <c r="J99" i="6" s="1"/>
  <c r="P169" i="6"/>
  <c r="T286" i="6"/>
  <c r="T365" i="6"/>
  <c r="R396" i="6"/>
  <c r="P399" i="6"/>
  <c r="P458" i="6"/>
  <c r="T468" i="6"/>
  <c r="T484" i="6"/>
  <c r="T133" i="7"/>
  <c r="T132" i="7" s="1"/>
  <c r="T155" i="7"/>
  <c r="BK169" i="7"/>
  <c r="J169" i="7"/>
  <c r="J100" i="7" s="1"/>
  <c r="BK286" i="7"/>
  <c r="J286" i="7"/>
  <c r="J101" i="7"/>
  <c r="R365" i="7"/>
  <c r="BK396" i="7"/>
  <c r="J396" i="7"/>
  <c r="J106" i="7"/>
  <c r="P399" i="7"/>
  <c r="R458" i="7"/>
  <c r="T468" i="7"/>
  <c r="P484" i="7"/>
  <c r="R133" i="8"/>
  <c r="R155" i="8"/>
  <c r="R169" i="8"/>
  <c r="P286" i="8"/>
  <c r="P365" i="8"/>
  <c r="T396" i="8"/>
  <c r="BK399" i="8"/>
  <c r="J399" i="8" s="1"/>
  <c r="J107" i="8" s="1"/>
  <c r="BK458" i="8"/>
  <c r="J458" i="8"/>
  <c r="J108" i="8" s="1"/>
  <c r="R468" i="8"/>
  <c r="P484" i="8"/>
  <c r="P135" i="9"/>
  <c r="P157" i="9"/>
  <c r="R171" i="9"/>
  <c r="T290" i="9"/>
  <c r="R369" i="9"/>
  <c r="P396" i="9"/>
  <c r="BK402" i="9"/>
  <c r="J402" i="9"/>
  <c r="J106" i="9"/>
  <c r="P409" i="9"/>
  <c r="T412" i="9"/>
  <c r="T472" i="9"/>
  <c r="P482" i="9"/>
  <c r="T498" i="9"/>
  <c r="R123" i="10"/>
  <c r="R120" i="10"/>
  <c r="R119" i="10"/>
  <c r="BK133" i="2"/>
  <c r="J133" i="2" s="1"/>
  <c r="J98" i="2" s="1"/>
  <c r="BK155" i="2"/>
  <c r="J155" i="2" s="1"/>
  <c r="J99" i="2" s="1"/>
  <c r="BK169" i="2"/>
  <c r="J169" i="2"/>
  <c r="J100" i="2" s="1"/>
  <c r="T286" i="2"/>
  <c r="R365" i="2"/>
  <c r="T396" i="2"/>
  <c r="T391" i="2" s="1"/>
  <c r="BK399" i="2"/>
  <c r="J399" i="2"/>
  <c r="J107" i="2"/>
  <c r="P458" i="2"/>
  <c r="R468" i="2"/>
  <c r="R484" i="2"/>
  <c r="R133" i="3"/>
  <c r="R157" i="3"/>
  <c r="P179" i="3"/>
  <c r="P297" i="3"/>
  <c r="P375" i="3"/>
  <c r="P406" i="3"/>
  <c r="P401" i="3" s="1"/>
  <c r="P409" i="3"/>
  <c r="R468" i="3"/>
  <c r="R478" i="3"/>
  <c r="BK494" i="3"/>
  <c r="J494" i="3"/>
  <c r="J110" i="3"/>
  <c r="R286" i="4"/>
  <c r="P365" i="4"/>
  <c r="P396" i="4"/>
  <c r="P399" i="4"/>
  <c r="BK458" i="4"/>
  <c r="J458" i="4" s="1"/>
  <c r="J108" i="4" s="1"/>
  <c r="BK468" i="4"/>
  <c r="J468" i="4"/>
  <c r="J109" i="4" s="1"/>
  <c r="P484" i="4"/>
  <c r="P391" i="4" s="1"/>
  <c r="T133" i="5"/>
  <c r="T132" i="5"/>
  <c r="P155" i="5"/>
  <c r="BK169" i="5"/>
  <c r="J169" i="5" s="1"/>
  <c r="J100" i="5" s="1"/>
  <c r="BK286" i="5"/>
  <c r="J286" i="5"/>
  <c r="J101" i="5" s="1"/>
  <c r="BK365" i="5"/>
  <c r="J365" i="5" s="1"/>
  <c r="J102" i="5" s="1"/>
  <c r="P396" i="5"/>
  <c r="P391" i="5"/>
  <c r="P399" i="5"/>
  <c r="P458" i="5"/>
  <c r="P468" i="5"/>
  <c r="BK484" i="5"/>
  <c r="J484" i="5" s="1"/>
  <c r="J110" i="5" s="1"/>
  <c r="T133" i="6"/>
  <c r="T132" i="6"/>
  <c r="R155" i="6"/>
  <c r="BK169" i="6"/>
  <c r="J169" i="6" s="1"/>
  <c r="J100" i="6" s="1"/>
  <c r="P286" i="6"/>
  <c r="P365" i="6"/>
  <c r="P396" i="6"/>
  <c r="P391" i="6"/>
  <c r="T396" i="6"/>
  <c r="T391" i="6"/>
  <c r="BK399" i="6"/>
  <c r="J399" i="6"/>
  <c r="J107" i="6" s="1"/>
  <c r="BK458" i="6"/>
  <c r="J458" i="6" s="1"/>
  <c r="J108" i="6" s="1"/>
  <c r="P468" i="6"/>
  <c r="BK484" i="6"/>
  <c r="J484" i="6" s="1"/>
  <c r="J110" i="6" s="1"/>
  <c r="R133" i="7"/>
  <c r="R155" i="7"/>
  <c r="R169" i="7"/>
  <c r="P286" i="7"/>
  <c r="BK365" i="7"/>
  <c r="J365" i="7"/>
  <c r="J102" i="7" s="1"/>
  <c r="P396" i="7"/>
  <c r="P391" i="7" s="1"/>
  <c r="T399" i="7"/>
  <c r="T391" i="7" s="1"/>
  <c r="T458" i="7"/>
  <c r="BK468" i="7"/>
  <c r="J468" i="7" s="1"/>
  <c r="J109" i="7" s="1"/>
  <c r="R484" i="7"/>
  <c r="BK133" i="8"/>
  <c r="J133" i="8" s="1"/>
  <c r="J98" i="8" s="1"/>
  <c r="P155" i="8"/>
  <c r="P169" i="8"/>
  <c r="BK286" i="8"/>
  <c r="J286" i="8"/>
  <c r="J101" i="8" s="1"/>
  <c r="BK365" i="8"/>
  <c r="J365" i="8" s="1"/>
  <c r="J102" i="8" s="1"/>
  <c r="P396" i="8"/>
  <c r="P391" i="8"/>
  <c r="R399" i="8"/>
  <c r="R391" i="8" s="1"/>
  <c r="P458" i="8"/>
  <c r="P468" i="8"/>
  <c r="R484" i="8"/>
  <c r="R135" i="9"/>
  <c r="R134" i="9"/>
  <c r="R157" i="9"/>
  <c r="P171" i="9"/>
  <c r="P290" i="9"/>
  <c r="T369" i="9"/>
  <c r="R396" i="9"/>
  <c r="P402" i="9"/>
  <c r="T409" i="9"/>
  <c r="BK412" i="9"/>
  <c r="J412" i="9" s="1"/>
  <c r="J109" i="9" s="1"/>
  <c r="R472" i="9"/>
  <c r="T482" i="9"/>
  <c r="P498" i="9"/>
  <c r="BK123" i="10"/>
  <c r="J123" i="10" s="1"/>
  <c r="J99" i="10" s="1"/>
  <c r="T123" i="10"/>
  <c r="T120" i="10"/>
  <c r="T119" i="10" s="1"/>
  <c r="BK389" i="2"/>
  <c r="J389" i="2" s="1"/>
  <c r="J103" i="2" s="1"/>
  <c r="BK524" i="3"/>
  <c r="J524" i="3"/>
  <c r="J111" i="3" s="1"/>
  <c r="BK514" i="4"/>
  <c r="J514" i="4" s="1"/>
  <c r="J111" i="4" s="1"/>
  <c r="BK389" i="6"/>
  <c r="J389" i="6"/>
  <c r="J103" i="6" s="1"/>
  <c r="BK392" i="8"/>
  <c r="J392" i="8" s="1"/>
  <c r="J105" i="8" s="1"/>
  <c r="BK393" i="9"/>
  <c r="J393" i="9"/>
  <c r="J103" i="9" s="1"/>
  <c r="BK514" i="2"/>
  <c r="J514" i="2" s="1"/>
  <c r="J111" i="2" s="1"/>
  <c r="BK392" i="4"/>
  <c r="J392" i="4"/>
  <c r="J105" i="4" s="1"/>
  <c r="BK392" i="5"/>
  <c r="J392" i="5" s="1"/>
  <c r="J105" i="5" s="1"/>
  <c r="BK392" i="6"/>
  <c r="J392" i="6"/>
  <c r="J105" i="6" s="1"/>
  <c r="BK514" i="7"/>
  <c r="J514" i="7" s="1"/>
  <c r="J111" i="7" s="1"/>
  <c r="BK399" i="3"/>
  <c r="J399" i="3"/>
  <c r="J103" i="3" s="1"/>
  <c r="BK402" i="3"/>
  <c r="J402" i="3" s="1"/>
  <c r="J105" i="3" s="1"/>
  <c r="BK389" i="8"/>
  <c r="J389" i="8"/>
  <c r="J103" i="8" s="1"/>
  <c r="BK528" i="9"/>
  <c r="J528" i="9" s="1"/>
  <c r="J113" i="9" s="1"/>
  <c r="BK121" i="10"/>
  <c r="J121" i="10"/>
  <c r="J98" i="10" s="1"/>
  <c r="BK392" i="2"/>
  <c r="J392" i="2" s="1"/>
  <c r="J105" i="2" s="1"/>
  <c r="BK389" i="4"/>
  <c r="J389" i="4"/>
  <c r="J103" i="4" s="1"/>
  <c r="BK389" i="5"/>
  <c r="J389" i="5" s="1"/>
  <c r="J103" i="5" s="1"/>
  <c r="BK514" i="5"/>
  <c r="J514" i="5"/>
  <c r="J111" i="5" s="1"/>
  <c r="BK514" i="6"/>
  <c r="J514" i="6" s="1"/>
  <c r="J111" i="6" s="1"/>
  <c r="BK389" i="7"/>
  <c r="J389" i="7"/>
  <c r="J103" i="7" s="1"/>
  <c r="BK392" i="7"/>
  <c r="J392" i="7" s="1"/>
  <c r="J105" i="7" s="1"/>
  <c r="BK514" i="8"/>
  <c r="J514" i="8"/>
  <c r="J111" i="8" s="1"/>
  <c r="BK405" i="9"/>
  <c r="J405" i="9" s="1"/>
  <c r="J107" i="9" s="1"/>
  <c r="F92" i="10"/>
  <c r="BE122" i="10"/>
  <c r="F91" i="10"/>
  <c r="E109" i="10"/>
  <c r="J115" i="10"/>
  <c r="J89" i="10"/>
  <c r="J92" i="10"/>
  <c r="BE124" i="10"/>
  <c r="BE125" i="10"/>
  <c r="E85" i="9"/>
  <c r="F91" i="9"/>
  <c r="J92" i="9"/>
  <c r="J127" i="9"/>
  <c r="BE139" i="9"/>
  <c r="BE158" i="9"/>
  <c r="BE256" i="9"/>
  <c r="BE263" i="9"/>
  <c r="BE293" i="9"/>
  <c r="BE296" i="9"/>
  <c r="BE298" i="9"/>
  <c r="BE329" i="9"/>
  <c r="BE333" i="9"/>
  <c r="BE336" i="9"/>
  <c r="BE339" i="9"/>
  <c r="BE389" i="9"/>
  <c r="BE391" i="9"/>
  <c r="BE413" i="9"/>
  <c r="BE443" i="9"/>
  <c r="BE459" i="9"/>
  <c r="BE465" i="9"/>
  <c r="BE481" i="9"/>
  <c r="BE491" i="9"/>
  <c r="BE499" i="9"/>
  <c r="BE527" i="9"/>
  <c r="BE529" i="9"/>
  <c r="BK132" i="8"/>
  <c r="J132" i="8" s="1"/>
  <c r="J97" i="8" s="1"/>
  <c r="J129" i="9"/>
  <c r="BE161" i="9"/>
  <c r="BE166" i="9"/>
  <c r="BE167" i="9"/>
  <c r="BE170" i="9"/>
  <c r="BE172" i="9"/>
  <c r="BE176" i="9"/>
  <c r="BE214" i="9"/>
  <c r="BE291" i="9"/>
  <c r="BE292" i="9"/>
  <c r="BE295" i="9"/>
  <c r="BE299" i="9"/>
  <c r="BE321" i="9"/>
  <c r="BE332" i="9"/>
  <c r="BE360" i="9"/>
  <c r="BE370" i="9"/>
  <c r="BE382" i="9"/>
  <c r="BE383" i="9"/>
  <c r="BE394" i="9"/>
  <c r="BE403" i="9"/>
  <c r="BE406" i="9"/>
  <c r="BE411" i="9"/>
  <c r="BE497" i="9"/>
  <c r="F130" i="9"/>
  <c r="BE136" i="9"/>
  <c r="BE145" i="9"/>
  <c r="BE265" i="9"/>
  <c r="BE268" i="9"/>
  <c r="BE274" i="9"/>
  <c r="BE285" i="9"/>
  <c r="BE289" i="9"/>
  <c r="BE294" i="9"/>
  <c r="BE397" i="9"/>
  <c r="BE398" i="9"/>
  <c r="BE404" i="9"/>
  <c r="BE410" i="9"/>
  <c r="BE473" i="9"/>
  <c r="BE143" i="9"/>
  <c r="BE164" i="9"/>
  <c r="BE174" i="9"/>
  <c r="BE196" i="9"/>
  <c r="BE232" i="9"/>
  <c r="BE248" i="9"/>
  <c r="BE306" i="9"/>
  <c r="BE311" i="9"/>
  <c r="BE319" i="9"/>
  <c r="BE384" i="9"/>
  <c r="BE387" i="9"/>
  <c r="BE401" i="9"/>
  <c r="BE471" i="9"/>
  <c r="BE483" i="9"/>
  <c r="J91" i="8"/>
  <c r="J125" i="8"/>
  <c r="BE134" i="8"/>
  <c r="BE143" i="8"/>
  <c r="BE245" i="8"/>
  <c r="BE287" i="8"/>
  <c r="BE290" i="8"/>
  <c r="BE295" i="8"/>
  <c r="BE302" i="8"/>
  <c r="BE307" i="8"/>
  <c r="BE315" i="8"/>
  <c r="BE329" i="8"/>
  <c r="BE332" i="8"/>
  <c r="BE335" i="8"/>
  <c r="BE356" i="8"/>
  <c r="BE379" i="8"/>
  <c r="BE397" i="8"/>
  <c r="BE398" i="8"/>
  <c r="BE400" i="8"/>
  <c r="BE429" i="8"/>
  <c r="BE469" i="8"/>
  <c r="F92" i="8"/>
  <c r="F127" i="8"/>
  <c r="J128" i="8"/>
  <c r="BE170" i="8"/>
  <c r="BE172" i="8"/>
  <c r="BE174" i="8"/>
  <c r="BE259" i="8"/>
  <c r="BE261" i="8"/>
  <c r="BE281" i="8"/>
  <c r="BE288" i="8"/>
  <c r="BE289" i="8"/>
  <c r="BE291" i="8"/>
  <c r="BE292" i="8"/>
  <c r="BE366" i="8"/>
  <c r="BE385" i="8"/>
  <c r="BE387" i="8"/>
  <c r="BE390" i="8"/>
  <c r="BE445" i="8"/>
  <c r="BE459" i="8"/>
  <c r="BE483" i="8"/>
  <c r="BE485" i="8"/>
  <c r="BE513" i="8"/>
  <c r="BE515" i="8"/>
  <c r="E85" i="8"/>
  <c r="BE137" i="8"/>
  <c r="BE141" i="8"/>
  <c r="BE156" i="8"/>
  <c r="BE159" i="8"/>
  <c r="BE162" i="8"/>
  <c r="BE194" i="8"/>
  <c r="BE211" i="8"/>
  <c r="BE270" i="8"/>
  <c r="BE285" i="8"/>
  <c r="BE294" i="8"/>
  <c r="BE317" i="8"/>
  <c r="BE325" i="8"/>
  <c r="BE378" i="8"/>
  <c r="BE380" i="8"/>
  <c r="BE467" i="8"/>
  <c r="BE164" i="8"/>
  <c r="BE165" i="8"/>
  <c r="BE168" i="8"/>
  <c r="BE229" i="8"/>
  <c r="BE252" i="8"/>
  <c r="BE264" i="8"/>
  <c r="BE328" i="8"/>
  <c r="BE383" i="8"/>
  <c r="BE393" i="8"/>
  <c r="BE451" i="8"/>
  <c r="BE457" i="8"/>
  <c r="BE477" i="8"/>
  <c r="BK132" i="6"/>
  <c r="J132" i="6" s="1"/>
  <c r="J97" i="6" s="1"/>
  <c r="E85" i="7"/>
  <c r="F91" i="7"/>
  <c r="BE134" i="7"/>
  <c r="BE141" i="7"/>
  <c r="BE170" i="7"/>
  <c r="BE172" i="7"/>
  <c r="BE174" i="7"/>
  <c r="BE288" i="7"/>
  <c r="BE289" i="7"/>
  <c r="BE292" i="7"/>
  <c r="BE294" i="7"/>
  <c r="BE315" i="7"/>
  <c r="BE317" i="7"/>
  <c r="BE332" i="7"/>
  <c r="BE335" i="7"/>
  <c r="BE356" i="7"/>
  <c r="BE366" i="7"/>
  <c r="BE385" i="7"/>
  <c r="BE397" i="7"/>
  <c r="BE469" i="7"/>
  <c r="F92" i="7"/>
  <c r="J127" i="7"/>
  <c r="BE164" i="7"/>
  <c r="BE165" i="7"/>
  <c r="BE194" i="7"/>
  <c r="BE229" i="7"/>
  <c r="BE245" i="7"/>
  <c r="BE252" i="7"/>
  <c r="BE264" i="7"/>
  <c r="BE281" i="7"/>
  <c r="BE325" i="7"/>
  <c r="BE328" i="7"/>
  <c r="BE329" i="7"/>
  <c r="BE380" i="7"/>
  <c r="BE383" i="7"/>
  <c r="BE393" i="7"/>
  <c r="BE477" i="7"/>
  <c r="BE483" i="7"/>
  <c r="BE513" i="7"/>
  <c r="BE515" i="7"/>
  <c r="J89" i="7"/>
  <c r="J92" i="7"/>
  <c r="BE137" i="7"/>
  <c r="BE143" i="7"/>
  <c r="BE156" i="7"/>
  <c r="BE159" i="7"/>
  <c r="BE162" i="7"/>
  <c r="BE168" i="7"/>
  <c r="BE211" i="7"/>
  <c r="BE285" i="7"/>
  <c r="BE287" i="7"/>
  <c r="BE290" i="7"/>
  <c r="BE291" i="7"/>
  <c r="BE302" i="7"/>
  <c r="BE451" i="7"/>
  <c r="BE457" i="7"/>
  <c r="BE459" i="7"/>
  <c r="BE467" i="7"/>
  <c r="BE485" i="7"/>
  <c r="BE259" i="7"/>
  <c r="BE261" i="7"/>
  <c r="BE270" i="7"/>
  <c r="BE295" i="7"/>
  <c r="BE307" i="7"/>
  <c r="BE378" i="7"/>
  <c r="BE379" i="7"/>
  <c r="BE387" i="7"/>
  <c r="BE390" i="7"/>
  <c r="BE398" i="7"/>
  <c r="BE400" i="7"/>
  <c r="BE429" i="7"/>
  <c r="BE445" i="7"/>
  <c r="E85" i="6"/>
  <c r="J92" i="6"/>
  <c r="BE137" i="6"/>
  <c r="BE141" i="6"/>
  <c r="BE164" i="6"/>
  <c r="BE165" i="6"/>
  <c r="BE174" i="6"/>
  <c r="BE245" i="6"/>
  <c r="BE259" i="6"/>
  <c r="BE264" i="6"/>
  <c r="BE285" i="6"/>
  <c r="BE291" i="6"/>
  <c r="BE302" i="6"/>
  <c r="BE307" i="6"/>
  <c r="BE315" i="6"/>
  <c r="BE317" i="6"/>
  <c r="BE328" i="6"/>
  <c r="BE332" i="6"/>
  <c r="BE335" i="6"/>
  <c r="BE383" i="6"/>
  <c r="BE429" i="6"/>
  <c r="BE445" i="6"/>
  <c r="BE477" i="6"/>
  <c r="J133" i="5"/>
  <c r="J98" i="5" s="1"/>
  <c r="F91" i="6"/>
  <c r="BE159" i="6"/>
  <c r="BE170" i="6"/>
  <c r="BE261" i="6"/>
  <c r="BE325" i="6"/>
  <c r="BE329" i="6"/>
  <c r="BE366" i="6"/>
  <c r="BE387" i="6"/>
  <c r="BE390" i="6"/>
  <c r="BE398" i="6"/>
  <c r="BE457" i="6"/>
  <c r="J89" i="6"/>
  <c r="J91" i="6"/>
  <c r="F128" i="6"/>
  <c r="BE134" i="6"/>
  <c r="BE156" i="6"/>
  <c r="BE168" i="6"/>
  <c r="BE211" i="6"/>
  <c r="BE287" i="6"/>
  <c r="BE288" i="6"/>
  <c r="BE295" i="6"/>
  <c r="BE378" i="6"/>
  <c r="BE380" i="6"/>
  <c r="BE393" i="6"/>
  <c r="BE397" i="6"/>
  <c r="BE400" i="6"/>
  <c r="BE451" i="6"/>
  <c r="BE459" i="6"/>
  <c r="BE467" i="6"/>
  <c r="BE469" i="6"/>
  <c r="BE483" i="6"/>
  <c r="BE485" i="6"/>
  <c r="BE513" i="6"/>
  <c r="BE515" i="6"/>
  <c r="BE143" i="6"/>
  <c r="BE162" i="6"/>
  <c r="BE172" i="6"/>
  <c r="BE194" i="6"/>
  <c r="BE229" i="6"/>
  <c r="BE252" i="6"/>
  <c r="BE270" i="6"/>
  <c r="BE281" i="6"/>
  <c r="BE289" i="6"/>
  <c r="BE290" i="6"/>
  <c r="BE292" i="6"/>
  <c r="BE294" i="6"/>
  <c r="BE356" i="6"/>
  <c r="BE379" i="6"/>
  <c r="BE385" i="6"/>
  <c r="J89" i="5"/>
  <c r="F128" i="5"/>
  <c r="BE252" i="5"/>
  <c r="BE288" i="5"/>
  <c r="BE289" i="5"/>
  <c r="BE290" i="5"/>
  <c r="BE292" i="5"/>
  <c r="BE295" i="5"/>
  <c r="BE328" i="5"/>
  <c r="BE329" i="5"/>
  <c r="BE378" i="5"/>
  <c r="BE387" i="5"/>
  <c r="BE393" i="5"/>
  <c r="BE397" i="5"/>
  <c r="BE429" i="5"/>
  <c r="BE457" i="5"/>
  <c r="BE467" i="5"/>
  <c r="BK132" i="4"/>
  <c r="J132" i="4" s="1"/>
  <c r="J97" i="4" s="1"/>
  <c r="J91" i="5"/>
  <c r="E121" i="5"/>
  <c r="F127" i="5"/>
  <c r="BE134" i="5"/>
  <c r="BE137" i="5"/>
  <c r="BE143" i="5"/>
  <c r="BE156" i="5"/>
  <c r="BE159" i="5"/>
  <c r="BE162" i="5"/>
  <c r="BE164" i="5"/>
  <c r="BE174" i="5"/>
  <c r="BE291" i="5"/>
  <c r="BE302" i="5"/>
  <c r="BE307" i="5"/>
  <c r="BE317" i="5"/>
  <c r="BE366" i="5"/>
  <c r="BE383" i="5"/>
  <c r="BE385" i="5"/>
  <c r="BE400" i="5"/>
  <c r="BE459" i="5"/>
  <c r="BE483" i="5"/>
  <c r="BE141" i="5"/>
  <c r="BE172" i="5"/>
  <c r="BE245" i="5"/>
  <c r="BE259" i="5"/>
  <c r="BE287" i="5"/>
  <c r="BE325" i="5"/>
  <c r="BE335" i="5"/>
  <c r="BE379" i="5"/>
  <c r="BE380" i="5"/>
  <c r="BE398" i="5"/>
  <c r="BE445" i="5"/>
  <c r="BE469" i="5"/>
  <c r="BE477" i="5"/>
  <c r="BE485" i="5"/>
  <c r="J92" i="5"/>
  <c r="BE165" i="5"/>
  <c r="BE168" i="5"/>
  <c r="BE170" i="5"/>
  <c r="BE194" i="5"/>
  <c r="BE211" i="5"/>
  <c r="BE229" i="5"/>
  <c r="BE261" i="5"/>
  <c r="BE264" i="5"/>
  <c r="BE270" i="5"/>
  <c r="BE281" i="5"/>
  <c r="BE285" i="5"/>
  <c r="BE294" i="5"/>
  <c r="BE315" i="5"/>
  <c r="BE332" i="5"/>
  <c r="BE356" i="5"/>
  <c r="BE390" i="5"/>
  <c r="BE451" i="5"/>
  <c r="BE513" i="5"/>
  <c r="BE515" i="5"/>
  <c r="F92" i="4"/>
  <c r="E121" i="4"/>
  <c r="F127" i="4"/>
  <c r="J128" i="4"/>
  <c r="BE134" i="4"/>
  <c r="BE137" i="4"/>
  <c r="BE156" i="4"/>
  <c r="BE162" i="4"/>
  <c r="BE245" i="4"/>
  <c r="BE252" i="4"/>
  <c r="BE328" i="4"/>
  <c r="BE329" i="4"/>
  <c r="BE356" i="4"/>
  <c r="BE379" i="4"/>
  <c r="BE457" i="4"/>
  <c r="BE513" i="4"/>
  <c r="BE515" i="4"/>
  <c r="J133" i="3"/>
  <c r="J98" i="3"/>
  <c r="J127" i="4"/>
  <c r="BE168" i="4"/>
  <c r="BE170" i="4"/>
  <c r="BE194" i="4"/>
  <c r="BE211" i="4"/>
  <c r="BE261" i="4"/>
  <c r="BE281" i="4"/>
  <c r="BE288" i="4"/>
  <c r="BE302" i="4"/>
  <c r="BE325" i="4"/>
  <c r="BE332" i="4"/>
  <c r="BE335" i="4"/>
  <c r="BE366" i="4"/>
  <c r="BE397" i="4"/>
  <c r="BE445" i="4"/>
  <c r="BE459" i="4"/>
  <c r="BE467" i="4"/>
  <c r="BE469" i="4"/>
  <c r="BE141" i="4"/>
  <c r="BE143" i="4"/>
  <c r="BE164" i="4"/>
  <c r="BE174" i="4"/>
  <c r="BE259" i="4"/>
  <c r="BE264" i="4"/>
  <c r="BE285" i="4"/>
  <c r="BE289" i="4"/>
  <c r="BE291" i="4"/>
  <c r="BE292" i="4"/>
  <c r="BE294" i="4"/>
  <c r="BE307" i="4"/>
  <c r="BE315" i="4"/>
  <c r="BE317" i="4"/>
  <c r="BE383" i="4"/>
  <c r="BE385" i="4"/>
  <c r="BE393" i="4"/>
  <c r="BE400" i="4"/>
  <c r="BE429" i="4"/>
  <c r="BE477" i="4"/>
  <c r="J89" i="4"/>
  <c r="BE159" i="4"/>
  <c r="BE165" i="4"/>
  <c r="BE172" i="4"/>
  <c r="BE229" i="4"/>
  <c r="BE270" i="4"/>
  <c r="BE287" i="4"/>
  <c r="BE290" i="4"/>
  <c r="BE295" i="4"/>
  <c r="BE378" i="4"/>
  <c r="BE380" i="4"/>
  <c r="BE387" i="4"/>
  <c r="BE390" i="4"/>
  <c r="BE398" i="4"/>
  <c r="BE451" i="4"/>
  <c r="BE483" i="4"/>
  <c r="BE485" i="4"/>
  <c r="F91" i="3"/>
  <c r="BE134" i="3"/>
  <c r="BE137" i="3"/>
  <c r="BE146" i="3"/>
  <c r="BE158" i="3"/>
  <c r="BE167" i="3"/>
  <c r="BE178" i="3"/>
  <c r="BE182" i="3"/>
  <c r="BE301" i="3"/>
  <c r="BE304" i="3"/>
  <c r="BE305" i="3"/>
  <c r="BE312" i="3"/>
  <c r="BE317" i="3"/>
  <c r="BE325" i="3"/>
  <c r="BE327" i="3"/>
  <c r="BE403" i="3"/>
  <c r="BE461" i="3"/>
  <c r="BE477" i="3"/>
  <c r="BE487" i="3"/>
  <c r="E85" i="3"/>
  <c r="J89" i="3"/>
  <c r="F92" i="3"/>
  <c r="J127" i="3"/>
  <c r="BE161" i="3"/>
  <c r="BE171" i="3"/>
  <c r="BE172" i="3"/>
  <c r="BE183" i="3"/>
  <c r="BE203" i="3"/>
  <c r="BE238" i="3"/>
  <c r="BE252" i="3"/>
  <c r="BE275" i="3"/>
  <c r="BE342" i="3"/>
  <c r="BE388" i="3"/>
  <c r="BE389" i="3"/>
  <c r="BE455" i="3"/>
  <c r="BE467" i="3"/>
  <c r="BE469" i="3"/>
  <c r="BE220" i="3"/>
  <c r="BE260" i="3"/>
  <c r="BE267" i="3"/>
  <c r="BE281" i="3"/>
  <c r="BE292" i="3"/>
  <c r="BE296" i="3"/>
  <c r="BE300" i="3"/>
  <c r="BE366" i="3"/>
  <c r="BE395" i="3"/>
  <c r="BE397" i="3"/>
  <c r="BE400" i="3"/>
  <c r="BE407" i="3"/>
  <c r="BE410" i="3"/>
  <c r="BE493" i="3"/>
  <c r="BE525" i="3"/>
  <c r="J92" i="3"/>
  <c r="BE144" i="3"/>
  <c r="BE180" i="3"/>
  <c r="BE269" i="3"/>
  <c r="BE298" i="3"/>
  <c r="BE299" i="3"/>
  <c r="BE302" i="3"/>
  <c r="BE335" i="3"/>
  <c r="BE338" i="3"/>
  <c r="BE339" i="3"/>
  <c r="BE345" i="3"/>
  <c r="BE376" i="3"/>
  <c r="BE390" i="3"/>
  <c r="BE393" i="3"/>
  <c r="BE408" i="3"/>
  <c r="BE439" i="3"/>
  <c r="BE479" i="3"/>
  <c r="BE495" i="3"/>
  <c r="BE523" i="3"/>
  <c r="F91" i="2"/>
  <c r="F92" i="2"/>
  <c r="J128" i="2"/>
  <c r="BE141" i="2"/>
  <c r="BE143" i="2"/>
  <c r="BE156" i="2"/>
  <c r="BE164" i="2"/>
  <c r="BE211" i="2"/>
  <c r="BE229" i="2"/>
  <c r="BE245" i="2"/>
  <c r="BE317" i="2"/>
  <c r="BE328" i="2"/>
  <c r="BE329" i="2"/>
  <c r="BE379" i="2"/>
  <c r="J89" i="2"/>
  <c r="J91" i="2"/>
  <c r="E121" i="2"/>
  <c r="BE134" i="2"/>
  <c r="BE165" i="2"/>
  <c r="BE170" i="2"/>
  <c r="BE194" i="2"/>
  <c r="BE261" i="2"/>
  <c r="BE287" i="2"/>
  <c r="BE289" i="2"/>
  <c r="BE290" i="2"/>
  <c r="BE291" i="2"/>
  <c r="BE292" i="2"/>
  <c r="BE294" i="2"/>
  <c r="BE325" i="2"/>
  <c r="BE380" i="2"/>
  <c r="BE383" i="2"/>
  <c r="BE393" i="2"/>
  <c r="BE397" i="2"/>
  <c r="BE445" i="2"/>
  <c r="BE477" i="2"/>
  <c r="BE513" i="2"/>
  <c r="BE515" i="2"/>
  <c r="BE137" i="2"/>
  <c r="BE174" i="2"/>
  <c r="BE252" i="2"/>
  <c r="BE259" i="2"/>
  <c r="BE281" i="2"/>
  <c r="BE288" i="2"/>
  <c r="BE295" i="2"/>
  <c r="BE366" i="2"/>
  <c r="BE385" i="2"/>
  <c r="BE398" i="2"/>
  <c r="BE429" i="2"/>
  <c r="BE459" i="2"/>
  <c r="BE483" i="2"/>
  <c r="BE485" i="2"/>
  <c r="BE159" i="2"/>
  <c r="BE162" i="2"/>
  <c r="BE168" i="2"/>
  <c r="BE172" i="2"/>
  <c r="BE264" i="2"/>
  <c r="BE270" i="2"/>
  <c r="BE285" i="2"/>
  <c r="BE302" i="2"/>
  <c r="BE307" i="2"/>
  <c r="BE315" i="2"/>
  <c r="BE332" i="2"/>
  <c r="BE335" i="2"/>
  <c r="BE356" i="2"/>
  <c r="BE378" i="2"/>
  <c r="BE387" i="2"/>
  <c r="BE390" i="2"/>
  <c r="BE400" i="2"/>
  <c r="BE451" i="2"/>
  <c r="BE457" i="2"/>
  <c r="BE467" i="2"/>
  <c r="BE469" i="2"/>
  <c r="F35" i="2"/>
  <c r="BB95" i="1"/>
  <c r="F37" i="2"/>
  <c r="BD95" i="1"/>
  <c r="F35" i="3"/>
  <c r="BB96" i="1" s="1"/>
  <c r="F35" i="4"/>
  <c r="BB97" i="1"/>
  <c r="F36" i="5"/>
  <c r="BC98" i="1"/>
  <c r="J34" i="5"/>
  <c r="AW98" i="1"/>
  <c r="J34" i="6"/>
  <c r="AW99" i="1"/>
  <c r="F34" i="6"/>
  <c r="BA99" i="1"/>
  <c r="F34" i="7"/>
  <c r="BA100" i="1"/>
  <c r="F36" i="7"/>
  <c r="BC100" i="1"/>
  <c r="J34" i="8"/>
  <c r="AW101" i="1"/>
  <c r="F37" i="8"/>
  <c r="BD101" i="1"/>
  <c r="F37" i="9"/>
  <c r="BD102" i="1"/>
  <c r="F34" i="9"/>
  <c r="BA102" i="1" s="1"/>
  <c r="J34" i="2"/>
  <c r="AW95" i="1"/>
  <c r="F36" i="2"/>
  <c r="BC95" i="1" s="1"/>
  <c r="F37" i="3"/>
  <c r="BD96" i="1" s="1"/>
  <c r="F34" i="3"/>
  <c r="BA96" i="1" s="1"/>
  <c r="F37" i="4"/>
  <c r="BD97" i="1"/>
  <c r="F36" i="4"/>
  <c r="BC97" i="1" s="1"/>
  <c r="F35" i="5"/>
  <c r="BB98" i="1"/>
  <c r="F35" i="6"/>
  <c r="BB99" i="1" s="1"/>
  <c r="F36" i="6"/>
  <c r="BC99" i="1"/>
  <c r="J34" i="7"/>
  <c r="AW100" i="1" s="1"/>
  <c r="F34" i="8"/>
  <c r="BA101" i="1"/>
  <c r="F36" i="8"/>
  <c r="BC101" i="1" s="1"/>
  <c r="F35" i="9"/>
  <c r="BB102" i="1"/>
  <c r="F35" i="10"/>
  <c r="BB103" i="1" s="1"/>
  <c r="F34" i="2"/>
  <c r="BA95" i="1"/>
  <c r="J34" i="3"/>
  <c r="AW96" i="1" s="1"/>
  <c r="F36" i="3"/>
  <c r="BC96" i="1"/>
  <c r="J34" i="4"/>
  <c r="AW97" i="1" s="1"/>
  <c r="F34" i="4"/>
  <c r="BA97" i="1"/>
  <c r="F34" i="5"/>
  <c r="BA98" i="1" s="1"/>
  <c r="F37" i="5"/>
  <c r="BD98" i="1"/>
  <c r="F37" i="6"/>
  <c r="BD99" i="1" s="1"/>
  <c r="F35" i="7"/>
  <c r="BB100" i="1"/>
  <c r="F37" i="7"/>
  <c r="BD100" i="1" s="1"/>
  <c r="F35" i="8"/>
  <c r="BB101" i="1"/>
  <c r="F36" i="9"/>
  <c r="BC102" i="1" s="1"/>
  <c r="F34" i="10"/>
  <c r="BA103" i="1"/>
  <c r="J34" i="10"/>
  <c r="AW103" i="1" s="1"/>
  <c r="J34" i="9"/>
  <c r="AW102" i="1"/>
  <c r="F36" i="10"/>
  <c r="BC103" i="1" s="1"/>
  <c r="F37" i="10"/>
  <c r="BD103" i="1"/>
  <c r="R132" i="7" l="1"/>
  <c r="R131" i="7" s="1"/>
  <c r="T131" i="7"/>
  <c r="P132" i="5"/>
  <c r="P131" i="5" s="1"/>
  <c r="AU98" i="1" s="1"/>
  <c r="T131" i="4"/>
  <c r="P132" i="7"/>
  <c r="P131" i="7" s="1"/>
  <c r="AU100" i="1" s="1"/>
  <c r="R132" i="4"/>
  <c r="R131" i="4"/>
  <c r="P132" i="3"/>
  <c r="P131" i="3" s="1"/>
  <c r="AU96" i="1" s="1"/>
  <c r="T132" i="8"/>
  <c r="T131" i="8" s="1"/>
  <c r="R132" i="6"/>
  <c r="R131" i="6" s="1"/>
  <c r="T131" i="6"/>
  <c r="R132" i="3"/>
  <c r="R131" i="3" s="1"/>
  <c r="BK132" i="5"/>
  <c r="J132" i="5"/>
  <c r="J97" i="5" s="1"/>
  <c r="T134" i="9"/>
  <c r="R132" i="5"/>
  <c r="R131" i="5"/>
  <c r="BK132" i="3"/>
  <c r="R395" i="9"/>
  <c r="R133" i="9" s="1"/>
  <c r="T131" i="5"/>
  <c r="P395" i="9"/>
  <c r="P134" i="9"/>
  <c r="P133" i="9" s="1"/>
  <c r="AU102" i="1" s="1"/>
  <c r="R132" i="8"/>
  <c r="R131" i="8" s="1"/>
  <c r="T132" i="3"/>
  <c r="T131" i="3"/>
  <c r="P132" i="2"/>
  <c r="P131" i="2" s="1"/>
  <c r="AU95" i="1" s="1"/>
  <c r="T395" i="9"/>
  <c r="P132" i="8"/>
  <c r="P131" i="8" s="1"/>
  <c r="AU101" i="1" s="1"/>
  <c r="P132" i="6"/>
  <c r="P131" i="6" s="1"/>
  <c r="AU99" i="1" s="1"/>
  <c r="T132" i="2"/>
  <c r="T131" i="2"/>
  <c r="P132" i="4"/>
  <c r="P131" i="4" s="1"/>
  <c r="AU97" i="1" s="1"/>
  <c r="R132" i="2"/>
  <c r="R131" i="2" s="1"/>
  <c r="BK391" i="2"/>
  <c r="J391" i="2" s="1"/>
  <c r="J104" i="2" s="1"/>
  <c r="BK391" i="5"/>
  <c r="J391" i="5" s="1"/>
  <c r="J104" i="5" s="1"/>
  <c r="BK395" i="9"/>
  <c r="J395" i="9" s="1"/>
  <c r="J104" i="9" s="1"/>
  <c r="BK120" i="10"/>
  <c r="J120" i="10"/>
  <c r="J97" i="10" s="1"/>
  <c r="BK391" i="6"/>
  <c r="J391" i="6" s="1"/>
  <c r="J104" i="6" s="1"/>
  <c r="BK132" i="7"/>
  <c r="J132" i="7" s="1"/>
  <c r="J97" i="7" s="1"/>
  <c r="BK391" i="7"/>
  <c r="J391" i="7" s="1"/>
  <c r="J104" i="7" s="1"/>
  <c r="BK391" i="8"/>
  <c r="J391" i="8"/>
  <c r="J104" i="8" s="1"/>
  <c r="BK132" i="2"/>
  <c r="J132" i="2" s="1"/>
  <c r="J97" i="2" s="1"/>
  <c r="BK401" i="3"/>
  <c r="J401" i="3" s="1"/>
  <c r="J104" i="3" s="1"/>
  <c r="BK391" i="4"/>
  <c r="J391" i="4" s="1"/>
  <c r="J104" i="4" s="1"/>
  <c r="BK134" i="9"/>
  <c r="J134" i="9"/>
  <c r="J97" i="9" s="1"/>
  <c r="BK131" i="8"/>
  <c r="J131" i="8" s="1"/>
  <c r="J30" i="8" s="1"/>
  <c r="AG101" i="1" s="1"/>
  <c r="BK131" i="6"/>
  <c r="J131" i="6" s="1"/>
  <c r="J96" i="6" s="1"/>
  <c r="F33" i="2"/>
  <c r="AZ95" i="1" s="1"/>
  <c r="F33" i="4"/>
  <c r="AZ97" i="1"/>
  <c r="J33" i="6"/>
  <c r="AV99" i="1" s="1"/>
  <c r="AT99" i="1" s="1"/>
  <c r="J33" i="8"/>
  <c r="AV101" i="1" s="1"/>
  <c r="AT101" i="1" s="1"/>
  <c r="BB94" i="1"/>
  <c r="W31" i="1" s="1"/>
  <c r="BD94" i="1"/>
  <c r="W33" i="1" s="1"/>
  <c r="J33" i="3"/>
  <c r="AV96" i="1" s="1"/>
  <c r="AT96" i="1" s="1"/>
  <c r="F33" i="5"/>
  <c r="AZ98" i="1" s="1"/>
  <c r="F33" i="7"/>
  <c r="AZ100" i="1"/>
  <c r="F33" i="8"/>
  <c r="AZ101" i="1" s="1"/>
  <c r="J33" i="10"/>
  <c r="AV103" i="1"/>
  <c r="AT103" i="1"/>
  <c r="BC94" i="1"/>
  <c r="W32" i="1" s="1"/>
  <c r="J33" i="2"/>
  <c r="AV95" i="1"/>
  <c r="AT95" i="1" s="1"/>
  <c r="J33" i="5"/>
  <c r="AV98" i="1" s="1"/>
  <c r="AT98" i="1" s="1"/>
  <c r="F33" i="6"/>
  <c r="AZ99" i="1" s="1"/>
  <c r="J33" i="9"/>
  <c r="AV102" i="1"/>
  <c r="AT102" i="1" s="1"/>
  <c r="F33" i="10"/>
  <c r="AZ103" i="1"/>
  <c r="F33" i="3"/>
  <c r="AZ96" i="1" s="1"/>
  <c r="J33" i="4"/>
  <c r="AV97" i="1" s="1"/>
  <c r="AT97" i="1" s="1"/>
  <c r="J33" i="7"/>
  <c r="AV100" i="1" s="1"/>
  <c r="AT100" i="1" s="1"/>
  <c r="F33" i="9"/>
  <c r="AZ102" i="1" s="1"/>
  <c r="BA94" i="1"/>
  <c r="W30" i="1" s="1"/>
  <c r="BK131" i="4" l="1"/>
  <c r="J131" i="4" s="1"/>
  <c r="J30" i="4" s="1"/>
  <c r="AG97" i="1" s="1"/>
  <c r="BK131" i="3"/>
  <c r="J131" i="3" s="1"/>
  <c r="J30" i="3" s="1"/>
  <c r="AG96" i="1" s="1"/>
  <c r="T133" i="9"/>
  <c r="BK133" i="9"/>
  <c r="J133" i="9" s="1"/>
  <c r="J96" i="9" s="1"/>
  <c r="J132" i="3"/>
  <c r="J97" i="3" s="1"/>
  <c r="BK131" i="7"/>
  <c r="J131" i="7" s="1"/>
  <c r="J96" i="7" s="1"/>
  <c r="BK119" i="10"/>
  <c r="J119" i="10" s="1"/>
  <c r="J30" i="10" s="1"/>
  <c r="AG103" i="1" s="1"/>
  <c r="BK131" i="2"/>
  <c r="J131" i="2"/>
  <c r="J96" i="2" s="1"/>
  <c r="BK131" i="5"/>
  <c r="J131" i="5" s="1"/>
  <c r="J96" i="5" s="1"/>
  <c r="AN101" i="1"/>
  <c r="J96" i="8"/>
  <c r="J39" i="8"/>
  <c r="AN97" i="1"/>
  <c r="J96" i="4"/>
  <c r="J39" i="4"/>
  <c r="J30" i="6"/>
  <c r="AG99" i="1" s="1"/>
  <c r="AN99" i="1" s="1"/>
  <c r="AX94" i="1"/>
  <c r="AU94" i="1"/>
  <c r="AZ94" i="1"/>
  <c r="W29" i="1" s="1"/>
  <c r="AW94" i="1"/>
  <c r="AK30" i="1" s="1"/>
  <c r="AY94" i="1"/>
  <c r="J39" i="10" l="1"/>
  <c r="J39" i="3"/>
  <c r="J96" i="10"/>
  <c r="J96" i="3"/>
  <c r="J39" i="6"/>
  <c r="AN96" i="1"/>
  <c r="AN103" i="1"/>
  <c r="J30" i="9"/>
  <c r="AG102" i="1" s="1"/>
  <c r="J30" i="5"/>
  <c r="AG98" i="1" s="1"/>
  <c r="AN98" i="1" s="1"/>
  <c r="J30" i="7"/>
  <c r="AG100" i="1" s="1"/>
  <c r="J30" i="2"/>
  <c r="AG95" i="1"/>
  <c r="AV94" i="1"/>
  <c r="AK29" i="1" s="1"/>
  <c r="J39" i="2" l="1"/>
  <c r="J39" i="7"/>
  <c r="J39" i="9"/>
  <c r="J39" i="5"/>
  <c r="AN95" i="1"/>
  <c r="AN102" i="1"/>
  <c r="AN100" i="1"/>
  <c r="AG94" i="1"/>
  <c r="AK26" i="1" s="1"/>
  <c r="AT94" i="1"/>
  <c r="AK35" i="1" l="1"/>
  <c r="B4" i="11"/>
  <c r="AN94" i="1"/>
  <c r="B4" i="14" l="1"/>
  <c r="C4" i="11"/>
  <c r="B8" i="11"/>
  <c r="E12" i="11" s="1"/>
  <c r="D4" i="11" l="1"/>
  <c r="D8" i="11" s="1"/>
  <c r="C8" i="11"/>
  <c r="B32" i="14"/>
  <c r="C4" i="14"/>
  <c r="B8" i="14"/>
  <c r="E12" i="14" s="1"/>
  <c r="E4" i="11" l="1"/>
  <c r="E13" i="11" s="1"/>
  <c r="C32" i="14"/>
  <c r="B36" i="14"/>
  <c r="E40" i="14" s="1"/>
  <c r="C8" i="14"/>
  <c r="D4" i="14"/>
  <c r="D8" i="14" s="1"/>
  <c r="D32" i="14" l="1"/>
  <c r="D36" i="14" s="1"/>
  <c r="C36" i="14"/>
  <c r="E4" i="14"/>
  <c r="E13" i="14" s="1"/>
  <c r="E32" i="14" l="1"/>
  <c r="E41" i="14" s="1"/>
</calcChain>
</file>

<file path=xl/sharedStrings.xml><?xml version="1.0" encoding="utf-8"?>
<sst xmlns="http://schemas.openxmlformats.org/spreadsheetml/2006/main" count="64726" uniqueCount="1823">
  <si>
    <t>Export Komplet</t>
  </si>
  <si>
    <t/>
  </si>
  <si>
    <t>2.0</t>
  </si>
  <si>
    <t>False</t>
  </si>
  <si>
    <t>{47048459-c3da-4bc5-887d-4b7f39b34d53}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</si>
  <si>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</si>
  <si>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</si>
  <si>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</si>
  <si>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</si>
  <si>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</si>
  <si>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</si>
  <si>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</si>
  <si>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</si>
  <si>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</si>
  <si>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</si>
  <si>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</si>
  <si>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UK Kam - Reko sdílených sociálek a kuchyní na 3 blocích, kolej Na Kotli, Hradec Králové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</si>
  <si>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</si>
  <si>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</si>
  <si>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</si>
  <si>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</si>
  <si>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</si>
  <si>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</si>
  <si>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</si>
  <si>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</si>
  <si>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</si>
  <si>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</si>
  <si>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</si>
  <si>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</si>
  <si>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</si>
  <si>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</si>
  <si>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</si>
  <si>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</si>
  <si>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</si>
  <si>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</si>
  <si>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</si>
  <si>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</si>
  <si>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</si>
  <si>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</si>
  <si>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</si>
  <si>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</si>
  <si>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</si>
  <si>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</si>
  <si>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</si>
  <si>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</si>
  <si>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</si>
  <si>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</si>
  <si>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</si>
  <si>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</si>
  <si>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</si>
  <si>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</si>
  <si>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</si>
  <si>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</si>
  <si>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</si>
  <si>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</si>
  <si>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</si>
  <si>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</si>
  <si>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</si>
  <si>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</si>
  <si>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</si>
  <si>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</si>
  <si>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</si>
  <si>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</si>
  <si>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</si>
  <si>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</si>
  <si>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</si>
  <si>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</si>
  <si>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</si>
  <si>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</si>
  <si>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</si>
  <si>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</si>
  <si>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</si>
  <si>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</si>
  <si>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</si>
  <si>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</si>
  <si>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</si>
  <si>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001b</t>
  </si>
  <si>
    <t>1 PP - typ A a B INV</t>
  </si>
  <si>
    <t>STA</t>
  </si>
  <si>
    <t>1</t>
  </si>
  <si>
    <t>{a74e644a-1fbb-4c5e-9b9c-4f5d3cdd83d3}</t>
  </si>
  <si>
    <t>2</t>
  </si>
  <si>
    <t>01b</t>
  </si>
  <si>
    <t>1 NP - typ C a D INV</t>
  </si>
  <si>
    <t>{e4c1a66d-0df0-4058-92ab-3df3329edfd8}</t>
  </si>
  <si>
    <t>02b</t>
  </si>
  <si>
    <t>2 NP - typ A a B INV</t>
  </si>
  <si>
    <t>{cbdb5c1e-94e2-42bd-b751-0b6064b9bd4b}</t>
  </si>
  <si>
    <t>03b</t>
  </si>
  <si>
    <t>3 NP - typ A a B INV</t>
  </si>
  <si>
    <t>{49a40042-45f9-457b-971a-3ae09de860fe}</t>
  </si>
  <si>
    <t>04b</t>
  </si>
  <si>
    <t>4 NP - typ A a B INV</t>
  </si>
  <si>
    <t>{fbf3c6d6-bb8f-4006-886e-33de9415d85b}</t>
  </si>
  <si>
    <t>05b</t>
  </si>
  <si>
    <t>5 NP - typ A a B INV</t>
  </si>
  <si>
    <t>{3bf5b1bf-cf33-4506-9f45-d15f4da29b28}</t>
  </si>
  <si>
    <t>06b</t>
  </si>
  <si>
    <t>6 NP - typ A a B INV</t>
  </si>
  <si>
    <t>{fd510d7f-d566-4874-9ffa-2fdd5d4e3ca0}</t>
  </si>
  <si>
    <t>07b</t>
  </si>
  <si>
    <t>7 NP - typ A a B INV</t>
  </si>
  <si>
    <t>{9ab86814-82d8-406f-b1c3-b6e5c9a9fad2}</t>
  </si>
  <si>
    <t>VRNb</t>
  </si>
  <si>
    <t>Vedlejší náklady</t>
  </si>
  <si>
    <t>{2c23bbc0-3b53-41bc-9988-12c61bd2c356}</t>
  </si>
  <si>
    <t>KRYCÍ LIST SOUPISU PRACÍ</t>
  </si>
  <si>
    <t>Objekt:</t>
  </si>
  <si>
    <t>001b - 1 PP - typ A a B INV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</si>
  <si>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</si>
  <si>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</si>
  <si>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</si>
  <si>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</si>
  <si>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</si>
  <si>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</si>
  <si>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</si>
  <si>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</si>
  <si>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</si>
  <si>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</si>
  <si>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</si>
  <si>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</si>
  <si>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</si>
  <si>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</si>
  <si>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</si>
  <si>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</si>
  <si>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</si>
  <si>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</si>
  <si>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</si>
  <si>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</si>
  <si>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</si>
  <si>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</si>
  <si>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</si>
  <si>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</si>
  <si>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</si>
  <si>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</si>
  <si>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</si>
  <si>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</si>
  <si>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</si>
  <si>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</si>
  <si>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</si>
  <si>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</si>
  <si>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</si>
  <si>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</si>
  <si>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</si>
  <si>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</si>
  <si>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</si>
  <si>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</si>
  <si>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</si>
  <si>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</si>
  <si>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pl přes 0,25 do 1 m2 ve zdivu nadzákladovém cihlami pálenými na MVC</t>
  </si>
  <si>
    <t>m3</t>
  </si>
  <si>
    <t>4</t>
  </si>
  <si>
    <t>2007172830</t>
  </si>
  <si>
    <t>VV</t>
  </si>
  <si>
    <t>u vstupních dveří - odhad</t>
  </si>
  <si>
    <t>0,5*2,05*0,3</t>
  </si>
  <si>
    <t>317941123</t>
  </si>
  <si>
    <t>Osazování ocelových válcovaných nosníků na zdivu I, IE, U, UE nebo L přes č. 14 do č. 22 nebo výšky do 220 mm</t>
  </si>
  <si>
    <t>t</t>
  </si>
  <si>
    <t>669735518</t>
  </si>
  <si>
    <t>revizní otvor</t>
  </si>
  <si>
    <t>I160</t>
  </si>
  <si>
    <t>1*4*17,9/1000</t>
  </si>
  <si>
    <t>M</t>
  </si>
  <si>
    <t>13010718</t>
  </si>
  <si>
    <t>ocel profilová jakost S235JR (11 375) průřez I (IPN) 160</t>
  </si>
  <si>
    <t>8</t>
  </si>
  <si>
    <t>207374367</t>
  </si>
  <si>
    <t>0,072*1,2 'Přepočtené koeficientem množství</t>
  </si>
  <si>
    <t>342272205</t>
  </si>
  <si>
    <t>Příčka z pórobetonových hladkých tvárnic na tenkovrstvou maltu tl 50 mm</t>
  </si>
  <si>
    <t>m2</t>
  </si>
  <si>
    <t>-582768281</t>
  </si>
  <si>
    <t>sprchové kouty</t>
  </si>
  <si>
    <t>typ A</t>
  </si>
  <si>
    <t>0,875*0,9*2</t>
  </si>
  <si>
    <t>0,855*0,92+0,85*0,92</t>
  </si>
  <si>
    <t>(0,9*2+0,855+0,85)*0,25</t>
  </si>
  <si>
    <t>Mezisoučet</t>
  </si>
  <si>
    <t>typ B</t>
  </si>
  <si>
    <t>0,815*0,9*3</t>
  </si>
  <si>
    <t>0,9*3*0,25</t>
  </si>
  <si>
    <t>Součet</t>
  </si>
  <si>
    <t>Vodorovné konstrukce</t>
  </si>
  <si>
    <t>5</t>
  </si>
  <si>
    <t>411388531</t>
  </si>
  <si>
    <t>Zabetonování otvorů pl do 1 m2 ve stropech</t>
  </si>
  <si>
    <t>-1916582552</t>
  </si>
  <si>
    <t>Přebetonování stropní konstrukce po prostupech v jádrech - odhad</t>
  </si>
  <si>
    <t>2,5/8</t>
  </si>
  <si>
    <t>6</t>
  </si>
  <si>
    <t>413321313</t>
  </si>
  <si>
    <t>Nosníky ze ŽB tř. C 16/20</t>
  </si>
  <si>
    <t>-194783535</t>
  </si>
  <si>
    <t>1*0,25*0,3</t>
  </si>
  <si>
    <t>7</t>
  </si>
  <si>
    <t>413351121</t>
  </si>
  <si>
    <t>Zřízení bednění nosníků a průvlaků bez podpěrné kce výšky přes 100 cm</t>
  </si>
  <si>
    <t>-332172121</t>
  </si>
  <si>
    <t>1*(0,25*2+0,3)</t>
  </si>
  <si>
    <t>413351122</t>
  </si>
  <si>
    <t>Odstranění bednění nosníků a průvlaků bez podpěrné kce výšky přes 100 cm</t>
  </si>
  <si>
    <t>1244036851</t>
  </si>
  <si>
    <t>9</t>
  </si>
  <si>
    <t>413352115</t>
  </si>
  <si>
    <t>Zřízení podpěrné konstrukce nosníků výšky podepření do 4 m pro nosník výšky přes 100 cm</t>
  </si>
  <si>
    <t>-1182808093</t>
  </si>
  <si>
    <t>u revizních dvířek</t>
  </si>
  <si>
    <t>0,6*0,5</t>
  </si>
  <si>
    <t>10</t>
  </si>
  <si>
    <t>413352116</t>
  </si>
  <si>
    <t>Odstranění podpěrné konstrukce nosníků výšky podepření do 4 m pro nosník výšky přes 100 cm</t>
  </si>
  <si>
    <t>-411182306</t>
  </si>
  <si>
    <t>Úpravy povrchů, podlahy a osazování výplní</t>
  </si>
  <si>
    <t>11</t>
  </si>
  <si>
    <t>600600100</t>
  </si>
  <si>
    <t>Příplatek za pancéřovou perlinku</t>
  </si>
  <si>
    <t>-934257668</t>
  </si>
  <si>
    <t>6,896</t>
  </si>
  <si>
    <t>12</t>
  </si>
  <si>
    <t>611142001</t>
  </si>
  <si>
    <t>Potažení vnitřních stropů sklovláknitým pletivem vtlačeným do tenkovrstvé hmoty</t>
  </si>
  <si>
    <t>-2010092112</t>
  </si>
  <si>
    <t>43,51</t>
  </si>
  <si>
    <t>13</t>
  </si>
  <si>
    <t>611321141</t>
  </si>
  <si>
    <t>Vápenocementová omítka štuková dvouvrstvá vnitřních stropů rovných nanášená ručně</t>
  </si>
  <si>
    <t>-1879911106</t>
  </si>
  <si>
    <t>m. 006</t>
  </si>
  <si>
    <t>4,16</t>
  </si>
  <si>
    <t>m. 008</t>
  </si>
  <si>
    <t>8,39</t>
  </si>
  <si>
    <t>m. 009</t>
  </si>
  <si>
    <t>9,53</t>
  </si>
  <si>
    <t>m. 002</t>
  </si>
  <si>
    <t>1,71</t>
  </si>
  <si>
    <t>m. 003</t>
  </si>
  <si>
    <t>8,99</t>
  </si>
  <si>
    <t>m. 004</t>
  </si>
  <si>
    <t>9,07</t>
  </si>
  <si>
    <t>m. 005</t>
  </si>
  <si>
    <t>1,66</t>
  </si>
  <si>
    <t>14</t>
  </si>
  <si>
    <t>612142001</t>
  </si>
  <si>
    <t>Potažení vnitřních stěn sklovláknitým pletivem vtlačeným do tenkovrstvé hmoty</t>
  </si>
  <si>
    <t>-1845601762</t>
  </si>
  <si>
    <t>sprchové kouty - 2 vrstvy</t>
  </si>
  <si>
    <t>0,875*0,9*2*2</t>
  </si>
  <si>
    <t>(0,855*0,92+0,85*0,92)*2</t>
  </si>
  <si>
    <t>(0,9*2+0,855+0,85)*(0,25*2+0,1)</t>
  </si>
  <si>
    <t>0,815*0,9*3*2</t>
  </si>
  <si>
    <t>0,9*3*(0,25*2+0,1)</t>
  </si>
  <si>
    <t>u všech hydroizolací - 1 vrstva</t>
  </si>
  <si>
    <t>37,69+106,274</t>
  </si>
  <si>
    <t>stěny - omítka</t>
  </si>
  <si>
    <t>45,742+13,536</t>
  </si>
  <si>
    <t>612321121</t>
  </si>
  <si>
    <t>Vápenocementová omítka hladká jednovrstvá vnitřních stěn nanášená ručně</t>
  </si>
  <si>
    <t>1547415658</t>
  </si>
  <si>
    <t>(2,855+1,149)*1,6-0,8*1,6+1,6*2*0,3</t>
  </si>
  <si>
    <t>(3,05+2,885)*2,5-2,8*1,3-2,04*1,4+(2,04*2+1,4*2)*0,2</t>
  </si>
  <si>
    <t>(3,5+2)*2,5-2,04*1,4-3*1,3+(2,04+1,4)*2*0,2</t>
  </si>
  <si>
    <t>(1,2+0,6)*1,6-0,6*1,3</t>
  </si>
  <si>
    <t>(2,575+3,2)*2,5-2,04*1,4-2,8*1,3+(2,04*2+1,4*2)*0,2</t>
  </si>
  <si>
    <t>(2,9+3)*2,5-2,04*1,4-2,4*1,3+(2,04+1,4)*2*0,2</t>
  </si>
  <si>
    <t>16</t>
  </si>
  <si>
    <t>612321141</t>
  </si>
  <si>
    <t>Vápenocementová omítka štuková dvouvrstvá vnitřních stěn nanášená ručně</t>
  </si>
  <si>
    <t>-145738543</t>
  </si>
  <si>
    <t>(2,855+1,149)*(2,5-1,6)-0,8*(1,97-1,6)+((1,97-1,6)*2+0,8)*0,3</t>
  </si>
  <si>
    <t>m. 007</t>
  </si>
  <si>
    <t>1,17*(2,15+0,1)-0,9*2,05+(0,9+2,05*2)*0,3</t>
  </si>
  <si>
    <t>m. 001</t>
  </si>
  <si>
    <t>2,4*(2,25+0,1)-0,9*2,05-(0,9+2,05*2)*0,3</t>
  </si>
  <si>
    <t>(1,2+0,6)*(2,5-1,6)</t>
  </si>
  <si>
    <t>1,425*2,5</t>
  </si>
  <si>
    <t>17</t>
  </si>
  <si>
    <t>619995001</t>
  </si>
  <si>
    <t>Začištění omítek kolem oken, dveří, podlah nebo obkladů</t>
  </si>
  <si>
    <t>m</t>
  </si>
  <si>
    <t>1948307450</t>
  </si>
  <si>
    <t>vstupní dveře</t>
  </si>
  <si>
    <t>(0,9+2*2,05)*3</t>
  </si>
  <si>
    <t>0,6*4</t>
  </si>
  <si>
    <t xml:space="preserve">po vrtání </t>
  </si>
  <si>
    <t>0,1*4*2</t>
  </si>
  <si>
    <t>18</t>
  </si>
  <si>
    <t>629991011</t>
  </si>
  <si>
    <t>Zakrytí výplní otvorů a svislých ploch fólií přilepenou lepící páskou</t>
  </si>
  <si>
    <t>64276876</t>
  </si>
  <si>
    <t>2,04*1,4*4</t>
  </si>
  <si>
    <t>chodby+schodiště</t>
  </si>
  <si>
    <t>62+30</t>
  </si>
  <si>
    <t>19</t>
  </si>
  <si>
    <t>6313192111</t>
  </si>
  <si>
    <t>Příplatek za přidání PP mikrovláken pro objemové vyztužení 0,9 kg/m3</t>
  </si>
  <si>
    <t>-1319666072</t>
  </si>
  <si>
    <t>55,8*0,02</t>
  </si>
  <si>
    <t>20</t>
  </si>
  <si>
    <t>632450124</t>
  </si>
  <si>
    <t>Vyrovnávací cementový potěr tl přes 40 do 50 mm ze suchých směsí provedený v pásu</t>
  </si>
  <si>
    <t>1578224005</t>
  </si>
  <si>
    <t>u revizního otvoru</t>
  </si>
  <si>
    <t>0,3*0,3*2</t>
  </si>
  <si>
    <t>632451107</t>
  </si>
  <si>
    <t>Cementový samonivelační potěr ze suchých směsí tl do 20 mm</t>
  </si>
  <si>
    <t>1114936207</t>
  </si>
  <si>
    <t>4,65*6</t>
  </si>
  <si>
    <t>22</t>
  </si>
  <si>
    <t>634111114</t>
  </si>
  <si>
    <t>Obvodová dilatace pružnou těsnicí páskou mezi stěnou a mazaninou nebo potěrem v 100 mm</t>
  </si>
  <si>
    <t>-1889303165</t>
  </si>
  <si>
    <t>((0,875+0,9)*2*2+(0,855+0,92)*2+(0,85+0,92)*2)</t>
  </si>
  <si>
    <t>(0,9+0,815)*2*3</t>
  </si>
  <si>
    <t>(4,65*2+6*2)*2</t>
  </si>
  <si>
    <t>23</t>
  </si>
  <si>
    <t>642945111</t>
  </si>
  <si>
    <t>Osazování protipožárních nebo protiplynových zárubní dveří jednokřídlových do 2,5 m2</t>
  </si>
  <si>
    <t>kus</t>
  </si>
  <si>
    <t>1620941250</t>
  </si>
  <si>
    <t>ozn. D01</t>
  </si>
  <si>
    <t>24</t>
  </si>
  <si>
    <t>55331577</t>
  </si>
  <si>
    <t>zárubeň jednokřídlá ocelová pro zdění s protipožární úpravou tl stěny 260-300mm rozměru 800/1970, 2100mm</t>
  </si>
  <si>
    <t>-1470529185</t>
  </si>
  <si>
    <t>Ostatní konstrukce a práce, bourání</t>
  </si>
  <si>
    <t>25</t>
  </si>
  <si>
    <t>900100501</t>
  </si>
  <si>
    <t>D+M PHP s hasicí schopností 21 A/113 B 6 kg vč. nástěnného držáku</t>
  </si>
  <si>
    <t>1387110261</t>
  </si>
  <si>
    <t>26</t>
  </si>
  <si>
    <t>900100502</t>
  </si>
  <si>
    <t>D+M autonomní čidlo detekce kouře</t>
  </si>
  <si>
    <t>-327494035</t>
  </si>
  <si>
    <t>27</t>
  </si>
  <si>
    <t>900100503</t>
  </si>
  <si>
    <t>D+M zrcadla 2800x1200 mm lepené na obklad</t>
  </si>
  <si>
    <t>1149266878</t>
  </si>
  <si>
    <t>28</t>
  </si>
  <si>
    <t>900100504</t>
  </si>
  <si>
    <t>D+M zrcadla 2200x1200 mm lepené na obklad</t>
  </si>
  <si>
    <t>-2059638021</t>
  </si>
  <si>
    <t>29</t>
  </si>
  <si>
    <t>900100505</t>
  </si>
  <si>
    <t>D+M zrcadla 600x1200 mm lepené na obklad</t>
  </si>
  <si>
    <t>-243962852</t>
  </si>
  <si>
    <t>30</t>
  </si>
  <si>
    <t>900100700</t>
  </si>
  <si>
    <t>D+M gastro nerezový stůl se zabudovaným dřezem, 6 nohou, výška hrany u stěn o pracovní roviny bude 20-40 mm - odhad</t>
  </si>
  <si>
    <t>kpl</t>
  </si>
  <si>
    <t>-1717785213</t>
  </si>
  <si>
    <t>31</t>
  </si>
  <si>
    <t>949101111</t>
  </si>
  <si>
    <t>Lešení pomocné pro objekty pozemních staveb s lešeňovou podlahou v do 1,9 m zatížení do 150 kg/m2</t>
  </si>
  <si>
    <t>385626835</t>
  </si>
  <si>
    <t>32</t>
  </si>
  <si>
    <t>952901111</t>
  </si>
  <si>
    <t>Vyčištění budov bytové a občanské výstavby při výšce podlaží do 4 m</t>
  </si>
  <si>
    <t>-1390117469</t>
  </si>
  <si>
    <t>49,4</t>
  </si>
  <si>
    <t>33</t>
  </si>
  <si>
    <t>962032230</t>
  </si>
  <si>
    <t>Bourání zdiva z cihel pálených nebo vápenopískových na MV nebo MVC do 1 m3</t>
  </si>
  <si>
    <t>697856964</t>
  </si>
  <si>
    <t>34</t>
  </si>
  <si>
    <t>965043431</t>
  </si>
  <si>
    <t>Bourání podkladů pod dlažby betonových s potěrem nebo teracem tl do 150 mm pl do 4 m2</t>
  </si>
  <si>
    <t>-2048914784</t>
  </si>
  <si>
    <t>betonek u sprchových koutů</t>
  </si>
  <si>
    <t>1,625*0,95*0,2</t>
  </si>
  <si>
    <t>1,65*0,85*0,2</t>
  </si>
  <si>
    <t>2,4*0,9*0,2</t>
  </si>
  <si>
    <t>35</t>
  </si>
  <si>
    <t>965046111</t>
  </si>
  <si>
    <t>Broušení stávajících betonových podlah úběr do 3 mm</t>
  </si>
  <si>
    <t>-1764246396</t>
  </si>
  <si>
    <t>55,8</t>
  </si>
  <si>
    <t>36</t>
  </si>
  <si>
    <t>968072455</t>
  </si>
  <si>
    <t>Vybourání kovových dveřních zárubní pl do 2 m2</t>
  </si>
  <si>
    <t>-986523627</t>
  </si>
  <si>
    <t>typ A+B</t>
  </si>
  <si>
    <t>0,8*1,97*3</t>
  </si>
  <si>
    <t>0,7*1,97*2</t>
  </si>
  <si>
    <t>0,7*1,97*2+0,6*1,97*2</t>
  </si>
  <si>
    <t>37</t>
  </si>
  <si>
    <t>968082015</t>
  </si>
  <si>
    <t>Vybourání plastových rámů oken včetně křídel plochy do 1 m2</t>
  </si>
  <si>
    <t>1051801866</t>
  </si>
  <si>
    <t>stávající okna</t>
  </si>
  <si>
    <t>0,6*0,4*3</t>
  </si>
  <si>
    <t>38</t>
  </si>
  <si>
    <t>971033341</t>
  </si>
  <si>
    <t>Vybourání otvorů ve zdivu cihelném pl do 0,09 m2 na MVC nebo MV tl do 300 mm</t>
  </si>
  <si>
    <t>949798326</t>
  </si>
  <si>
    <t>39</t>
  </si>
  <si>
    <t>973031345</t>
  </si>
  <si>
    <t>Vysekání kapes ve zdivu cihelném na MV nebo MVC pl do 0,25 m2 hl do 300 mm</t>
  </si>
  <si>
    <t>239527617</t>
  </si>
  <si>
    <t>40</t>
  </si>
  <si>
    <t>977151113</t>
  </si>
  <si>
    <t>Jádrové vrty diamantovými korunkami do stavebních materiálů D přes 40 do 50 mm</t>
  </si>
  <si>
    <t>2073665325</t>
  </si>
  <si>
    <t>kuchyně</t>
  </si>
  <si>
    <t>2*0,2</t>
  </si>
  <si>
    <t>41</t>
  </si>
  <si>
    <t>978011191</t>
  </si>
  <si>
    <t>Otlučení (osekání) vnitřní vápenné nebo vápenocementové omítky stropů v rozsahu přes 50 do 100 %</t>
  </si>
  <si>
    <t>12144461</t>
  </si>
  <si>
    <t>odečíst SDK</t>
  </si>
  <si>
    <t>-2*0,5</t>
  </si>
  <si>
    <t>-1,38</t>
  </si>
  <si>
    <t>-2,81</t>
  </si>
  <si>
    <t>-1,71</t>
  </si>
  <si>
    <t>42</t>
  </si>
  <si>
    <t>978013191</t>
  </si>
  <si>
    <t>Otlučení (osekání) vnitřní vápenné nebo vápenocementové omítky stěn v rozsahu přes 50 do 100 %</t>
  </si>
  <si>
    <t>1964465355</t>
  </si>
  <si>
    <t>stávající omítky</t>
  </si>
  <si>
    <t>(4,65+6)*2*2,53-2,04*1,4*2-0,8*1,97*2+(0,8+1,97*2)*2*0,3+(2,04+1,4*2)*2*0,2</t>
  </si>
  <si>
    <t>(4,65+6)*2*2,53-2,04*1,4*2-0,8*1,97+(0,8+1,97*2)*0,3+(2,04+1,4*2)*2*0,2</t>
  </si>
  <si>
    <t>997</t>
  </si>
  <si>
    <t>Přesun sutě</t>
  </si>
  <si>
    <t>43</t>
  </si>
  <si>
    <t>997002611</t>
  </si>
  <si>
    <t>Nakládání suti a vybouraných hmot</t>
  </si>
  <si>
    <t>1331920471</t>
  </si>
  <si>
    <t>demontáže</t>
  </si>
  <si>
    <t>25,295</t>
  </si>
  <si>
    <t>demontáže EL</t>
  </si>
  <si>
    <t>0,12/8</t>
  </si>
  <si>
    <t>demontáže kanalizace</t>
  </si>
  <si>
    <t>2,17/8</t>
  </si>
  <si>
    <t>demontáže vodovodu</t>
  </si>
  <si>
    <t>0,357/8</t>
  </si>
  <si>
    <t>demontáže zařizovacích předmětů</t>
  </si>
  <si>
    <t>4,32/8</t>
  </si>
  <si>
    <t>44</t>
  </si>
  <si>
    <t>997013156</t>
  </si>
  <si>
    <t>Vnitrostaveništní doprava suti a vybouraných hmot pro budovy v přes 18 do 21 m s omezením mechanizace</t>
  </si>
  <si>
    <t>880911745</t>
  </si>
  <si>
    <t>45</t>
  </si>
  <si>
    <t>997013501</t>
  </si>
  <si>
    <t>Odvoz suti a vybouraných hmot na skládku nebo meziskládku do 1 km se složením</t>
  </si>
  <si>
    <t>-373447985</t>
  </si>
  <si>
    <t>46</t>
  </si>
  <si>
    <t>997013509</t>
  </si>
  <si>
    <t>Příplatek k odvozu suti a vybouraných hmot na skládku ZKD 1 km přes 1 km</t>
  </si>
  <si>
    <t>1699944454</t>
  </si>
  <si>
    <t>26,166</t>
  </si>
  <si>
    <t>26,166*9 'Přepočtené koeficientem množství</t>
  </si>
  <si>
    <t>47</t>
  </si>
  <si>
    <t>997013602</t>
  </si>
  <si>
    <t>Poplatek za uložení na skládce (skládkovné) stavebního odpadu železobetonového kód odpadu 17 01 01</t>
  </si>
  <si>
    <t>139368297</t>
  </si>
  <si>
    <t>2,248</t>
  </si>
  <si>
    <t>48</t>
  </si>
  <si>
    <t>997013603</t>
  </si>
  <si>
    <t>Poplatek za uložení na skládce (skládkovné) stavebního odpadu cihelného kód odpadu 17 01 02</t>
  </si>
  <si>
    <t>2080370188</t>
  </si>
  <si>
    <t>0,554+0,054+0,194+0,002</t>
  </si>
  <si>
    <t>49</t>
  </si>
  <si>
    <t>997013609</t>
  </si>
  <si>
    <t>Poplatek za uložení na skládce (skládkovné) stavebního odpadu ze směsí nebo oddělených frakcí betonu, cihel a keramických výrobků kód odpadu 17 01 07</t>
  </si>
  <si>
    <t>-183334223</t>
  </si>
  <si>
    <t>26,166-2,248-0,804</t>
  </si>
  <si>
    <t>998</t>
  </si>
  <si>
    <t>Přesun hmot</t>
  </si>
  <si>
    <t>50</t>
  </si>
  <si>
    <t>998018003</t>
  </si>
  <si>
    <t>Přesun hmot ruční pro budovy v přes 12 do 24 m</t>
  </si>
  <si>
    <t>-2050845904</t>
  </si>
  <si>
    <t>PSV</t>
  </si>
  <si>
    <t>Práce a dodávky PSV</t>
  </si>
  <si>
    <t>735</t>
  </si>
  <si>
    <t>Ústřední vytápění - otopná tělesa</t>
  </si>
  <si>
    <t>51</t>
  </si>
  <si>
    <t>735111810</t>
  </si>
  <si>
    <t>Demontáž otopného tělesa litinového článkového</t>
  </si>
  <si>
    <t>838476358</t>
  </si>
  <si>
    <t>odhad</t>
  </si>
  <si>
    <t>2*0,5*2*2</t>
  </si>
  <si>
    <t>751</t>
  </si>
  <si>
    <t>Vzduchotechnika</t>
  </si>
  <si>
    <t>52</t>
  </si>
  <si>
    <t>751111811</t>
  </si>
  <si>
    <t>Demontáž ventilátoru axiálního nízkotlakého kruhové potrubí D do 200 mm</t>
  </si>
  <si>
    <t>1694693687</t>
  </si>
  <si>
    <t>53</t>
  </si>
  <si>
    <t>998751312</t>
  </si>
  <si>
    <t>Přesun hmot procentní pro vzduchotechniku ruční v objektech v přes 12 do 24 m</t>
  </si>
  <si>
    <t>%</t>
  </si>
  <si>
    <t>743759332</t>
  </si>
  <si>
    <t>763</t>
  </si>
  <si>
    <t>Konstrukce suché výstavby</t>
  </si>
  <si>
    <t>54</t>
  </si>
  <si>
    <t>763111812</t>
  </si>
  <si>
    <t>Demontáž SDK příčky s jednoduchou ocelovou nosnou konstrukcí opláštění dvojité</t>
  </si>
  <si>
    <t>-2115225243</t>
  </si>
  <si>
    <t>včetně stávajících EL kabelů</t>
  </si>
  <si>
    <t xml:space="preserve">typ A </t>
  </si>
  <si>
    <t>tl. 100 mm</t>
  </si>
  <si>
    <t>(4,65+0,95+1+0,6+1,3+0,685+0,465)*2,53-0,7*1,97*2</t>
  </si>
  <si>
    <t>předstěny</t>
  </si>
  <si>
    <t>3*1,2</t>
  </si>
  <si>
    <t>tl. 50 mm</t>
  </si>
  <si>
    <t>1,65*2,53+(0,35+0,3)*2,53</t>
  </si>
  <si>
    <t>(4,65+2,25+0,9+0,6+0,86)*2,53-0,7*1,97*2-0,6*1,97*2</t>
  </si>
  <si>
    <t>(0,3*2+0,3*2+0,35*2+0,3+0,35+0,86+0,25+0,195)*2,53</t>
  </si>
  <si>
    <t>předstěna tl. 185 mm</t>
  </si>
  <si>
    <t>tl. 175 mm</t>
  </si>
  <si>
    <t>(3*2,53-0,6*0,4*3)</t>
  </si>
  <si>
    <t>tl. 490 mm</t>
  </si>
  <si>
    <t>(1,45+0,1+0,05)*2,53</t>
  </si>
  <si>
    <t>tl. 250 mm</t>
  </si>
  <si>
    <t>((1,55+0,1)*2,53+0,5*2,53)</t>
  </si>
  <si>
    <t>55</t>
  </si>
  <si>
    <t>763131831</t>
  </si>
  <si>
    <t>Demontáž SDK podhledu s jednovrstvou nosnou kcí z ocelových profilů opláštění jednoduché</t>
  </si>
  <si>
    <t>1493956773</t>
  </si>
  <si>
    <t>2*0,5</t>
  </si>
  <si>
    <t>1,38</t>
  </si>
  <si>
    <t>2,81</t>
  </si>
  <si>
    <t>56</t>
  </si>
  <si>
    <t>763411811</t>
  </si>
  <si>
    <t>Demontáž sanitárních příček z desek</t>
  </si>
  <si>
    <t>-1412320808</t>
  </si>
  <si>
    <t>(1,5*3+0,9*3)*2</t>
  </si>
  <si>
    <t>57</t>
  </si>
  <si>
    <t>763411821</t>
  </si>
  <si>
    <t>Demontáž dveří sanitárních příček</t>
  </si>
  <si>
    <t>377292120</t>
  </si>
  <si>
    <t>58</t>
  </si>
  <si>
    <t>998763403</t>
  </si>
  <si>
    <t>Přesun hmot procentní pro sádrokartonové konstrukce v objektech v přes 12 do 24 m</t>
  </si>
  <si>
    <t>245715087</t>
  </si>
  <si>
    <t>766</t>
  </si>
  <si>
    <t>Konstrukce truhlářské</t>
  </si>
  <si>
    <t>59</t>
  </si>
  <si>
    <t>766691914</t>
  </si>
  <si>
    <t>Vyvěšení nebo zavěšení dřevěných křídel dveří pl do 2 m2</t>
  </si>
  <si>
    <t>1545591497</t>
  </si>
  <si>
    <t>60</t>
  </si>
  <si>
    <t>998766203</t>
  </si>
  <si>
    <t>Přesun hmot procentní pro kce truhlářské v objektech v přes 12 do 24 m</t>
  </si>
  <si>
    <t>-1816044741</t>
  </si>
  <si>
    <t>771</t>
  </si>
  <si>
    <t>Podlahy z dlaždic</t>
  </si>
  <si>
    <t>61</t>
  </si>
  <si>
    <t>771471810</t>
  </si>
  <si>
    <t>Demontáž soklíků z dlaždic keramických kladených do malty rovných</t>
  </si>
  <si>
    <t>1757709957</t>
  </si>
  <si>
    <t>(1,2+0,685+0,465)*2-0,7-0,8</t>
  </si>
  <si>
    <t>(2,25+0,625*2)*2-0,7*2-0,6*2-0,8</t>
  </si>
  <si>
    <t>62</t>
  </si>
  <si>
    <t>771571810</t>
  </si>
  <si>
    <t>Demontáž podlah z dlaždic keramických kladených do malty</t>
  </si>
  <si>
    <t>2026770884</t>
  </si>
  <si>
    <t>4,25+1,38+9,08+10,61</t>
  </si>
  <si>
    <t>9,52+8,85+1,25+2,81+1,71</t>
  </si>
  <si>
    <t>63</t>
  </si>
  <si>
    <t>998771203</t>
  </si>
  <si>
    <t>Přesun hmot procentní pro podlahy z dlaždic v objektech v přes 12 do 24 m</t>
  </si>
  <si>
    <t>650657865</t>
  </si>
  <si>
    <t>781</t>
  </si>
  <si>
    <t>Dokončovací práce - obklady</t>
  </si>
  <si>
    <t>64</t>
  </si>
  <si>
    <t>781471810</t>
  </si>
  <si>
    <t>Demontáž obkladů z obkladaček keramických kladených do malty</t>
  </si>
  <si>
    <t>691996555</t>
  </si>
  <si>
    <t>(3,025+3)*2-2,04*(2-0,89)</t>
  </si>
  <si>
    <t>2,04*0,2+(2-0,89)*2*0,2</t>
  </si>
  <si>
    <t>2*0,89+0,2*2+0,85*2,25</t>
  </si>
  <si>
    <t>3,5*2,25-3*1,2+3*0,1</t>
  </si>
  <si>
    <t>(1,15+3)*1,77-0,8*1,77</t>
  </si>
  <si>
    <t>(2,7+3,3)*2-2,04*(2-0,89)+2,04*0,2+(2-0,89)*2*0,2</t>
  </si>
  <si>
    <t>2*0,89+2*0,2</t>
  </si>
  <si>
    <t>3,3*2,25-3*1,2+3*0,185+0,9*2,25</t>
  </si>
  <si>
    <t>1,45*1,5</t>
  </si>
  <si>
    <t>(1,2+0,6)*1,77</t>
  </si>
  <si>
    <t>65</t>
  </si>
  <si>
    <t>998781203</t>
  </si>
  <si>
    <t>Přesun hmot procentní pro obklady keramické v objektech v přes 12 do 24 m</t>
  </si>
  <si>
    <t>1857596510</t>
  </si>
  <si>
    <t>784</t>
  </si>
  <si>
    <t>Dokončovací práce - malby a tapety</t>
  </si>
  <si>
    <t>66</t>
  </si>
  <si>
    <t>784111011</t>
  </si>
  <si>
    <t>Obroušení podkladu omítnutého v místnostech v do 3,80 m</t>
  </si>
  <si>
    <t>461974667</t>
  </si>
  <si>
    <t>01b - 1 NP - typ C a D INV</t>
  </si>
  <si>
    <t>0,5*2,05*0,3*2</t>
  </si>
  <si>
    <t>265337942</t>
  </si>
  <si>
    <t xml:space="preserve">překlad pro dveře </t>
  </si>
  <si>
    <t>1,5*2*4*17,9/1000</t>
  </si>
  <si>
    <t>-126572496</t>
  </si>
  <si>
    <t>0,287*1,2 'Přepočtené koeficientem množství</t>
  </si>
  <si>
    <t>typ C</t>
  </si>
  <si>
    <t>0,9*2*0,25</t>
  </si>
  <si>
    <t>typ D</t>
  </si>
  <si>
    <t>450658254</t>
  </si>
  <si>
    <t>-2068858296</t>
  </si>
  <si>
    <t>u překladu</t>
  </si>
  <si>
    <t>1,5*0,25*0,3*2</t>
  </si>
  <si>
    <t>1694203653</t>
  </si>
  <si>
    <t>1,5*2*(0,25*2+0,3)</t>
  </si>
  <si>
    <t>1631428717</t>
  </si>
  <si>
    <t>u nového překladu</t>
  </si>
  <si>
    <t>1,5*2*0,5</t>
  </si>
  <si>
    <t>2116744772</t>
  </si>
  <si>
    <t>4,05</t>
  </si>
  <si>
    <t>m. 106</t>
  </si>
  <si>
    <t>4,2</t>
  </si>
  <si>
    <t>m. 108</t>
  </si>
  <si>
    <t>m. 109</t>
  </si>
  <si>
    <t>10,98</t>
  </si>
  <si>
    <t>m. 102</t>
  </si>
  <si>
    <t>3,66</t>
  </si>
  <si>
    <t>m. 103</t>
  </si>
  <si>
    <t>7,56</t>
  </si>
  <si>
    <t>m. 104</t>
  </si>
  <si>
    <t>9,27</t>
  </si>
  <si>
    <t>m. 105</t>
  </si>
  <si>
    <t>1,23</t>
  </si>
  <si>
    <t>0,9*2*(0,25*2+0,1)*2</t>
  </si>
  <si>
    <t>39,86+95,607</t>
  </si>
  <si>
    <t>48,719+11,006</t>
  </si>
  <si>
    <t>(3,05+2,885)*2,49-2,8*1,3-2,04*1,4+(2,04*2+1,4*2)*0,2</t>
  </si>
  <si>
    <t>(3,5+2)*2,49-2,04*1,4-3*1,3+(2,04+1,4)*2*0,2</t>
  </si>
  <si>
    <t>(0,85+0,6+1,8)*2,49-0,85*1,3</t>
  </si>
  <si>
    <t>(2,575+2,4)*2,49-2,04*1,4-1,8*1,3+(2,04*2+1,4*2)*0,2</t>
  </si>
  <si>
    <t>(2,899+2,5)*2,49-2,04*1,4-2,2*1,3+(2,04+1,4)*2*0,2</t>
  </si>
  <si>
    <t>(2,855+1,149)*(2,49-1,6)-0,8*(1,97-1,6)+((1,97-1,6)*2+0,8)*0,3</t>
  </si>
  <si>
    <t>m. 107</t>
  </si>
  <si>
    <t>1,115*(2,15+0,1)-0,9*2,05+(0,9+2,05*2)*0,3</t>
  </si>
  <si>
    <t>m. 101</t>
  </si>
  <si>
    <t>2,29*(2,25+0,1)-0,9*2,05-(0,9+2,05*2)*0,3</t>
  </si>
  <si>
    <t>1,235*2,49</t>
  </si>
  <si>
    <t>-1646816958</t>
  </si>
  <si>
    <t>-1815946760</t>
  </si>
  <si>
    <t>u překladů</t>
  </si>
  <si>
    <t>0,3*0,3*2*2</t>
  </si>
  <si>
    <t>typ C - včetně sklonu u sprchových koutů</t>
  </si>
  <si>
    <t>typ D - včetně sklonu u sprchových koutů</t>
  </si>
  <si>
    <t>(0,875+0,9)*2*2</t>
  </si>
  <si>
    <t>97277664</t>
  </si>
  <si>
    <t>139198902</t>
  </si>
  <si>
    <t>902416272</t>
  </si>
  <si>
    <t>-541027262</t>
  </si>
  <si>
    <t>-640039785</t>
  </si>
  <si>
    <t>-1515857432</t>
  </si>
  <si>
    <t>-43752287</t>
  </si>
  <si>
    <t>49,68</t>
  </si>
  <si>
    <t>0,5*2,05*0,3*2+1,5*0,25*0,3*2</t>
  </si>
  <si>
    <t>2,455*0,9*0,2</t>
  </si>
  <si>
    <t>-1967254795</t>
  </si>
  <si>
    <t>typ C+D</t>
  </si>
  <si>
    <t>0,7*1,97*4</t>
  </si>
  <si>
    <t>-1643083158</t>
  </si>
  <si>
    <t>pro nové překlady, revizní otvor</t>
  </si>
  <si>
    <t>2*2+2</t>
  </si>
  <si>
    <t>-904217019</t>
  </si>
  <si>
    <t>-2,75</t>
  </si>
  <si>
    <t>-1,77</t>
  </si>
  <si>
    <t>-1692915302</t>
  </si>
  <si>
    <t>26,694</t>
  </si>
  <si>
    <t>-1852507946</t>
  </si>
  <si>
    <t>1697881098</t>
  </si>
  <si>
    <t>1512834769</t>
  </si>
  <si>
    <t>27,565</t>
  </si>
  <si>
    <t>27,565*9 'Přepočtené koeficientem množství</t>
  </si>
  <si>
    <t>2,27</t>
  </si>
  <si>
    <t>1,512+0,054+0,582+0,002</t>
  </si>
  <si>
    <t>-2048090807</t>
  </si>
  <si>
    <t>27,565-2,27-2,15</t>
  </si>
  <si>
    <t>537851732</t>
  </si>
  <si>
    <t>1355491724</t>
  </si>
  <si>
    <t>1549671849</t>
  </si>
  <si>
    <t>1147306594</t>
  </si>
  <si>
    <t>(4,65+1*2+0,35+1,2+0,1+1,15)*2,53-0,7*1,97*2</t>
  </si>
  <si>
    <t>(4,65+2,2+1,7+1+0,6+0,9)*2,53-0,7*1,97*4</t>
  </si>
  <si>
    <t>(0,3*2+0,25+0,195+0,35*2+0,35+0,3+1)*2,53</t>
  </si>
  <si>
    <t>3,15*1,2</t>
  </si>
  <si>
    <t xml:space="preserve"> tl. 200 mm</t>
  </si>
  <si>
    <t>0,5*2,53</t>
  </si>
  <si>
    <t>tl. 350 mm</t>
  </si>
  <si>
    <t>(1,45+0,15)*2,53</t>
  </si>
  <si>
    <t>2,75</t>
  </si>
  <si>
    <t>1,77</t>
  </si>
  <si>
    <t>-1607141321</t>
  </si>
  <si>
    <t>(1,2+1,15)*2-0,7-0,8</t>
  </si>
  <si>
    <t>(2,2+0,625*2)*2-0,7*4-0,8</t>
  </si>
  <si>
    <t>4,25+1,38+9,08+10,6</t>
  </si>
  <si>
    <t>9,43+9,78+1,45+2,75+1,77</t>
  </si>
  <si>
    <t>-1828635097</t>
  </si>
  <si>
    <t>(1,25+0,6)*1,77</t>
  </si>
  <si>
    <t>1184549713</t>
  </si>
  <si>
    <t>02b - 2 NP - typ A a B INV</t>
  </si>
  <si>
    <t>1762874329</t>
  </si>
  <si>
    <t>65767064</t>
  </si>
  <si>
    <t>-647550421</t>
  </si>
  <si>
    <t>-244959892</t>
  </si>
  <si>
    <t>-524620304</t>
  </si>
  <si>
    <t>138132912</t>
  </si>
  <si>
    <t>-2110753004</t>
  </si>
  <si>
    <t>719637840</t>
  </si>
  <si>
    <t>20512080</t>
  </si>
  <si>
    <t>304576583</t>
  </si>
  <si>
    <t>645024300</t>
  </si>
  <si>
    <t>443102901</t>
  </si>
  <si>
    <t>-1005329038</t>
  </si>
  <si>
    <t>1787177188</t>
  </si>
  <si>
    <t>2088190386</t>
  </si>
  <si>
    <t>-173646088</t>
  </si>
  <si>
    <t>03b - 3 NP - typ A a B INV</t>
  </si>
  <si>
    <t>879119876</t>
  </si>
  <si>
    <t>-228343282</t>
  </si>
  <si>
    <t>-389463518</t>
  </si>
  <si>
    <t>-1277424397</t>
  </si>
  <si>
    <t>-1869331714</t>
  </si>
  <si>
    <t>1612770177</t>
  </si>
  <si>
    <t>-1713313737</t>
  </si>
  <si>
    <t>1945407114</t>
  </si>
  <si>
    <t>634204783</t>
  </si>
  <si>
    <t>-833464745</t>
  </si>
  <si>
    <t>-1860198038</t>
  </si>
  <si>
    <t>-569406641</t>
  </si>
  <si>
    <t>955950941</t>
  </si>
  <si>
    <t>1097662345</t>
  </si>
  <si>
    <t>821744446</t>
  </si>
  <si>
    <t>-492598781</t>
  </si>
  <si>
    <t>04b - 4 NP - typ A a B INV</t>
  </si>
  <si>
    <t>-1211075559</t>
  </si>
  <si>
    <t>-1895191908</t>
  </si>
  <si>
    <t>-1937666217</t>
  </si>
  <si>
    <t>1847374418</t>
  </si>
  <si>
    <t>732325655</t>
  </si>
  <si>
    <t>704418975</t>
  </si>
  <si>
    <t>-1014959950</t>
  </si>
  <si>
    <t>-306892523</t>
  </si>
  <si>
    <t>-1601708012</t>
  </si>
  <si>
    <t>-907678404</t>
  </si>
  <si>
    <t>221642037</t>
  </si>
  <si>
    <t>1775179400</t>
  </si>
  <si>
    <t>-1982771964</t>
  </si>
  <si>
    <t>1624086560</t>
  </si>
  <si>
    <t>1317972688</t>
  </si>
  <si>
    <t>1242341923</t>
  </si>
  <si>
    <t>05b - 5 NP - typ A a B INV</t>
  </si>
  <si>
    <t>-1735161351</t>
  </si>
  <si>
    <t>1035152726</t>
  </si>
  <si>
    <t>1154696238</t>
  </si>
  <si>
    <t>-1103150000</t>
  </si>
  <si>
    <t>-670981449</t>
  </si>
  <si>
    <t>-1985690068</t>
  </si>
  <si>
    <t>-1718396631</t>
  </si>
  <si>
    <t>-939432409</t>
  </si>
  <si>
    <t>1757511841</t>
  </si>
  <si>
    <t>-1489351177</t>
  </si>
  <si>
    <t>-732001243</t>
  </si>
  <si>
    <t>1727496174</t>
  </si>
  <si>
    <t>1523612158</t>
  </si>
  <si>
    <t>-1514592580</t>
  </si>
  <si>
    <t>1853956066</t>
  </si>
  <si>
    <t>-195975564</t>
  </si>
  <si>
    <t>06b - 6 NP - typ A a B INV</t>
  </si>
  <si>
    <t>-1840902306</t>
  </si>
  <si>
    <t>-1545593348</t>
  </si>
  <si>
    <t>517075545</t>
  </si>
  <si>
    <t>-355552167</t>
  </si>
  <si>
    <t>2072046947</t>
  </si>
  <si>
    <t>-581927567</t>
  </si>
  <si>
    <t>-1158325920</t>
  </si>
  <si>
    <t>1529746163</t>
  </si>
  <si>
    <t>-55978007</t>
  </si>
  <si>
    <t>-1508991491</t>
  </si>
  <si>
    <t>1287842070</t>
  </si>
  <si>
    <t>362122613</t>
  </si>
  <si>
    <t>-160695551</t>
  </si>
  <si>
    <t>-262771676</t>
  </si>
  <si>
    <t>23536551</t>
  </si>
  <si>
    <t>16505010</t>
  </si>
  <si>
    <t>07b - 7 NP - typ A a B INV</t>
  </si>
  <si>
    <t xml:space="preserve">    712 - Povlakové krytiny</t>
  </si>
  <si>
    <t xml:space="preserve">    713 - Izolace tepelné</t>
  </si>
  <si>
    <t>-754886659</t>
  </si>
  <si>
    <t>-1925447812</t>
  </si>
  <si>
    <t>821113439</t>
  </si>
  <si>
    <t>500126043</t>
  </si>
  <si>
    <t>-1811786295</t>
  </si>
  <si>
    <t>595291650</t>
  </si>
  <si>
    <t>1092387354</t>
  </si>
  <si>
    <t>-911404482</t>
  </si>
  <si>
    <t>2143459102</t>
  </si>
  <si>
    <t>-662455594</t>
  </si>
  <si>
    <t>362328278</t>
  </si>
  <si>
    <t>428440630</t>
  </si>
  <si>
    <t>712204698</t>
  </si>
  <si>
    <t>-287153057</t>
  </si>
  <si>
    <t>1528932367</t>
  </si>
  <si>
    <t>-1577839015</t>
  </si>
  <si>
    <t>-1367699428</t>
  </si>
  <si>
    <t>656030767</t>
  </si>
  <si>
    <t>1375561275</t>
  </si>
  <si>
    <t>122039814</t>
  </si>
  <si>
    <t>300045015</t>
  </si>
  <si>
    <t>25,596</t>
  </si>
  <si>
    <t>-102631785</t>
  </si>
  <si>
    <t>-543309575</t>
  </si>
  <si>
    <t>-1042270638</t>
  </si>
  <si>
    <t>26,467</t>
  </si>
  <si>
    <t>26,467*9 'Přepočtené koeficientem množství</t>
  </si>
  <si>
    <t>763331821</t>
  </si>
  <si>
    <t>26,467-2,248-0,804</t>
  </si>
  <si>
    <t>-420250577</t>
  </si>
  <si>
    <t>712</t>
  </si>
  <si>
    <t>Povlakové krytiny</t>
  </si>
  <si>
    <t>712361801</t>
  </si>
  <si>
    <t>Odstranění povlakové krytiny střech do 10° z fólií položených volně - separační vrstva</t>
  </si>
  <si>
    <t>-1578054936</t>
  </si>
  <si>
    <t>712361804</t>
  </si>
  <si>
    <t>Odstranění povlakové krytiny střech do 10° z fólií natavených do asfaltového podkladu</t>
  </si>
  <si>
    <t>-769446470</t>
  </si>
  <si>
    <t>rozkrytí střechy</t>
  </si>
  <si>
    <t>1,5*2+4*0,5</t>
  </si>
  <si>
    <t>998712203</t>
  </si>
  <si>
    <t>Přesun hmot procentní pro krytiny povlakové v objektech v přes 12 do 24 m</t>
  </si>
  <si>
    <t>1839960512</t>
  </si>
  <si>
    <t>713</t>
  </si>
  <si>
    <t>Izolace tepelné</t>
  </si>
  <si>
    <t>713140843</t>
  </si>
  <si>
    <t>Odstranění tepelné izolace střech nadstřešní připevněné z polystyrenu suchého tl přes 100 mm</t>
  </si>
  <si>
    <t>1758045872</t>
  </si>
  <si>
    <t>998713203</t>
  </si>
  <si>
    <t>Přesun hmot procentní pro izolace tepelné v objektech v přes 12 do 24 m</t>
  </si>
  <si>
    <t>1386400388</t>
  </si>
  <si>
    <t>-1491540326</t>
  </si>
  <si>
    <t>472466062</t>
  </si>
  <si>
    <t>-1848216322</t>
  </si>
  <si>
    <t>0,85*2*2,53</t>
  </si>
  <si>
    <t>zdí</t>
  </si>
  <si>
    <t>1756992355</t>
  </si>
  <si>
    <t>67</t>
  </si>
  <si>
    <t>68</t>
  </si>
  <si>
    <t>567564895</t>
  </si>
  <si>
    <t>69</t>
  </si>
  <si>
    <t>70</t>
  </si>
  <si>
    <t>-370295991</t>
  </si>
  <si>
    <t>71</t>
  </si>
  <si>
    <t>VRNb - Vedlejší náklady</t>
  </si>
  <si>
    <t>VRN - Vedlejší rozpočtové náklady</t>
  </si>
  <si>
    <t xml:space="preserve">    VRN3 - Zařízení staveniště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</si>
  <si>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</si>
  <si>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</si>
  <si>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</si>
  <si>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</si>
  <si>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</si>
  <si>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</si>
  <si>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 xml:space="preserve">Zařízení staveniště </t>
  </si>
  <si>
    <t>1024</t>
  </si>
  <si>
    <t>1256228825</t>
  </si>
  <si>
    <t>VRN9</t>
  </si>
  <si>
    <t>Ostatní náklady</t>
  </si>
  <si>
    <t>900100100</t>
  </si>
  <si>
    <t>Průzkum a posouzení stávajících konstrukcí</t>
  </si>
  <si>
    <t>412886717</t>
  </si>
  <si>
    <t>900100101</t>
  </si>
  <si>
    <t>Demontáže vnitřního vybavení</t>
  </si>
  <si>
    <t>1062490025</t>
  </si>
  <si>
    <t>INV - CELKOVÉ INVESTIČNÍ NÁKLADY NA OPRAVU JEDNOTLIVÝCH BLOKŮ</t>
  </si>
  <si>
    <t>PROJEKT JE ZPRACOVÁN PRO BLOK C, PRO BLOK A A BLOK B SE NEPŘEDPOKLÁDAJÍ PROJEKČNĚ ODCHYLKY</t>
  </si>
  <si>
    <t>BLOK C</t>
  </si>
  <si>
    <t>BLOK B</t>
  </si>
  <si>
    <t>BLOK A</t>
  </si>
  <si>
    <t>CENA CELEKM ZA DANOU PROFESI</t>
  </si>
  <si>
    <t>A+S ŘEŠENÍ</t>
  </si>
  <si>
    <t>VZT</t>
  </si>
  <si>
    <t>EL</t>
  </si>
  <si>
    <t>CELKOVÁ CENA ZA BLOK</t>
  </si>
  <si>
    <t xml:space="preserve">INV - CELKOVÁ CENA ZA REALIZACI  JEDNOHO BLOKU </t>
  </si>
  <si>
    <t>INV - CELKOVÁ CENA ZA REALIZACI  CELÉHO ZÁMĚRU (BLOK A, BLOK B, BLOK C)</t>
  </si>
  <si>
    <t>Věta</t>
  </si>
  <si>
    <t>Název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</si>
  <si>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</si>
  <si>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</si>
  <si>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</si>
  <si>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</si>
  <si>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</si>
  <si>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</si>
  <si>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</si>
  <si>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</si>
  <si>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</si>
  <si>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Elektroinstalace 1.PP</t>
  </si>
  <si>
    <t>1092-40966</t>
  </si>
  <si>
    <t>Rozvaděč R-WC</t>
  </si>
  <si>
    <t>Hl. vypínač 125A</t>
  </si>
  <si>
    <t>ks</t>
  </si>
  <si>
    <t>Jistič jednopólový do 16A "B", "C"</t>
  </si>
  <si>
    <t>Jistič třípólový do 20A "B", "C"</t>
  </si>
  <si>
    <t>Kombinovaný jistič + proud. chr. 1F 10A</t>
  </si>
  <si>
    <t>Kombinovaný jistič + proud. chr. 1F 16A</t>
  </si>
  <si>
    <t>Stykač 3F 40A</t>
  </si>
  <si>
    <t>Spínací hodiny</t>
  </si>
  <si>
    <t>Skříň</t>
  </si>
  <si>
    <t>1092-40967</t>
  </si>
  <si>
    <t>Celkem rozvaděč R-WC</t>
  </si>
  <si>
    <t>1002-549</t>
  </si>
  <si>
    <t>PŘÍSTROJ SPÍNACÍ</t>
  </si>
  <si>
    <t>Spínače a zásuvky budou přesně určeny a schváleny investorem a architektem</t>
  </si>
  <si>
    <t>1002-4448</t>
  </si>
  <si>
    <t>Přístroj spínače jednopólového; řazení 1, 1So</t>
  </si>
  <si>
    <t>PŘÍSTROJ OVLÁDAČE</t>
  </si>
  <si>
    <t>1002-4456</t>
  </si>
  <si>
    <t>Přístroj ovládače zapínacího se svorkou N řazení 1/0, 1/0So, 1/0S</t>
  </si>
  <si>
    <t>PŘÍSTROJ OVLÁDAČE IP44</t>
  </si>
  <si>
    <t>Přístroj ovládače zapínacího se svorkou N řazení 1/0, 1/0So, 1/0S, IP44, 10A, zapuštěný</t>
  </si>
  <si>
    <t>1002-5163</t>
  </si>
  <si>
    <t>ZÁSUVKA NN</t>
  </si>
  <si>
    <t>1002-4602</t>
  </si>
  <si>
    <t>Zásuvka jednonásobná, s ochranným kolíkem, s clonkami; řazení 2P+PE;b. bílá / bílá</t>
  </si>
  <si>
    <t>1002-4620</t>
  </si>
  <si>
    <t>Zásuvka jednonásobná IP44, s ochranným kolíkem, s clonkami, s víčkem; zapuštěný, řazení 2P+PE;b. bílá / bílá</t>
  </si>
  <si>
    <t>1265-1054</t>
  </si>
  <si>
    <t>Multifukční časové relé do krabice, 230V/16A</t>
  </si>
  <si>
    <t>7002-810</t>
  </si>
  <si>
    <t>KABEL PLOCHÝ</t>
  </si>
  <si>
    <t>7002-814</t>
  </si>
  <si>
    <t>CYKYLo-J 3x1,5</t>
  </si>
  <si>
    <t>7002-287</t>
  </si>
  <si>
    <t>KABEL SILOVÝ,IZOLACE PVC</t>
  </si>
  <si>
    <t>7002-300</t>
  </si>
  <si>
    <t>CYKY-J 4x35 , pevně</t>
  </si>
  <si>
    <t>7002-17</t>
  </si>
  <si>
    <t>7002-33</t>
  </si>
  <si>
    <t>CYKY-J 5x2.5 , pevně</t>
  </si>
  <si>
    <t>7002-23</t>
  </si>
  <si>
    <t>CYKY-J 3x2.5 , pevně</t>
  </si>
  <si>
    <t>7002-22</t>
  </si>
  <si>
    <t>CYKY-J 3x1.5 , pevně</t>
  </si>
  <si>
    <t>7002-492</t>
  </si>
  <si>
    <t>7002-497</t>
  </si>
  <si>
    <t>CYKY-O 3x1.5 , pevně</t>
  </si>
  <si>
    <t>7002-1</t>
  </si>
  <si>
    <t>VODIČ JEDNOŽILOVÝ  (CY)</t>
  </si>
  <si>
    <t>7002-6</t>
  </si>
  <si>
    <t>CY 4   mm2 , pevně</t>
  </si>
  <si>
    <t>7002-211</t>
  </si>
  <si>
    <t>CY 25 , pevně</t>
  </si>
  <si>
    <t>1047-1</t>
  </si>
  <si>
    <t>SVÍTIDLO ZÁŘIVKOVÉ BYTOVÉ</t>
  </si>
  <si>
    <t>1047-2</t>
  </si>
  <si>
    <t>STROPNÍ</t>
  </si>
  <si>
    <t>Před objednáním svítidel budou svítidla přesně určena a schválena investorem a architektem</t>
  </si>
  <si>
    <t>Svítidla budou doložena výpočtem osvětlení.</t>
  </si>
  <si>
    <t>1047-3</t>
  </si>
  <si>
    <t>A - LED SVÍTIDLO PŘISAZENÉ IP20, čtvercové 24W, 2160lm, RA80, 4000K + pohybové čidlo</t>
  </si>
  <si>
    <t>1047-4</t>
  </si>
  <si>
    <t>B - LED SVÍTIDLO PŘISAZENÉ min. IP44, čtvercové 19W, 2000lm, RA80, 4000K , rozměry cca 200x200mm</t>
  </si>
  <si>
    <t>1047-5</t>
  </si>
  <si>
    <t>C - LED SVÍTIDLO PŘISAZENÉ min. IP44, bodové svítidlo 15W, 1500lm, RA80, 4000K , rozměry cca 110x pr.90mm</t>
  </si>
  <si>
    <t>1047-6</t>
  </si>
  <si>
    <t>D - LED SVÍTIDLO PŘISAZENÉ min. IP44, čtvercové 24W, 2730lm, RA80, 4000K , rozměry cca 260x 260mm</t>
  </si>
  <si>
    <t>1123-743</t>
  </si>
  <si>
    <t>krabice univezální hluboká do dutých příček 70mm</t>
  </si>
  <si>
    <t>1123-53</t>
  </si>
  <si>
    <t>krabice univezální hluboká do zdi 70mm</t>
  </si>
  <si>
    <t>1123-744</t>
  </si>
  <si>
    <t>krabice rozbočná do dutých příček</t>
  </si>
  <si>
    <t>1123-535</t>
  </si>
  <si>
    <t>krabice rozbočná hluboká do zdi</t>
  </si>
  <si>
    <t>1123-6302</t>
  </si>
  <si>
    <t>Ohebná trubka bezhalegonová se střední mechanickou odolností pr.25mm</t>
  </si>
  <si>
    <t>Pomocné kovové konstrukce</t>
  </si>
  <si>
    <t>kg</t>
  </si>
  <si>
    <t>1123-4271</t>
  </si>
  <si>
    <t>Vkládací lišta 60X60</t>
  </si>
  <si>
    <t>9999-360</t>
  </si>
  <si>
    <t>Varná deska</t>
  </si>
  <si>
    <t>1260-363</t>
  </si>
  <si>
    <t>varná deska, sklokeramika, 4 plotny, 6,5kW/230V/400V</t>
  </si>
  <si>
    <t>9999-1296</t>
  </si>
  <si>
    <t>PROVEDENI REVIZNICH ZKOUSEK</t>
  </si>
  <si>
    <t>9999-1297</t>
  </si>
  <si>
    <t>DLE CSN 331500 (Zadavatel umožňuje nabídnout rovnocenné řešení. (§ 90 odst. 3 ZZVZ)</t>
  </si>
  <si>
    <t>9999-1298</t>
  </si>
  <si>
    <t xml:space="preserve"> Revizni technik</t>
  </si>
  <si>
    <t>hod</t>
  </si>
  <si>
    <t>9999-1299</t>
  </si>
  <si>
    <t xml:space="preserve"> Spoluprace s reviz.technikem</t>
  </si>
  <si>
    <t>9999-1294</t>
  </si>
  <si>
    <t>KOORDINACE POSTUPU PRACI</t>
  </si>
  <si>
    <t>9999-1295</t>
  </si>
  <si>
    <t xml:space="preserve"> S ostatnimi profesemi</t>
  </si>
  <si>
    <t>9999-1280</t>
  </si>
  <si>
    <t>HODINOVE ZUCTOVACI SAZBY</t>
  </si>
  <si>
    <t>9999-1290</t>
  </si>
  <si>
    <t xml:space="preserve"> Zabezpeceni pracoviste</t>
  </si>
  <si>
    <t>Elektroinstalace 1.PP - celkem</t>
  </si>
  <si>
    <t>Elektroinstalace 1.NP</t>
  </si>
  <si>
    <t>1007-47380</t>
  </si>
  <si>
    <t>Sada pro nouzovou signalizaci: transformator, kontrolní modul, signalní tlačítko se šňůrou a resetovací tlačítko.</t>
  </si>
  <si>
    <t>7002-32</t>
  </si>
  <si>
    <t>CYKY-J 5x1.5 , pevně</t>
  </si>
  <si>
    <t>DLE CSN 331500</t>
  </si>
  <si>
    <t>Elektroinstalace 1.NP - celkem</t>
  </si>
  <si>
    <t>Elektroinstalace 2.NP - 7.NP</t>
  </si>
  <si>
    <t>Elektroinstalace 2.NP-7.NP - celkem</t>
  </si>
  <si>
    <t>Podružný materiál</t>
  </si>
  <si>
    <t>Elektromontáže - celkem</t>
  </si>
  <si>
    <t xml:space="preserve">zakázka: UK Kam - Reko sdílených sociálek a kuchyní na 3 blocích, kolej Na Kotli, HK </t>
  </si>
  <si>
    <t>uchazeč:</t>
  </si>
  <si>
    <t>Vyplňují se pouze modrá pole</t>
  </si>
  <si>
    <t>VZT 1.PP, 2.NP – 7.NP - položky na 1. patro</t>
  </si>
  <si>
    <t>název</t>
  </si>
  <si>
    <t>cena MT</t>
  </si>
  <si>
    <t>cena práce</t>
  </si>
  <si>
    <t>počet</t>
  </si>
  <si>
    <t>poznámka</t>
  </si>
  <si>
    <t>Větrací jednotka dle bodu 9.1</t>
  </si>
  <si>
    <t>Spojovací pružná manžeta D200</t>
  </si>
  <si>
    <t>Tlumič hluku D200 / 500 mm</t>
  </si>
  <si>
    <t>Mřížka s vlhkostní reuglací B21 5-45m3/h Ø125</t>
  </si>
  <si>
    <t>Mřížka s vlhkostní reuglací B33 10-50m3/h Ø125</t>
  </si>
  <si>
    <t>Mřížka s regulací dle pohybu osob 5/30m3/h Ø80</t>
  </si>
  <si>
    <t>DC-DC měnič do mřížky mřížky</t>
  </si>
  <si>
    <t>redukce pro mřížku D80/125</t>
  </si>
  <si>
    <t>Regulátor potrubní s možností el. zvýšení průtoku 15m3/h</t>
  </si>
  <si>
    <t>Fasádní mřížka nerez D200</t>
  </si>
  <si>
    <t>Digestoř nástěnná komínová bez motoru. š 60cm</t>
  </si>
  <si>
    <t>pozinkované potrubí 125 mm x 3 m</t>
  </si>
  <si>
    <t>pozinkované potrubí 160 mm x 3 m</t>
  </si>
  <si>
    <t>pozinkované potrubí 200 mm x 3 m</t>
  </si>
  <si>
    <t>tep. a hluk . izol. hadice, D127, 1m</t>
  </si>
  <si>
    <t>tep. a hluk . izol. hadice, D203, 1m</t>
  </si>
  <si>
    <t>oblouk lisovaný s těsněním 125 / 90st</t>
  </si>
  <si>
    <t>oblouk lisovaný s těsněním 160 / 90st</t>
  </si>
  <si>
    <t>oblouk lisovaný s těsněním 200 / 90st</t>
  </si>
  <si>
    <t>odbočka jednoduchá s těsněním 90° 125 / 125</t>
  </si>
  <si>
    <t>odbočka jednoduchá s těsněním 90° 160 / 125</t>
  </si>
  <si>
    <t>odbočka jednoduchá s těsněním 90° 160 / 160</t>
  </si>
  <si>
    <t>odbočka jednoduchá s těsněním 90° 200 / 125</t>
  </si>
  <si>
    <t>odbočka jednoduchá s těsněním 90° 200 / 200</t>
  </si>
  <si>
    <t>přechod osový 160/125 mm, s těsněním</t>
  </si>
  <si>
    <t>přechod osový 200/125 mm, s těsněním</t>
  </si>
  <si>
    <t>přechod osový 200/160 mm, s těsněním</t>
  </si>
  <si>
    <t>vsuvka 125 mm, s těsněním</t>
  </si>
  <si>
    <t>nátrubek 125</t>
  </si>
  <si>
    <t>nátrubek 160</t>
  </si>
  <si>
    <t>nátrubek 200</t>
  </si>
  <si>
    <t>koncový kryt, nátrubek, 125 mm</t>
  </si>
  <si>
    <t>kovová objímka bez gumy pr. 125 mm</t>
  </si>
  <si>
    <t>kovová objímka bez gumy pr. 160 mm</t>
  </si>
  <si>
    <t>kovová objímka bez gumy pr. 200 mm</t>
  </si>
  <si>
    <t>kabel 2x0,5 pro mřížky</t>
  </si>
  <si>
    <t>zákryt stavebního otvoru bílý D125 mm</t>
  </si>
  <si>
    <t>zákryt stavebního otvoru bílý D160 mm</t>
  </si>
  <si>
    <t>zákryt stavebního otvoru bílý D200 mm</t>
  </si>
  <si>
    <t>PIR výplň do okna bílá/bílá do rozměnu 0,5 m2</t>
  </si>
  <si>
    <t>spojovací a ostatní materiál</t>
  </si>
  <si>
    <t>stavební přípomoce</t>
  </si>
  <si>
    <t>materiálová rezerva</t>
  </si>
  <si>
    <t>celková cena za 1. patro</t>
  </si>
  <si>
    <t>VZT 1.NP - položky na 1. patro</t>
  </si>
  <si>
    <t>oblouk lisovaný s těsněním 125 / 45st</t>
  </si>
  <si>
    <t>Souhrn</t>
  </si>
  <si>
    <t>Dopravné</t>
  </si>
  <si>
    <t>Přesuny hmot</t>
  </si>
  <si>
    <t>Náklady spojené s předáním díla</t>
  </si>
  <si>
    <t>Dokumentace skutečného provedení</t>
  </si>
  <si>
    <t>Celková cena bez DPH</t>
  </si>
  <si>
    <t>Celková cena s DPH</t>
  </si>
  <si>
    <t>ZTI</t>
  </si>
  <si>
    <t>NEI - CELKOVÉ NÁKLADY NA OPRAVU JEDNOTLIVÝCH BLOKŮ</t>
  </si>
  <si>
    <t xml:space="preserve">NEI - CELKOVÁ CENA ZA REALIZACI  JEDNOHO BLOKU </t>
  </si>
  <si>
    <t>NEI - CELKOVÁ CENA ZA REALIZACI  CELÉHO ZÁMĚRU (BLOK A, BLOK B, BLOK C)</t>
  </si>
  <si>
    <t>CELKOVÉ INVESTIČNÍ NÁKLADY NA OPRAVU JEDNOTLIVÝCH BLOKŮ</t>
  </si>
  <si>
    <t xml:space="preserve">CELKOVÁ CENA ZA REALIZACI  JEDNOHO BLOKU </t>
  </si>
  <si>
    <t>CELKOVÁ CENA ZA REALIZACI  CELÉHO ZÁMĚRU (BLOK A, BLOK B, BLOK C)</t>
  </si>
  <si>
    <t>Stavba :  UK  Kam - Reko  sdílených  sociálek  a  kuchyní  na  3 blocích /  Kolej  Na  Kotli,  HK</t>
  </si>
  <si>
    <t>Objekt : D.1.4.3 / ZTI - Zdravotechnické instalace</t>
  </si>
  <si>
    <t>P.Č.</t>
  </si>
  <si>
    <t>Kód položky</t>
  </si>
  <si>
    <t>Množství celkem</t>
  </si>
  <si>
    <t>Cena jednotková</t>
  </si>
  <si>
    <t>721</t>
  </si>
  <si>
    <t>DEMONTÁŽE  KANALIZACE</t>
  </si>
  <si>
    <t>721 17-1803</t>
  </si>
  <si>
    <t>Demontáž potrubí kanalizace, PVC, do d 75 mm</t>
  </si>
  <si>
    <t>(potr. d40 mm - 60 m / potr. d50 - 156 m / potr. d75 - 45 m)</t>
  </si>
  <si>
    <t>721 17-1808</t>
  </si>
  <si>
    <t>Demontáž potrubí kanalizace, PVC, přes d 75 mm do d114 mm</t>
  </si>
  <si>
    <t>(potr. d110 mm - 100 m / potr. d125 - 45 m )</t>
  </si>
  <si>
    <t>721 21-0812</t>
  </si>
  <si>
    <t>Demontáž vpustí podlahových</t>
  </si>
  <si>
    <t>721 22-0801</t>
  </si>
  <si>
    <t>Demontáž sifonů do DN 70</t>
  </si>
  <si>
    <t>Zdravotechnika - demontáž vnitřní kanalizace</t>
  </si>
  <si>
    <t>722</t>
  </si>
  <si>
    <t>DEMONTÁŽ  VODOVODU</t>
  </si>
  <si>
    <t>722 17-0801</t>
  </si>
  <si>
    <t>Demontáž rozvodu potrubí z plastů do D 25 mm</t>
  </si>
  <si>
    <t>722 17-0804</t>
  </si>
  <si>
    <t>Demontáž rozvodu potrubí z plastů přes D 25 mm do D 50 mm</t>
  </si>
  <si>
    <t>722 17-0805</t>
  </si>
  <si>
    <t xml:space="preserve">Demontáž rozvodu potrubí z plastů přes D 50 mm </t>
  </si>
  <si>
    <t>722 17-0862</t>
  </si>
  <si>
    <t xml:space="preserve">Demontáž armatur závitových se 2 závity přes 3/4" do 5/4" </t>
  </si>
  <si>
    <t>722 17-0864</t>
  </si>
  <si>
    <t xml:space="preserve">Demontáž armatur závitových se 2 závity přes 5/4" do 2" </t>
  </si>
  <si>
    <t>Zdravotechnika - demontáž vnitřního vodovodu</t>
  </si>
  <si>
    <t>DEMONTÁŽ  ZAŘIZOVACÍCH  PŘEDMĚTŮ</t>
  </si>
  <si>
    <t>725 11-0811</t>
  </si>
  <si>
    <t>Demontáž klozetů s nádrží</t>
  </si>
  <si>
    <t>soub</t>
  </si>
  <si>
    <t>725 12-2817</t>
  </si>
  <si>
    <t>Demontáž pisoárů bez nádrže, s tlakovým připojením na vodovod</t>
  </si>
  <si>
    <t>725 21-0821</t>
  </si>
  <si>
    <t>Demontáž umývadel (bez baterií)</t>
  </si>
  <si>
    <t>725 17-0864</t>
  </si>
  <si>
    <t>Demontáž sprchových kabin a vaniček (bez baterií)</t>
  </si>
  <si>
    <t>725 37-0823</t>
  </si>
  <si>
    <t>Demontáž dřezů vestavěných v kuchyň. linkách</t>
  </si>
  <si>
    <t>725 33-0820</t>
  </si>
  <si>
    <t>Demontáž výlevek diturvitových (bez baterií)</t>
  </si>
  <si>
    <t>725 82-0801</t>
  </si>
  <si>
    <t>Demontáž baterií nástěnných (umývadlových a dřezových)</t>
  </si>
  <si>
    <t>725 84-0850</t>
  </si>
  <si>
    <t>Demontáž baterií nástěnných - sprchových</t>
  </si>
  <si>
    <t>Zdravotechnika - demontáž zařizovacích předmětů</t>
  </si>
  <si>
    <t>VNITŘNÍ KANALIZACE</t>
  </si>
  <si>
    <t>721 17-4042</t>
  </si>
  <si>
    <t>Potrubí kanalizační z PP hrdlové odpadní DN 40 (DOD. + MONT.)</t>
  </si>
  <si>
    <t>721 17-4043</t>
  </si>
  <si>
    <t>Potrubí kanalizační z PP hrdlové odpadní DN 50 (DOD. + MONT.)</t>
  </si>
  <si>
    <t>721 17-4024</t>
  </si>
  <si>
    <t>Potrubí kanalizační z PP hrdlové odpadní DN 70/HT (DOD. + MONT.)</t>
  </si>
  <si>
    <t>721 17-4025</t>
  </si>
  <si>
    <t>Potrubí kanalizační z PP hrdlové odpadní DN 100/HT (DOD. + MONT.)</t>
  </si>
  <si>
    <t>721 17-4026</t>
  </si>
  <si>
    <t>Potrubí kanalizační z PP hrdlové odpadní DN 125/HT (DOD. + MONT.)</t>
  </si>
  <si>
    <t>721 19-4105</t>
  </si>
  <si>
    <t>Vyvedení a upevnění odpadních výpustek DN 50</t>
  </si>
  <si>
    <t>721 19-4109</t>
  </si>
  <si>
    <t>Vyvedení a upevnění odpadních výpustek DN 100</t>
  </si>
  <si>
    <t>SPCM</t>
  </si>
  <si>
    <t>Vpust podlahová nerez (pro možnost vsazení dlažby), odtok DN 40</t>
  </si>
  <si>
    <t xml:space="preserve">pouze DODÁVKA (montáž je součástí stavební části PD) </t>
  </si>
  <si>
    <t>721 27-3152</t>
  </si>
  <si>
    <t>Hlavice ventilační pro kanalizaci, č. 807/75</t>
  </si>
  <si>
    <t>DODÁVKA + MONTÁŽ</t>
  </si>
  <si>
    <t>721 27-3153</t>
  </si>
  <si>
    <t>Hlavice ventilační pro kanalizaci, č. 810/110</t>
  </si>
  <si>
    <t>727 12-1112</t>
  </si>
  <si>
    <t>Protipožární manžety d110, z jedné strany dělící konstrukce</t>
  </si>
  <si>
    <t xml:space="preserve">DODÁVKA + MONTÁŽ </t>
  </si>
  <si>
    <t>725 98-0121</t>
  </si>
  <si>
    <t>Revizní dvířka 15/15 cm (pro PISOÁRY)</t>
  </si>
  <si>
    <t>725 98-0123</t>
  </si>
  <si>
    <t xml:space="preserve">Revizní dvířka 20/20 cm </t>
  </si>
  <si>
    <t>Revizní dvířka 60/60 cm (do SDK kce)</t>
  </si>
  <si>
    <t>Revizní dvířka 60/60 cm (do beton. panelu - otovr připraven)</t>
  </si>
  <si>
    <t>DODÁVKA + MONTÁŽ (nutná POŽÁRNÍ ODOLNOST dle PBŘ: EI30 DP3)</t>
  </si>
  <si>
    <t>721 29-0111</t>
  </si>
  <si>
    <t>Zkouška těsnosti potrubí kanalizace vodou do DN 150</t>
  </si>
  <si>
    <t>721 29-0123</t>
  </si>
  <si>
    <t>Zkouška těsnosti potrubí kanalizace kouřem do DN 150</t>
  </si>
  <si>
    <t>Zdravotechnika - vnitřní kanalizace</t>
  </si>
  <si>
    <t>VNITŘNÍ VODOVOD</t>
  </si>
  <si>
    <t>722 17-4002</t>
  </si>
  <si>
    <t>Montáž rozvodu potrubí z plastů do D 20 mm</t>
  </si>
  <si>
    <t>Trubka tlaková PPR-C, řada PN 20,  d20 x 2,8 mm (vč. prořezu)</t>
  </si>
  <si>
    <t>722 17-4003</t>
  </si>
  <si>
    <t>Montáž rozvodu potrubí z plastů do D 25 mm</t>
  </si>
  <si>
    <t>Trubka tlaková PPR-C, řada PN 20,  d25 x 3,5 mm (vč. prořezu)</t>
  </si>
  <si>
    <t>722 17-4004</t>
  </si>
  <si>
    <t>Montáž rozvodu potrubí z plastů do D 32 mm</t>
  </si>
  <si>
    <t>Trubka tlaková PPR-C, řada PN 20,  d32 x 4,4 mm (vč. prořezu)</t>
  </si>
  <si>
    <t>722 17-4005</t>
  </si>
  <si>
    <t>Montáž rozvodu potrubí z plastů do D 40 mm</t>
  </si>
  <si>
    <t>Trubka tlaková PPR-C, řada PN 20,  d40 x 5,5 mm (vč. prořezu)</t>
  </si>
  <si>
    <t>722 17-4006</t>
  </si>
  <si>
    <t>Montáž rozvodu potrubí z plastů do D 50 mm</t>
  </si>
  <si>
    <t>Trubka tlaková PPR-C, řada PN 20,  d50 x 6,9 mm (vč. prořezu)</t>
  </si>
  <si>
    <t>722 17-4007</t>
  </si>
  <si>
    <t>Montáž rozvodu potrubí z plastů do D 63 mm</t>
  </si>
  <si>
    <t>Trubka tlaková PPR-C, řada PN 20,  d63 x 8,6 mm (vč. prořezu)</t>
  </si>
  <si>
    <t>722 17-4008</t>
  </si>
  <si>
    <t>Montáž rozvodu potrubí z plastů do D 75 mm</t>
  </si>
  <si>
    <t>Trubka tlaková PPR-C, řada PN 20,  d75 x 8,4 mm (vč. prořezu)</t>
  </si>
  <si>
    <t>722 22-0111</t>
  </si>
  <si>
    <t>Nástěnka závitová pro výtokový ventil G 1/2 s jedním závitem</t>
  </si>
  <si>
    <t>Ventil rohový DN 15, s filtrem, pro stojánkové baterie</t>
  </si>
  <si>
    <t>Flexi hadice připojovací, tlaková, nerez, opletená (pro stojánk. baterie)</t>
  </si>
  <si>
    <t>722 23-9102</t>
  </si>
  <si>
    <t xml:space="preserve">Montáž vodovodních armatur DN 20 se 2 závity </t>
  </si>
  <si>
    <t xml:space="preserve">Kohout kulový přímý s 2x vnitřním závitem a páčkou, DN 20 </t>
  </si>
  <si>
    <t xml:space="preserve">chrom, pro pitnou vodu / DOD. + MONT. </t>
  </si>
  <si>
    <t xml:space="preserve">Filtr DN 20, mosazný   </t>
  </si>
  <si>
    <t xml:space="preserve">ks  </t>
  </si>
  <si>
    <t xml:space="preserve">DODAVKA (pro PISOÁRY)                 </t>
  </si>
  <si>
    <t>722 23-9103</t>
  </si>
  <si>
    <t xml:space="preserve">Montáž vodovodních armatur DN 25 se 2 závity </t>
  </si>
  <si>
    <t xml:space="preserve">Kohout kulový přímý s 2x vnitřním závitem a páčkou, DN 25 </t>
  </si>
  <si>
    <t>722 23-9104</t>
  </si>
  <si>
    <t xml:space="preserve">Montáž vodovodních armatur DN 32 se 2 závity </t>
  </si>
  <si>
    <t>Kohout kulový přímý s 2x vnitřním závitem a páčkou, DN 32</t>
  </si>
  <si>
    <t xml:space="preserve">obyčejný / DOD. + MONT. </t>
  </si>
  <si>
    <t>722 23-9105</t>
  </si>
  <si>
    <t xml:space="preserve">Montáž vodovodních armatur DN 40 se 2 závity </t>
  </si>
  <si>
    <t>Kohout kulový přímý s 2x vnitřním závitem a páčkou, DN 40</t>
  </si>
  <si>
    <t>722 23-9106</t>
  </si>
  <si>
    <t xml:space="preserve">Montáž vodovodních armatur DN 50 se 2 závity </t>
  </si>
  <si>
    <t>Protipožární tmely pro vodovod. potr., z jedné strany dělící konstrukce</t>
  </si>
  <si>
    <t>DODÁVKA + MONTÁŽ (1 stoupačka = 8 prostupů)</t>
  </si>
  <si>
    <t>722 29-0226</t>
  </si>
  <si>
    <t>Zkouška těsnosti vodovodního potrubí do DN 50</t>
  </si>
  <si>
    <t>722 29-0234</t>
  </si>
  <si>
    <t>Proplach a dezinfekce vodovodního potrubí do DN 50</t>
  </si>
  <si>
    <t>POZNÁMKA: Revizní dvířka jsou součástí odd. 721 - KANALIZACE</t>
  </si>
  <si>
    <t>Zdravotechnika - vnitřní vodovod</t>
  </si>
  <si>
    <t>IZOLACE TEPELNÉ</t>
  </si>
  <si>
    <t>722 18-1211</t>
  </si>
  <si>
    <t>Izolace tepel., z pěnového polyetylénu PE,  20 x 6 mm</t>
  </si>
  <si>
    <t xml:space="preserve">m   </t>
  </si>
  <si>
    <t xml:space="preserve">DODÁVKA + MONTÁŽ  (potr. v příčkách a předstěnách)                               </t>
  </si>
  <si>
    <t>722 18-1212</t>
  </si>
  <si>
    <t>Izolace tepel., z pěnového polyetylénu PE,  d25-32 mm, tl. 6 mm</t>
  </si>
  <si>
    <t>722 18-1213</t>
  </si>
  <si>
    <t>Izolace tepel., z pěnového polyetylénu PE, přes d32 mm, tl. 6 mm</t>
  </si>
  <si>
    <t>722 18-1222</t>
  </si>
  <si>
    <t>Izolace tepel., z pěnového PE,  přes d20 do d45 mm, tl. 9 mm</t>
  </si>
  <si>
    <t xml:space="preserve">DODÁVKA + MONTÁŽ  (potr. v instalačních šachtách)                 </t>
  </si>
  <si>
    <t>722 18-1223</t>
  </si>
  <si>
    <t>Izolace tepel., z pěnového PE,  přes d45 do d63 mm, tl. 9 mm</t>
  </si>
  <si>
    <t>722 18-1224</t>
  </si>
  <si>
    <t>Izolace tepel., z pěnového PE,  přes d63 mm, tl. 9 mm</t>
  </si>
  <si>
    <t>722 18-1232</t>
  </si>
  <si>
    <t>Izolace tepel., z pěnového PE,  přes d20 do d45 mm, tl. 15 mm</t>
  </si>
  <si>
    <t>722 18-1233</t>
  </si>
  <si>
    <t>Izolace tepel., z pěnového PE,  přes d63 mm, tl. 15 mm</t>
  </si>
  <si>
    <t xml:space="preserve">Sponka plastová k izol.tepelné      </t>
  </si>
  <si>
    <t>Zdravotechnika - izolace tepelné</t>
  </si>
  <si>
    <t>725</t>
  </si>
  <si>
    <t>ZAŘIZOVACÍ PŘEDMĚTY</t>
  </si>
  <si>
    <t>725 11-9125</t>
  </si>
  <si>
    <t>Montáž klozetových mís závěsných</t>
  </si>
  <si>
    <t>WC mísa závěsná, keramická, bílá, vč. softclose slim sedátka</t>
  </si>
  <si>
    <t>s hlubokým splachováním, s uzavřeným splachovacím kruhem</t>
  </si>
  <si>
    <t>Podomítkový instalační modul s nádržkou, k dtto, pro SDK konstrukce</t>
  </si>
  <si>
    <t>Splachovací tlačítko, bílé, plastové, DUÁLNÍ</t>
  </si>
  <si>
    <t>Montáž klozetových mís závěsných - pro IMOBILNÍ osoby</t>
  </si>
  <si>
    <t>s hlubokým splachováním, s uzavřeným splachovacím kruhem, délka 700 mm</t>
  </si>
  <si>
    <t>Oddálené pneumatické splachování, bílé, plast., pro zabudování do zdi</t>
  </si>
  <si>
    <t>725 29-1721</t>
  </si>
  <si>
    <t>Madlo krakorcové, smaltované, pevné - pro IMOBILNÍ osoby (850 mm)</t>
  </si>
  <si>
    <t>725 29-1722</t>
  </si>
  <si>
    <t>Madlo krakorcové, smalt., SKLOPNÉ - pro IMOBILNÍ osoby (850 mm)</t>
  </si>
  <si>
    <t>725 21-9102</t>
  </si>
  <si>
    <t>Montáž umývadel diturvitových</t>
  </si>
  <si>
    <t xml:space="preserve">Umývadlo keramické, s antibakteriálním povrchem, bílé, 55 x 48 cm </t>
  </si>
  <si>
    <t>s otvorem pro baterii, vč. upevňovacího setu, vč. sifonu, vč. odtokové výpusti 5/4", chromované</t>
  </si>
  <si>
    <t>Podomítkový instalační modul k dtto, pro SDK konstrukce</t>
  </si>
  <si>
    <t>725 82-9131</t>
  </si>
  <si>
    <t>Montáž baterie stojánkové k dtto</t>
  </si>
  <si>
    <t>Baterie umývadlová, stojánková, s timerem (tlačítkem)</t>
  </si>
  <si>
    <r>
      <t xml:space="preserve">DODÁVKA </t>
    </r>
    <r>
      <rPr>
        <b/>
        <sz val="10"/>
        <rFont val="Arial"/>
        <family val="2"/>
      </rPr>
      <t>(připojovací hadičky jsou v odd. 722 - VODOVOD, u rohových ventilů)</t>
    </r>
  </si>
  <si>
    <t>Montáž umývadel diturvitových - pro IMOBILNÍ osoby</t>
  </si>
  <si>
    <t>s otvorem pro baterii, vč. upevňovacího setu, vč. odtokové výpusti 5/4", chromované</t>
  </si>
  <si>
    <t>(musí vyhovovat předpisům pro ZTP - imobilní osoby)</t>
  </si>
  <si>
    <t>Speciální podomítkový sifon pro umývadlo, prostorově úsporný, chrom.</t>
  </si>
  <si>
    <t>Baterie umývadlová, stojánková, s dlouhou ovládací pákou</t>
  </si>
  <si>
    <t>DODÁVKA (připojovací hadičky jsou v odd. 722 - VODOVOD, u rohových ventilů)</t>
  </si>
  <si>
    <t>725 29-1702</t>
  </si>
  <si>
    <t>Madlo rovné, smaltované, pevné - pro IMOBILNÍ osoby (700 mm)</t>
  </si>
  <si>
    <t>DODÁVKA + MONTÁŽ (k umývadlu Ui)</t>
  </si>
  <si>
    <t>DODÁVKA + MONTÁŽ (na vnitřní stranu dveří v m.č. 1.02)</t>
  </si>
  <si>
    <t>Zrcadlo sklopné, v nerez rámu, 600 x 400 mm (pro Ui v m.č. 1.02)</t>
  </si>
  <si>
    <t>Systémový odtokový žlábek podlahový, sprchový, nerez provedení</t>
  </si>
  <si>
    <t>s okrajem pro perforovaný rošt a s nastavitelným límcem ke stěně, dl. 750 mm</t>
  </si>
  <si>
    <t>pouze DODÁVKA (montáž je součástí stavebního dílu) S + Si</t>
  </si>
  <si>
    <t>Rošt do sprchového žlábku, nerezový mat, perforovaný, dl. 750 mm</t>
  </si>
  <si>
    <t>725 84-9412</t>
  </si>
  <si>
    <t>Montáž baterie nástěnné k dtto</t>
  </si>
  <si>
    <t>Baterie SPRCHOVÁ, nástěnná, s tlačítkovým timerem, chrom.</t>
  </si>
  <si>
    <t>Hlavice sprchová, ruční, vč. hadice a držáku sprchy</t>
  </si>
  <si>
    <t>Dveře do sprchy, jednodílné, otočné, bezpečnostní sklo, neprůhledné</t>
  </si>
  <si>
    <t xml:space="preserve">šířka 700 - 1000 mm, výška 1900 mm, rámové prvky - ALUchrom </t>
  </si>
  <si>
    <t>Madlo vodorovné, NEREZ, pevné - do sprchy Si (700 mm)</t>
  </si>
  <si>
    <t>105a</t>
  </si>
  <si>
    <t>Madlo svislé, NEREZ, pevné - do sprchy Si (700 mm)</t>
  </si>
  <si>
    <t>105b</t>
  </si>
  <si>
    <t>Madlo sklopné, smalt., SKLOPNÉ - so sprchy Si (850 mm)</t>
  </si>
  <si>
    <t>Sedátko sklopné - do sprchy Si, bílé, plastové</t>
  </si>
  <si>
    <t>Univerzální rohová tyč - do sprchy Si, chrom, pro závěs</t>
  </si>
  <si>
    <t>Podpůrná tyč k dtto, ke stropu - do sprchy Si, chrom, pro závěs</t>
  </si>
  <si>
    <t>Sprchový závěs, vinyl, 180 x 200 cm - do sprchy Si</t>
  </si>
  <si>
    <t>725 12-9102</t>
  </si>
  <si>
    <t>Montáž pisoárů diturvitových</t>
  </si>
  <si>
    <t>Pisoár diturvitový, bílý, se skrytým přívodem vody</t>
  </si>
  <si>
    <t>DODÁVKA (pro možnost automat. splachování přes nástěnný senzor)</t>
  </si>
  <si>
    <t>Splachovací senzor k dtto, nástěnný</t>
  </si>
  <si>
    <t>Napájecí síťový zdroj, vžyd pro 2 ks pisoárů</t>
  </si>
  <si>
    <t>725 31-9111</t>
  </si>
  <si>
    <t>Montáž dřezu</t>
  </si>
  <si>
    <t>Dřez nerezový, s odkapní plochou, cca 78 x 44 cm, vč. sifonu</t>
  </si>
  <si>
    <t xml:space="preserve">DODÁVKA </t>
  </si>
  <si>
    <t>Baterie DŘEZOVÁ, stojánková</t>
  </si>
  <si>
    <t>DODÁVKA / páková, s OTOČNÝM raménkem, horním ústím</t>
  </si>
  <si>
    <t>725 33-9111</t>
  </si>
  <si>
    <t>Montáž výlevky</t>
  </si>
  <si>
    <t>Výlevka keramická, závěsná, vč. podomítkového instalač. modulu k dtto</t>
  </si>
  <si>
    <t>DODÁVKA</t>
  </si>
  <si>
    <t>725 82-9101</t>
  </si>
  <si>
    <t>Baterie dřezová, nástěnná, páková, s dlouhým otočným raménkem</t>
  </si>
  <si>
    <t>Držák toaletního papíru, s poličkou / kov - chrom</t>
  </si>
  <si>
    <t>WC souprava na čištění (kartáč černý), na postavení / kov - chrom</t>
  </si>
  <si>
    <t>Háček na ručník, samolepící, leštěná nere, hranatá základna 45x45 mm</t>
  </si>
  <si>
    <t>DODÁVKA (pro WC + sprchy)</t>
  </si>
  <si>
    <t>Zdravotechnika - zařizovací předměty</t>
  </si>
  <si>
    <t>ZTI Celkem (bez DPH)</t>
  </si>
  <si>
    <t>001bb</t>
  </si>
  <si>
    <t>1 PP - typ A a B NEINV</t>
  </si>
  <si>
    <t>{17741fa3-6447-47c9-8a73-d9390977a4ae}</t>
  </si>
  <si>
    <t>01bb</t>
  </si>
  <si>
    <t>1 NP - typ C a D NEINV</t>
  </si>
  <si>
    <t>{b46a0148-cfc1-47a9-ab29-cfd7ed2a004a}</t>
  </si>
  <si>
    <t>02bb</t>
  </si>
  <si>
    <t>2 NP - typ A a B NEINV</t>
  </si>
  <si>
    <t>{29b09364-2ad1-4ab4-bb75-675af018669a}</t>
  </si>
  <si>
    <t>03bb</t>
  </si>
  <si>
    <t>3 NP - typ A a B NEINV</t>
  </si>
  <si>
    <t>{35a86a45-cb89-478b-8435-66648b60850d}</t>
  </si>
  <si>
    <t>04bb</t>
  </si>
  <si>
    <t>4 NP - typ A a B NEINV</t>
  </si>
  <si>
    <t>{3710b4d7-3cee-4964-a722-2fb942e1fc62}</t>
  </si>
  <si>
    <t>05bb</t>
  </si>
  <si>
    <t>5 NP - typ A a B NEINV</t>
  </si>
  <si>
    <t>{69bb5463-0336-451b-b53b-12bcfbaeb954}</t>
  </si>
  <si>
    <t>06bb</t>
  </si>
  <si>
    <t>6 NP - typ A a B NEINV</t>
  </si>
  <si>
    <t>{8c740528-29cf-4c9a-a1c7-c5e879b16be9}</t>
  </si>
  <si>
    <t>07bb</t>
  </si>
  <si>
    <t>7 NP - typ A a B NEINV</t>
  </si>
  <si>
    <t>{99d2cc8b-2042-4728-b39f-23d805b6e4c8}</t>
  </si>
  <si>
    <t>001bb - 1 PP - typ A a B NEINV</t>
  </si>
  <si>
    <t xml:space="preserve">    711 - Izolace proti vodě, vlhkosti a plynům</t>
  </si>
  <si>
    <t xml:space="preserve">    721 - Zdravotechnika - vnitřní kanalizace</t>
  </si>
  <si>
    <t xml:space="preserve">    733 - Ústřední vytápění - rozvodné potrubí</t>
  </si>
  <si>
    <t xml:space="preserve">    783 - Dokončovací práce - nátěry</t>
  </si>
  <si>
    <t>711</t>
  </si>
  <si>
    <t>Izolace proti vodě, vlhkosti a plynům</t>
  </si>
  <si>
    <t>711199101</t>
  </si>
  <si>
    <t>Provedení těsnícího pásu do spoje dilatační nebo styčné spáry podlaha - stěna</t>
  </si>
  <si>
    <t>-2073817810</t>
  </si>
  <si>
    <t>(3,05+2,885)*2</t>
  </si>
  <si>
    <t>(2,035+4,25)*2+((0,07+0,885+1,17)*2+1,1*2)</t>
  </si>
  <si>
    <t>(1,2+0,3+1,349)*2</t>
  </si>
  <si>
    <t>(3,2+2,975+0,4)*2</t>
  </si>
  <si>
    <t>((2,9+3,2)*2+1*2*2+1*2)+(0,815+1,1*3+0,9*3+1*2)</t>
  </si>
  <si>
    <t>28355021</t>
  </si>
  <si>
    <t>páska pružná těsnící hydroizolační š do 100mm</t>
  </si>
  <si>
    <t>-12167933</t>
  </si>
  <si>
    <t>101,233*1,1 'Přepočtené koeficientem množství</t>
  </si>
  <si>
    <t>711493111</t>
  </si>
  <si>
    <t>Izolace proti podpovrchové a tlakové vodě vodorovná těsnicí hmotou dvousložkovou na bázi cementu</t>
  </si>
  <si>
    <t>-168682987</t>
  </si>
  <si>
    <t>711493121</t>
  </si>
  <si>
    <t>Izolace proti podpovrchové a tlakové vodě svislá těsnicí hmotou dvousložkovou na bázi cementu</t>
  </si>
  <si>
    <t>-915289974</t>
  </si>
  <si>
    <t>(0,9*2+0,855+0,85)*(0,25*2)</t>
  </si>
  <si>
    <t>((0,875+0,9)*2*2+(0,855+0,92)*2+(0,85+0,92)*2)*0,3</t>
  </si>
  <si>
    <t>0,9*3*(0,25*2)</t>
  </si>
  <si>
    <t>(0,9+0,815)*2*3*0,3</t>
  </si>
  <si>
    <t>(3,05+2,885)*2*0,3+0,9*3*1,3+2*1,3</t>
  </si>
  <si>
    <t>(2,035+4,25)*2*0,3+((0,07+0,885+1,17)*2+1,1*2)*0,3+(0,875+0,075+1,17*3+0,9*2+1,1*2*2+0,855+0,8)*2,5+3*1,3</t>
  </si>
  <si>
    <t>(1,2+0,3+1,349)*2*0,3+0,6*1,3</t>
  </si>
  <si>
    <t>(3,2+2,975+0,4)*2*0,3+(1,5+1,4+2,8)*1,3</t>
  </si>
  <si>
    <t>((2,9+3,2)*2+1*2*2+1*2)*0,3+(0,815+1,1*3+0,9*3+1*2)*2,5+2,4*1,3+1*1,3</t>
  </si>
  <si>
    <t>998711203</t>
  </si>
  <si>
    <t>Přesun hmot procentní pro izolace proti vodě, vlhkosti a plynům v objektech v přes 12 do 60 m</t>
  </si>
  <si>
    <t>-1454035246</t>
  </si>
  <si>
    <t>713111111</t>
  </si>
  <si>
    <t>Montáž izolace tepelné vrchem stropů volně kladenými rohožemi, pásy, dílci, deskami</t>
  </si>
  <si>
    <t>94414204</t>
  </si>
  <si>
    <t>(5,89+1,17*0,4)</t>
  </si>
  <si>
    <t>63148101</t>
  </si>
  <si>
    <t>deska tepelně izolační minerální univerzální λ=0,038-0,039 tl 50mm</t>
  </si>
  <si>
    <t>-914052221</t>
  </si>
  <si>
    <t>6,358*1,1 'Přepočtené koeficientem množství</t>
  </si>
  <si>
    <t>-916343513</t>
  </si>
  <si>
    <t>721100100</t>
  </si>
  <si>
    <t xml:space="preserve">Přeřezání ocelových trubek </t>
  </si>
  <si>
    <t>-406885646</t>
  </si>
  <si>
    <t>721100101</t>
  </si>
  <si>
    <t>Vypuštění a napuštění systému</t>
  </si>
  <si>
    <t>-599309114</t>
  </si>
  <si>
    <t>721211911</t>
  </si>
  <si>
    <t>Montáž vpustí podlahových DN 40/50 ostatní typ</t>
  </si>
  <si>
    <t>-1309518801</t>
  </si>
  <si>
    <t>materiál je součástí ZTI</t>
  </si>
  <si>
    <t>32/8</t>
  </si>
  <si>
    <t>721219128</t>
  </si>
  <si>
    <t>Montáž odtokového sprchového žlabu délky do 1050 mm</t>
  </si>
  <si>
    <t>1609820303</t>
  </si>
  <si>
    <t>998721313</t>
  </si>
  <si>
    <t>Přesun hmot procentní pro vnitřní kanalizaci ruční v objektech v přes 12 do 24 m</t>
  </si>
  <si>
    <t>-1956609480</t>
  </si>
  <si>
    <t>733</t>
  </si>
  <si>
    <t>Ústřední vytápění - rozvodné potrubí</t>
  </si>
  <si>
    <t>733100100</t>
  </si>
  <si>
    <t>ÚT - uzavření systému, vypuštění, napuštění, odvzdušnění, provozní zkouška otopných těles</t>
  </si>
  <si>
    <t>1021220114</t>
  </si>
  <si>
    <t>733190107</t>
  </si>
  <si>
    <t>Zkouška těsnosti potrubí ocelové závitové DN do 40</t>
  </si>
  <si>
    <t>1206040424</t>
  </si>
  <si>
    <t>998733313</t>
  </si>
  <si>
    <t>Přesun hmot procentní pro rozvody potrubí ruční v objektech v přes 12 do 24 m</t>
  </si>
  <si>
    <t>1839140878</t>
  </si>
  <si>
    <t>735119140</t>
  </si>
  <si>
    <t>Zpětná montáž otopného tělesa litinového článkového</t>
  </si>
  <si>
    <t>458053327</t>
  </si>
  <si>
    <t>763111355</t>
  </si>
  <si>
    <t>SDK příčka tl 100 mm profil CW+UW 75 desky 1xDFRIH2 12,5 s izolací EI 45 Rw do 51 dB - ozn. S02</t>
  </si>
  <si>
    <t>-2101366451</t>
  </si>
  <si>
    <t>(1,5+0,905+1,2+0,75+0,1)*2,5</t>
  </si>
  <si>
    <t>(0,9+0,125+0,4+1,375+1,2+1,349*2+0,4+0,875+0,125+1,1)*2,5</t>
  </si>
  <si>
    <t>763111356</t>
  </si>
  <si>
    <t>SDK příčka tl 125 mm profil CW+UW 100 desky 1xDFRIH2 12,5 s izolací EI 45 Rw do 53 dB - ozn. S03</t>
  </si>
  <si>
    <t>-296755660</t>
  </si>
  <si>
    <t>(1,2+0,9+0,07*2+0,3)*2,5</t>
  </si>
  <si>
    <t>(0,2+1,5+0,1+1,4)*2,5</t>
  </si>
  <si>
    <t>763111468</t>
  </si>
  <si>
    <t>SDK příčka tl 150 mm profil CW+UW 100 desky 1xDFRIH2 12,5 s izolací EI 90 Rw do 63 dB - ozn. S04</t>
  </si>
  <si>
    <t>1054199473</t>
  </si>
  <si>
    <t>0,9*2,5</t>
  </si>
  <si>
    <t>763111720</t>
  </si>
  <si>
    <t>SDK příčka vyztužení pro osazení skříněk, polic atd.</t>
  </si>
  <si>
    <t>-1266051469</t>
  </si>
  <si>
    <t>typ A - cca po 300 mm</t>
  </si>
  <si>
    <t>(2*0,35+0,875+0,075)*9</t>
  </si>
  <si>
    <t>(1+0,45+0,3*3+0,4+0,2)*9</t>
  </si>
  <si>
    <t>763121458</t>
  </si>
  <si>
    <t>SDK stěna předsazená tl 110 mm profil CW+UW 100 deska s vysokou mechanickou odolností 1xDFRIH2 12,5 s izolací EI 30 Rw do 15 dB - ozn. S06</t>
  </si>
  <si>
    <t>-1740229507</t>
  </si>
  <si>
    <t>3*1,3+(1,1+0,855+0,85+0,1+0,07*2+0,3)*2,5</t>
  </si>
  <si>
    <t>2,4*1,3+(0,875+0,125)*2,5</t>
  </si>
  <si>
    <t>7631214771</t>
  </si>
  <si>
    <t>SDK stěna předsazená tl 150-160 mm profil CW+UW 100 desky s vysokou mechanickou odolností 1xDFRIH2 12,5 s izolací EI 30 Rw do 19 dB - ozn. S05</t>
  </si>
  <si>
    <t>992107974</t>
  </si>
  <si>
    <t>2,8*1,3</t>
  </si>
  <si>
    <t>2,8*1,3+0,6*1,3</t>
  </si>
  <si>
    <t>763131451</t>
  </si>
  <si>
    <t>SDK podhled deska 1xH2 12,5 bez izolace dvouvrstvá spodní kce profil CD+UD</t>
  </si>
  <si>
    <t>-256071447</t>
  </si>
  <si>
    <t>2,65</t>
  </si>
  <si>
    <t>3,24</t>
  </si>
  <si>
    <t>763131714</t>
  </si>
  <si>
    <t>SDK podhled základní penetrační nátěr</t>
  </si>
  <si>
    <t>676686264</t>
  </si>
  <si>
    <t>5,89+1,17*0,4</t>
  </si>
  <si>
    <t>763131771</t>
  </si>
  <si>
    <t>Příplatek k SDK podhledu za rovinnost kvality Q3</t>
  </si>
  <si>
    <t>-498848497</t>
  </si>
  <si>
    <t>763164521</t>
  </si>
  <si>
    <t>SDK obklad kcí tvaru L š do 0,4 m desky 1xH2 12,5</t>
  </si>
  <si>
    <t>-125754601</t>
  </si>
  <si>
    <t>typ A m. 007</t>
  </si>
  <si>
    <t>1,17</t>
  </si>
  <si>
    <t>763172355</t>
  </si>
  <si>
    <t>Montáž dvířek revizních jednoplášťových SDK kcí vel. 600 x 600 mm pro podhledy</t>
  </si>
  <si>
    <t>1822699984</t>
  </si>
  <si>
    <t>59030714</t>
  </si>
  <si>
    <t>dvířka revizní jednokřídlá s automatickým zámkem 600x600mm</t>
  </si>
  <si>
    <t>1976485786</t>
  </si>
  <si>
    <t>763181311</t>
  </si>
  <si>
    <t>Montáž jednokřídlové kovové zárubně do SDK příčky</t>
  </si>
  <si>
    <t>466713759</t>
  </si>
  <si>
    <t>600/1970 mm - ozn. D02</t>
  </si>
  <si>
    <t>700/1970 mm - ozn. D03</t>
  </si>
  <si>
    <t>700/1970 mm - ozn. D03 1 ks, D04 3 ks</t>
  </si>
  <si>
    <t>55331588</t>
  </si>
  <si>
    <t>zárubeň jednokřídlá ocelová pro sádrokartonové příčky tl stěny 75-100mm rozměru 600/1970, 2100mm</t>
  </si>
  <si>
    <t>-1249313574</t>
  </si>
  <si>
    <t>55331589</t>
  </si>
  <si>
    <t>zárubeň jednokřídlá ocelová pro sádrokartonové příčky tl stěny 75-100mm rozměru 700/1970, 2100mm</t>
  </si>
  <si>
    <t>465046330</t>
  </si>
  <si>
    <t>763211111</t>
  </si>
  <si>
    <t>Sádrovláknitá příčka tl. 70 mm profil CW+UW 50 desky 1x10 s izolací EI 30 Rw do 47 dB - ozn. S01</t>
  </si>
  <si>
    <t>-1822106970</t>
  </si>
  <si>
    <t>(1,17*2+2,01+1,1+1)*2,5</t>
  </si>
  <si>
    <t>1*2*2,5</t>
  </si>
  <si>
    <t>763223111</t>
  </si>
  <si>
    <t>Sádrovláknitá stěna šachtová tl 87,5 mm profil CW+UW 75 deska 1x12,5 bez izolace EI 15 Rw do 30 dB - ozn. S07</t>
  </si>
  <si>
    <t>11906102</t>
  </si>
  <si>
    <t>(2*0,35+0,875+0,075)*2,5</t>
  </si>
  <si>
    <t>(1+0,45+0,3*3+0,4+0,2)*2,5</t>
  </si>
  <si>
    <t>7634111161</t>
  </si>
  <si>
    <t>Sanitární příčky do mokrého prostředí, kompaktní desky tl 18 mm, bílé</t>
  </si>
  <si>
    <t>2096150343</t>
  </si>
  <si>
    <t>(1,2*3+2,8)*2</t>
  </si>
  <si>
    <t>7634111261</t>
  </si>
  <si>
    <t>Dveře sanitárních příček, kompaktní desky tl 18 mm, š do 800 mm, v do 2000 mm</t>
  </si>
  <si>
    <t>847347352</t>
  </si>
  <si>
    <t>766100100</t>
  </si>
  <si>
    <t>D+M plastového okna 1200/400 mm, iz. dvojsklo, bílé, pevné zasklení, mléčné sklo ozn. O01 - odhad</t>
  </si>
  <si>
    <t>-190232755</t>
  </si>
  <si>
    <t xml:space="preserve">okno </t>
  </si>
  <si>
    <t>7661002001</t>
  </si>
  <si>
    <t>D+M vnitřních plných dveří 800/1970 mm - ozn. D01 - odhad</t>
  </si>
  <si>
    <t>968418140</t>
  </si>
  <si>
    <t>7661002002</t>
  </si>
  <si>
    <t>D+M vnitřních plných dveří 600-900/1970 mm - ozn. D02, D03, D04 - odhad</t>
  </si>
  <si>
    <t>1482381112</t>
  </si>
  <si>
    <t>771111011</t>
  </si>
  <si>
    <t>Vysátí podkladu před pokládkou dlažby</t>
  </si>
  <si>
    <t>683908595</t>
  </si>
  <si>
    <t>771121011</t>
  </si>
  <si>
    <t>Nátěr penetrační na podlahu</t>
  </si>
  <si>
    <t>-518738727</t>
  </si>
  <si>
    <t>771474113</t>
  </si>
  <si>
    <t>Montáž soklů z dlaždic keramických rovných lepených cementovým flexibilním lepidlem v přes 90 do 120 mm</t>
  </si>
  <si>
    <t>-1136820692</t>
  </si>
  <si>
    <t>(1,17+2,01+0,4)*2-0,9-0,6-0,7</t>
  </si>
  <si>
    <t>(1,349+2,4)*2-0,9-0,7*4</t>
  </si>
  <si>
    <t>(1,299+1,425)*2-0,7</t>
  </si>
  <si>
    <t>771574419</t>
  </si>
  <si>
    <t>Montáž podlah keramických hladkých lepených cementovým flexibilním lepidlem přes 22 do 25 ks/m2</t>
  </si>
  <si>
    <t>-341688597</t>
  </si>
  <si>
    <t>59761159</t>
  </si>
  <si>
    <t>dlažba keramická slinutá mrazuvzdorná do interiéru i exteriéru povrch hladký/matný tl do 10mm přes 22 do 25ks/m2</t>
  </si>
  <si>
    <t>1014168102</t>
  </si>
  <si>
    <t>49,4*1,1</t>
  </si>
  <si>
    <t>13,506*0,1*1,2</t>
  </si>
  <si>
    <t>7715911161</t>
  </si>
  <si>
    <t>Příplatek za spárování epoxidem</t>
  </si>
  <si>
    <t>-973945833</t>
  </si>
  <si>
    <t>781121011</t>
  </si>
  <si>
    <t>Nátěr penetrační na stěnu</t>
  </si>
  <si>
    <t>-2031007251</t>
  </si>
  <si>
    <t>162,133</t>
  </si>
  <si>
    <t>24,56*0,2</t>
  </si>
  <si>
    <t>20,96*0,2</t>
  </si>
  <si>
    <t>781131251</t>
  </si>
  <si>
    <t>Izolace pod obklad těsnící manžetou pro prostupy potrubí</t>
  </si>
  <si>
    <t>1406911624</t>
  </si>
  <si>
    <t>781474115</t>
  </si>
  <si>
    <t>Montáž obkladů vnitřních keramických hladkých přes 22 do 25 ks/m2 lepených flexibilním lepidlem</t>
  </si>
  <si>
    <t>1529393582</t>
  </si>
  <si>
    <t>(2,855+1,5)*2*1,6-0,8*1,6</t>
  </si>
  <si>
    <t>(3,05+2,885)*2*2,5-2,04*1,4-0,6*1,97-1,2*0,4</t>
  </si>
  <si>
    <t>(2,035+4,25)*2*2,5+((0,07+0,885+1,17)*2+1,1*2)*2,5-2,04*1,4-0,7*1,97</t>
  </si>
  <si>
    <t>u sprch</t>
  </si>
  <si>
    <t>(0,9*2+0,855+0,85)*0,25*2</t>
  </si>
  <si>
    <t>(1,2+0,3+1,349)*2*1,6-0,7*1,6</t>
  </si>
  <si>
    <t>(3,2+2,975+0,4)*2*2,5-2,04*1,4-0,7*1,97</t>
  </si>
  <si>
    <t>((2,9+3,2)*2+1*2*2+1*2)*2,5-2,04*1,4-0,7*1,97</t>
  </si>
  <si>
    <t>0,9*3*0,25*2</t>
  </si>
  <si>
    <t>59761039</t>
  </si>
  <si>
    <t>obklad keramický hladký přes 22 do 25ks/m2</t>
  </si>
  <si>
    <t>-701631739</t>
  </si>
  <si>
    <t>171,237*1,1 'Přepočtené koeficientem množství</t>
  </si>
  <si>
    <t>781492251</t>
  </si>
  <si>
    <t>Montáž profilů ukončovacích lepených flexibilním cementovým lepidlem</t>
  </si>
  <si>
    <t>331197272</t>
  </si>
  <si>
    <t>95</t>
  </si>
  <si>
    <t>19416008</t>
  </si>
  <si>
    <t>lišta ukončovací hliníková 10mm</t>
  </si>
  <si>
    <t>775613171</t>
  </si>
  <si>
    <t>95*1,05 'Přepočtené koeficientem množství</t>
  </si>
  <si>
    <t>7814951161</t>
  </si>
  <si>
    <t>-1635326958</t>
  </si>
  <si>
    <t>171,237</t>
  </si>
  <si>
    <t>781571131</t>
  </si>
  <si>
    <t>Montáž obkladů ostění šířky do 200 mm lepenými flexibilním lepidlem</t>
  </si>
  <si>
    <t>1733711499</t>
  </si>
  <si>
    <t>1,6*2</t>
  </si>
  <si>
    <t>(1,4*2+2,04)+(1,2+0,4*2)</t>
  </si>
  <si>
    <t>(2,04+1,4*2)</t>
  </si>
  <si>
    <t>781674113</t>
  </si>
  <si>
    <t>Montáž obkladů parapetů š přes 150 do 200 mm z dlaždic keramických lepených flexibilním lepidlem</t>
  </si>
  <si>
    <t>224869002</t>
  </si>
  <si>
    <t>2,04+2,8+1,2</t>
  </si>
  <si>
    <t>2,04+3</t>
  </si>
  <si>
    <t>0,6</t>
  </si>
  <si>
    <t>2,8+2,04</t>
  </si>
  <si>
    <t>2,4+2,04</t>
  </si>
  <si>
    <t>783</t>
  </si>
  <si>
    <t>Dokončovací práce - nátěry</t>
  </si>
  <si>
    <t>783100100</t>
  </si>
  <si>
    <t>Nátěr ocelové zárubně - bílá</t>
  </si>
  <si>
    <t>892092501</t>
  </si>
  <si>
    <t>7839331711</t>
  </si>
  <si>
    <t>Penetrační nátěr hrubých betonových podlah - písková penetrace</t>
  </si>
  <si>
    <t>-1254812670</t>
  </si>
  <si>
    <t>784181101</t>
  </si>
  <si>
    <t>Základní akrylátová jednonásobná bezbarvá penetrace podkladu v místnostech v do 3,80 m</t>
  </si>
  <si>
    <t>354439002</t>
  </si>
  <si>
    <t>784211101</t>
  </si>
  <si>
    <t>Dvojnásobné bílé malby ze směsí za mokra výborně oděruvzdorných v místnostech v do 3,80 m</t>
  </si>
  <si>
    <t>-857478078</t>
  </si>
  <si>
    <t>na SDK - stěny</t>
  </si>
  <si>
    <t>(2,855+1,5*2-1,149)*(2,5-1,6)-1,2*0,4+(1,2+0,4)*2*0,1</t>
  </si>
  <si>
    <t>(1,17+2,01*2+0,4*2)*(2,25+0,1)-0,6*1,97-0,7*1,97</t>
  </si>
  <si>
    <t>(1,349*2+2,4)*(2,25+0,1)-0,7*1,97*4</t>
  </si>
  <si>
    <t>((1,2+0,3+1,349)*2-1,2-0,6)*(2,5-1,6)-0,7*(1,97-1,6)</t>
  </si>
  <si>
    <t>(1,299*2+1,425)*2,5-0,7*1,97</t>
  </si>
  <si>
    <t>na štuk - stěny</t>
  </si>
  <si>
    <t>13,536</t>
  </si>
  <si>
    <t>strop - SDK</t>
  </si>
  <si>
    <t>strop - štuk</t>
  </si>
  <si>
    <t>01bb - 1 NP - typ C a D NEINV</t>
  </si>
  <si>
    <t>((2,89+0,1+4,25)*2+1,09*4)</t>
  </si>
  <si>
    <t>(1,8+2,15)*2</t>
  </si>
  <si>
    <t>(3,15+0,33+0,07+2,575)*2</t>
  </si>
  <si>
    <t>((2,899+3,5)*2+1,09*4)</t>
  </si>
  <si>
    <t>82,218*1,1 'Přepočtené koeficientem množství</t>
  </si>
  <si>
    <t>0,9*2*0,25*2</t>
  </si>
  <si>
    <t>(0,875+0,9)*2*2*0,3</t>
  </si>
  <si>
    <t>(3,05+2,885)*2*0,3+(2,8+2,3)*1,3</t>
  </si>
  <si>
    <t>((2,89+0,1+4,25)*2+1,09*4)*0,3+(0,075+0,875+1,09*3+0,9*2+1+0,77+1,8)*2,49+2,9*1,3</t>
  </si>
  <si>
    <t>(1,8+2,15)*2*0,3+(0,85+0,6)*1,3</t>
  </si>
  <si>
    <t>(3,15+0,33+0,07+2,575)*2*0,3+(1,8+1,67+1,21)*1,3</t>
  </si>
  <si>
    <t>((2,899+3,5)*2+1,09*4)*0,3+(1,09*3+1+0,9*2+1+0,35+0,405+0,07+1,235)*2,49+2,2*1,3+1*1,3</t>
  </si>
  <si>
    <t>386492266</t>
  </si>
  <si>
    <t>4,39</t>
  </si>
  <si>
    <t>4,39*1,1 'Přepočtené koeficientem množství</t>
  </si>
  <si>
    <t>380053453</t>
  </si>
  <si>
    <t>1786038345</t>
  </si>
  <si>
    <t>471658987</t>
  </si>
  <si>
    <t>-421431214</t>
  </si>
  <si>
    <t>-1256833502</t>
  </si>
  <si>
    <t>1444135725</t>
  </si>
  <si>
    <t>1857115597</t>
  </si>
  <si>
    <t>(0,4+0,77+1,115+0,75+1,5+0,1+2,885)*2,49</t>
  </si>
  <si>
    <t>(1,4+2,29+0,1+1,8+2,15+0,1+0,4)*2,49</t>
  </si>
  <si>
    <t>2,3*2,49</t>
  </si>
  <si>
    <t>3,15*2,49</t>
  </si>
  <si>
    <t>(0,405+0,07+1,235)*2,49</t>
  </si>
  <si>
    <t>typ C - cca po 300 mm</t>
  </si>
  <si>
    <t>(2*0,23+0,07+0,88+0,35*2)*9</t>
  </si>
  <si>
    <t>(0,33+0,2+0,3*2+0,3*2+0,4+1)*9</t>
  </si>
  <si>
    <t>763113330</t>
  </si>
  <si>
    <t>SDK předstěna tl 300 mm zdvojený profil CW+UW 50 desky 2xDFH2 12,5 s izolací EI 90 Rw do 54 dB</t>
  </si>
  <si>
    <t>-1649636283</t>
  </si>
  <si>
    <t>typ D - m. 102</t>
  </si>
  <si>
    <t>0,85*1,3</t>
  </si>
  <si>
    <t>2,9*1,3+(1,3+1,8)*2,49</t>
  </si>
  <si>
    <t>2,2*1,3+1,1*2,49+0,6*1,3</t>
  </si>
  <si>
    <t>1,8*1,3</t>
  </si>
  <si>
    <t>1,18</t>
  </si>
  <si>
    <t>3,21</t>
  </si>
  <si>
    <t>800/1970 mm - ozn. D05</t>
  </si>
  <si>
    <t>700/1970 mm - ozn. D04 2 ks</t>
  </si>
  <si>
    <t>800/1970 mm - ozn. D06, D07</t>
  </si>
  <si>
    <t>55331590</t>
  </si>
  <si>
    <t>zárubeň jednokřídlá ocelová pro sádrokartonové příčky tl stěny 75-100mm rozměru 800/1970, 2100mm</t>
  </si>
  <si>
    <t>1753006015</t>
  </si>
  <si>
    <t>(1,09*2)*2,49</t>
  </si>
  <si>
    <t>(2*0,23+0,07+0,88+0,35*2)*2,49</t>
  </si>
  <si>
    <t>(0,33+0,2+0,3*2+0,3*2+0,4+1)*2,49</t>
  </si>
  <si>
    <t>(1,19*3+2,8)*2</t>
  </si>
  <si>
    <t>(1,19*2+1,8)*2</t>
  </si>
  <si>
    <t>1839884704</t>
  </si>
  <si>
    <t>-1872693622</t>
  </si>
  <si>
    <t>(1,115+0,67+0,4)*2-0,8*2</t>
  </si>
  <si>
    <t>(2,29+1,4)*2-0,9-0,7*2-0,8*2</t>
  </si>
  <si>
    <t>(1,235+0,999)*2-0,7</t>
  </si>
  <si>
    <t>49,68*1,1</t>
  </si>
  <si>
    <t>10,018*0,1*1,2</t>
  </si>
  <si>
    <t>-216526233</t>
  </si>
  <si>
    <t>163,446</t>
  </si>
  <si>
    <t>19,91*0,2</t>
  </si>
  <si>
    <t>40412526</t>
  </si>
  <si>
    <t>(3,05+2,885)*2*2,49-2,04*1,4-0,6*1,97-1,2*0,4</t>
  </si>
  <si>
    <t>((2,89+0,1+4,25)*2+1,09*4)*2,49-2,04*1,4-0,6*1,97-0,8*1,97</t>
  </si>
  <si>
    <t>(0,9*2)*0,25*2</t>
  </si>
  <si>
    <t>(1,8+2,15)*2*2,49-0,8*1,97</t>
  </si>
  <si>
    <t>(3,15+0,33+0,07+2,575)*2*2,49-2,04*1,4-0,7*1,97</t>
  </si>
  <si>
    <t>((2,899+3,5)*2+1,09*4)*2,49-2,04*1,4-0,8*1,97</t>
  </si>
  <si>
    <t>20,51*0,2</t>
  </si>
  <si>
    <t>172,46*1,1 'Přepočtené koeficientem množství</t>
  </si>
  <si>
    <t>63135696</t>
  </si>
  <si>
    <t>1351265143</t>
  </si>
  <si>
    <t>1543847430</t>
  </si>
  <si>
    <t>172,46</t>
  </si>
  <si>
    <t>2,04+2,9</t>
  </si>
  <si>
    <t>0,85+0,6</t>
  </si>
  <si>
    <t>1,8+2,04</t>
  </si>
  <si>
    <t>2,2+2,04</t>
  </si>
  <si>
    <t>(2,855+1,5*2-1,149)*(2,49-1,6)-1,2*0,4+(1,2+0,4)*2*0,1</t>
  </si>
  <si>
    <t>(1,115+0,67*2+0,4*2)*(2,15+0,1)-0,8*1,97</t>
  </si>
  <si>
    <t>(1,4*2+2,29)*(2,25+0,1)-0,7*1,97*2-0,8*1,97*2</t>
  </si>
  <si>
    <t>(1,235+0,999*2)*2,49-0,7*1,97</t>
  </si>
  <si>
    <t>11,006</t>
  </si>
  <si>
    <t>45,29</t>
  </si>
  <si>
    <t>02bb - 2 NP - typ A a B NEINV</t>
  </si>
  <si>
    <t>-219838579</t>
  </si>
  <si>
    <t>-841888601</t>
  </si>
  <si>
    <t>1163166193</t>
  </si>
  <si>
    <t>-755932025</t>
  </si>
  <si>
    <t>-1284688241</t>
  </si>
  <si>
    <t>1694797402</t>
  </si>
  <si>
    <t>61339584</t>
  </si>
  <si>
    <t>-1060042986</t>
  </si>
  <si>
    <t>-1821367781</t>
  </si>
  <si>
    <t>282629591</t>
  </si>
  <si>
    <t>-1096488473</t>
  </si>
  <si>
    <t>1052065022</t>
  </si>
  <si>
    <t>261672656</t>
  </si>
  <si>
    <t>-1892046959</t>
  </si>
  <si>
    <t>-1204400124</t>
  </si>
  <si>
    <t>03bb - 3 NP - typ A a B NEINV</t>
  </si>
  <si>
    <t>896570087</t>
  </si>
  <si>
    <t>-1992279332</t>
  </si>
  <si>
    <t>2024639600</t>
  </si>
  <si>
    <t>1004723767</t>
  </si>
  <si>
    <t>-2110860329</t>
  </si>
  <si>
    <t>-1060939745</t>
  </si>
  <si>
    <t>-824781959</t>
  </si>
  <si>
    <t>233555847</t>
  </si>
  <si>
    <t>-148435234</t>
  </si>
  <si>
    <t>-1862492618</t>
  </si>
  <si>
    <t>-1677605902</t>
  </si>
  <si>
    <t>1228748862</t>
  </si>
  <si>
    <t>-720073567</t>
  </si>
  <si>
    <t>1749085988</t>
  </si>
  <si>
    <t>-1131408698</t>
  </si>
  <si>
    <t>04bb - 4 NP - typ A a B NEINV</t>
  </si>
  <si>
    <t>-564392698</t>
  </si>
  <si>
    <t>2016732489</t>
  </si>
  <si>
    <t>1331883451</t>
  </si>
  <si>
    <t>1818796164</t>
  </si>
  <si>
    <t>-347539599</t>
  </si>
  <si>
    <t>2004569909</t>
  </si>
  <si>
    <t>-13406763</t>
  </si>
  <si>
    <t>2003197526</t>
  </si>
  <si>
    <t>1620096461</t>
  </si>
  <si>
    <t>-2089269309</t>
  </si>
  <si>
    <t>-1328388033</t>
  </si>
  <si>
    <t>-1609790347</t>
  </si>
  <si>
    <t>687266738</t>
  </si>
  <si>
    <t>-207482212</t>
  </si>
  <si>
    <t>-1883411070</t>
  </si>
  <si>
    <t>05bb - 5 NP - typ A a B NEINV</t>
  </si>
  <si>
    <t>-405660913</t>
  </si>
  <si>
    <t>-280370087</t>
  </si>
  <si>
    <t>-653662514</t>
  </si>
  <si>
    <t>59409517</t>
  </si>
  <si>
    <t>780066347</t>
  </si>
  <si>
    <t>1852757649</t>
  </si>
  <si>
    <t>-866640786</t>
  </si>
  <si>
    <t>-1984777595</t>
  </si>
  <si>
    <t>-280663832</t>
  </si>
  <si>
    <t>-1808453875</t>
  </si>
  <si>
    <t>2020405562</t>
  </si>
  <si>
    <t>2132922112</t>
  </si>
  <si>
    <t>555349988</t>
  </si>
  <si>
    <t>621205403</t>
  </si>
  <si>
    <t>989097638</t>
  </si>
  <si>
    <t>06bb - 6 NP - typ A a B NEINV</t>
  </si>
  <si>
    <t>1184366072</t>
  </si>
  <si>
    <t>1344022141</t>
  </si>
  <si>
    <t>-1585752112</t>
  </si>
  <si>
    <t>-2084736027</t>
  </si>
  <si>
    <t>1611928822</t>
  </si>
  <si>
    <t>-295835709</t>
  </si>
  <si>
    <t>990238710</t>
  </si>
  <si>
    <t>2088529987</t>
  </si>
  <si>
    <t>1431096995</t>
  </si>
  <si>
    <t>1664933186</t>
  </si>
  <si>
    <t>2078053068</t>
  </si>
  <si>
    <t>348505015</t>
  </si>
  <si>
    <t>1762208347</t>
  </si>
  <si>
    <t>-1904003730</t>
  </si>
  <si>
    <t>835561718</t>
  </si>
  <si>
    <t>07bb - 7 NP - typ A a B NEINV</t>
  </si>
  <si>
    <t>712361705</t>
  </si>
  <si>
    <t>Provedení povlakové krytiny střech do 10° fólií lepenou se svařovanými spoji</t>
  </si>
  <si>
    <t>606102355</t>
  </si>
  <si>
    <t>28322012</t>
  </si>
  <si>
    <t>fólie hydroizolační střešní mPVC mechanicky kotvená šedá tl 1,5mm</t>
  </si>
  <si>
    <t>-822012158</t>
  </si>
  <si>
    <t>5*1,1655 'Přepočtené koeficientem množství</t>
  </si>
  <si>
    <t>712391172</t>
  </si>
  <si>
    <t>Provedení povlakové krytiny střech do 10° ochranné textilní vrstvy - separační vrstva</t>
  </si>
  <si>
    <t>730144201</t>
  </si>
  <si>
    <t>69311226</t>
  </si>
  <si>
    <t>separační vrstva - sklovl. VLIES 20 g/m2</t>
  </si>
  <si>
    <t>1810656819</t>
  </si>
  <si>
    <t>5*1,155 'Přepočtené koeficientem množství</t>
  </si>
  <si>
    <t>712999100</t>
  </si>
  <si>
    <t>D+M manžety pro parozábranu</t>
  </si>
  <si>
    <t>-157766617</t>
  </si>
  <si>
    <t>712999101</t>
  </si>
  <si>
    <t>D+M manžety pro hydroizolaci</t>
  </si>
  <si>
    <t>-754556634</t>
  </si>
  <si>
    <t>712999102</t>
  </si>
  <si>
    <t>Opracování prostupu střechou</t>
  </si>
  <si>
    <t>739126828</t>
  </si>
  <si>
    <t>-66316754</t>
  </si>
  <si>
    <t>713141151</t>
  </si>
  <si>
    <t>Montáž izolace tepelné střech plochých kladené volně 1 vrstva rohoží, pásů, dílců, desek</t>
  </si>
  <si>
    <t>1894921995</t>
  </si>
  <si>
    <t>283723231</t>
  </si>
  <si>
    <t>deska EPS 100 pro konstrukce s běžným zatížením λ=0,037 tl 220mm</t>
  </si>
  <si>
    <t>636456278</t>
  </si>
  <si>
    <t>5*1,1 'Přepočtené koeficientem množství</t>
  </si>
  <si>
    <t>713141253</t>
  </si>
  <si>
    <t>Přikotvení tepelné izolace šrouby do betonu pro izolaci tl přes 200 do 240 mm</t>
  </si>
  <si>
    <t>1977787714</t>
  </si>
  <si>
    <t>-2083010894</t>
  </si>
  <si>
    <t>1274481620</t>
  </si>
  <si>
    <t>-379747950</t>
  </si>
  <si>
    <t>1250449524</t>
  </si>
  <si>
    <t>-566450942</t>
  </si>
  <si>
    <t>-760433463</t>
  </si>
  <si>
    <t>-1475955311</t>
  </si>
  <si>
    <t>-1697660970</t>
  </si>
  <si>
    <t>-1458485683</t>
  </si>
  <si>
    <t>-523570408</t>
  </si>
  <si>
    <t>1451143553</t>
  </si>
  <si>
    <t>-1241134685</t>
  </si>
  <si>
    <t>1557631555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</si>
</sst>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"/>
    <numFmt numFmtId="170" formatCode="0.000"/>
  </numFmts>
  <fonts count="72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A_x0019__x0019_蚢厦꾐Ϡ☸²_x0008_"/>
      <charset val="238"/>
    </font>
    <font>
      <b/>
      <sz val="11"/>
      <color rgb="FF000000"/>
      <name val="A_x0019__x0019_蚢厦꾐Ϡ☸²_x0008_"/>
      <charset val="238"/>
    </font>
    <font>
      <sz val="10"/>
      <name val="Arial CE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b/>
      <sz val="14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7"/>
      <name val="Arial CE"/>
      <charset val="238"/>
    </font>
    <font>
      <b/>
      <sz val="10"/>
      <color rgb="FFFF0000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FCA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0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6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3" fillId="0" borderId="0"/>
    <xf numFmtId="44" fontId="5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4" fillId="0" borderId="0"/>
  </cellStyleXfs>
  <cellXfs count="4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8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1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67" fontId="14" fillId="0" borderId="0" xfId="0" applyNumberFormat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25" fillId="6" borderId="22" xfId="0" applyFont="1" applyFill="1" applyBorder="1" applyAlignment="1" applyProtection="1">
      <alignment horizontal="center" vertical="center"/>
      <protection locked="0"/>
    </xf>
    <xf numFmtId="49" fontId="25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6" borderId="22" xfId="0" applyFont="1" applyFill="1" applyBorder="1" applyAlignment="1" applyProtection="1">
      <alignment horizontal="left" vertical="center" wrapText="1"/>
      <protection locked="0"/>
    </xf>
    <xf numFmtId="0" fontId="25" fillId="6" borderId="22" xfId="0" applyFont="1" applyFill="1" applyBorder="1" applyAlignment="1" applyProtection="1">
      <alignment horizontal="center" vertical="center" wrapText="1"/>
      <protection locked="0"/>
    </xf>
    <xf numFmtId="167" fontId="25" fillId="6" borderId="22" xfId="0" applyNumberFormat="1" applyFont="1" applyFill="1" applyBorder="1" applyAlignment="1" applyProtection="1">
      <alignment vertical="center"/>
      <protection locked="0"/>
    </xf>
    <xf numFmtId="4" fontId="25" fillId="6" borderId="22" xfId="0" applyNumberFormat="1" applyFont="1" applyFill="1" applyBorder="1" applyAlignment="1" applyProtection="1">
      <alignment vertical="center"/>
      <protection locked="0"/>
    </xf>
    <xf numFmtId="0" fontId="2" fillId="0" borderId="0" xfId="2"/>
    <xf numFmtId="0" fontId="41" fillId="7" borderId="26" xfId="2" applyFont="1" applyFill="1" applyBorder="1" applyAlignment="1">
      <alignment horizontal="center" wrapText="1"/>
    </xf>
    <xf numFmtId="0" fontId="41" fillId="8" borderId="27" xfId="2" applyFont="1" applyFill="1" applyBorder="1" applyAlignment="1">
      <alignment horizontal="center" wrapText="1"/>
    </xf>
    <xf numFmtId="0" fontId="41" fillId="9" borderId="27" xfId="2" applyFont="1" applyFill="1" applyBorder="1" applyAlignment="1">
      <alignment horizontal="center" wrapText="1"/>
    </xf>
    <xf numFmtId="0" fontId="41" fillId="10" borderId="27" xfId="2" applyFont="1" applyFill="1" applyBorder="1" applyAlignment="1">
      <alignment horizontal="center" wrapText="1"/>
    </xf>
    <xf numFmtId="0" fontId="41" fillId="11" borderId="28" xfId="2" applyFont="1" applyFill="1" applyBorder="1" applyAlignment="1">
      <alignment horizontal="center" wrapText="1"/>
    </xf>
    <xf numFmtId="0" fontId="41" fillId="7" borderId="29" xfId="2" applyFont="1" applyFill="1" applyBorder="1" applyAlignment="1">
      <alignment wrapText="1"/>
    </xf>
    <xf numFmtId="44" fontId="0" fillId="8" borderId="30" xfId="3" applyFont="1" applyFill="1" applyBorder="1" applyAlignment="1" applyProtection="1">
      <alignment wrapText="1"/>
    </xf>
    <xf numFmtId="44" fontId="0" fillId="9" borderId="30" xfId="3" applyFont="1" applyFill="1" applyBorder="1" applyAlignment="1" applyProtection="1">
      <alignment wrapText="1"/>
    </xf>
    <xf numFmtId="44" fontId="0" fillId="10" borderId="30" xfId="3" applyFont="1" applyFill="1" applyBorder="1" applyAlignment="1" applyProtection="1">
      <alignment wrapText="1"/>
    </xf>
    <xf numFmtId="44" fontId="2" fillId="11" borderId="31" xfId="2" applyNumberFormat="1" applyFill="1" applyBorder="1" applyAlignment="1">
      <alignment wrapText="1"/>
    </xf>
    <xf numFmtId="0" fontId="41" fillId="11" borderId="32" xfId="2" applyFont="1" applyFill="1" applyBorder="1" applyAlignment="1">
      <alignment wrapText="1"/>
    </xf>
    <xf numFmtId="44" fontId="2" fillId="11" borderId="33" xfId="2" applyNumberFormat="1" applyFill="1" applyBorder="1" applyAlignment="1">
      <alignment wrapText="1"/>
    </xf>
    <xf numFmtId="0" fontId="2" fillId="11" borderId="34" xfId="2" applyFill="1" applyBorder="1" applyAlignment="1">
      <alignment wrapText="1"/>
    </xf>
    <xf numFmtId="44" fontId="2" fillId="0" borderId="0" xfId="2" applyNumberFormat="1"/>
    <xf numFmtId="0" fontId="43" fillId="12" borderId="23" xfId="2" applyFont="1" applyFill="1" applyBorder="1"/>
    <xf numFmtId="0" fontId="43" fillId="12" borderId="24" xfId="2" applyFont="1" applyFill="1" applyBorder="1"/>
    <xf numFmtId="44" fontId="43" fillId="12" borderId="25" xfId="2" applyNumberFormat="1" applyFont="1" applyFill="1" applyBorder="1"/>
    <xf numFmtId="0" fontId="43" fillId="13" borderId="23" xfId="2" applyFont="1" applyFill="1" applyBorder="1"/>
    <xf numFmtId="0" fontId="43" fillId="13" borderId="24" xfId="2" applyFont="1" applyFill="1" applyBorder="1"/>
    <xf numFmtId="44" fontId="43" fillId="13" borderId="25" xfId="2" applyNumberFormat="1" applyFont="1" applyFill="1" applyBorder="1"/>
    <xf numFmtId="49" fontId="44" fillId="14" borderId="35" xfId="2" applyNumberFormat="1" applyFont="1" applyFill="1" applyBorder="1" applyAlignment="1">
      <alignment horizontal="left"/>
    </xf>
    <xf numFmtId="4" fontId="44" fillId="14" borderId="35" xfId="2" applyNumberFormat="1" applyFont="1" applyFill="1" applyBorder="1" applyAlignment="1">
      <alignment horizontal="left"/>
    </xf>
    <xf numFmtId="0" fontId="2" fillId="0" borderId="35" xfId="2" applyBorder="1"/>
    <xf numFmtId="49" fontId="45" fillId="15" borderId="35" xfId="2" applyNumberFormat="1" applyFont="1" applyFill="1" applyBorder="1" applyAlignment="1">
      <alignment horizontal="left"/>
    </xf>
    <xf numFmtId="4" fontId="45" fillId="15" borderId="35" xfId="2" applyNumberFormat="1" applyFont="1" applyFill="1" applyBorder="1" applyAlignment="1">
      <alignment horizontal="right"/>
    </xf>
    <xf numFmtId="49" fontId="44" fillId="16" borderId="35" xfId="2" applyNumberFormat="1" applyFont="1" applyFill="1" applyBorder="1" applyAlignment="1">
      <alignment horizontal="left"/>
    </xf>
    <xf numFmtId="4" fontId="44" fillId="16" borderId="35" xfId="2" applyNumberFormat="1" applyFont="1" applyFill="1" applyBorder="1" applyAlignment="1">
      <alignment horizontal="right"/>
    </xf>
    <xf numFmtId="49" fontId="44" fillId="17" borderId="35" xfId="2" applyNumberFormat="1" applyFont="1" applyFill="1" applyBorder="1" applyAlignment="1">
      <alignment horizontal="left"/>
    </xf>
    <xf numFmtId="4" fontId="44" fillId="17" borderId="35" xfId="2" applyNumberFormat="1" applyFont="1" applyFill="1" applyBorder="1" applyAlignment="1">
      <alignment horizontal="right"/>
    </xf>
    <xf numFmtId="4" fontId="44" fillId="0" borderId="35" xfId="2" applyNumberFormat="1" applyFont="1" applyBorder="1" applyAlignment="1">
      <alignment horizontal="right"/>
    </xf>
    <xf numFmtId="4" fontId="44" fillId="6" borderId="35" xfId="2" applyNumberFormat="1" applyFont="1" applyFill="1" applyBorder="1" applyAlignment="1" applyProtection="1">
      <alignment horizontal="right"/>
      <protection locked="0"/>
    </xf>
    <xf numFmtId="4" fontId="44" fillId="16" borderId="35" xfId="2" applyNumberFormat="1" applyFont="1" applyFill="1" applyBorder="1" applyAlignment="1">
      <alignment horizontal="left"/>
    </xf>
    <xf numFmtId="49" fontId="2" fillId="0" borderId="0" xfId="2" applyNumberFormat="1"/>
    <xf numFmtId="4" fontId="2" fillId="0" borderId="0" xfId="2" applyNumberFormat="1"/>
    <xf numFmtId="0" fontId="48" fillId="0" borderId="0" xfId="4" applyFont="1"/>
    <xf numFmtId="0" fontId="50" fillId="0" borderId="0" xfId="4" applyFont="1" applyAlignment="1">
      <alignment vertical="center"/>
    </xf>
    <xf numFmtId="0" fontId="51" fillId="0" borderId="36" xfId="4" applyFont="1" applyBorder="1" applyAlignment="1">
      <alignment horizontal="left"/>
    </xf>
    <xf numFmtId="0" fontId="50" fillId="0" borderId="37" xfId="4" applyFont="1" applyBorder="1" applyAlignment="1">
      <alignment horizontal="center"/>
    </xf>
    <xf numFmtId="0" fontId="50" fillId="0" borderId="0" xfId="4" applyFont="1" applyAlignment="1">
      <alignment horizontal="center"/>
    </xf>
    <xf numFmtId="0" fontId="48" fillId="0" borderId="38" xfId="4" applyFont="1" applyBorder="1"/>
    <xf numFmtId="168" fontId="48" fillId="6" borderId="38" xfId="4" applyNumberFormat="1" applyFont="1" applyFill="1" applyBorder="1" applyProtection="1">
      <protection locked="0"/>
    </xf>
    <xf numFmtId="168" fontId="48" fillId="0" borderId="38" xfId="4" applyNumberFormat="1" applyFont="1" applyBorder="1"/>
    <xf numFmtId="0" fontId="48" fillId="6" borderId="38" xfId="4" applyFont="1" applyFill="1" applyBorder="1" applyProtection="1">
      <protection locked="0"/>
    </xf>
    <xf numFmtId="168" fontId="48" fillId="0" borderId="0" xfId="4" applyNumberFormat="1" applyFont="1"/>
    <xf numFmtId="0" fontId="48" fillId="0" borderId="30" xfId="4" applyFont="1" applyBorder="1"/>
    <xf numFmtId="168" fontId="48" fillId="0" borderId="30" xfId="4" applyNumberFormat="1" applyFont="1" applyBorder="1"/>
    <xf numFmtId="0" fontId="48" fillId="0" borderId="39" xfId="4" applyFont="1" applyBorder="1"/>
    <xf numFmtId="0" fontId="48" fillId="0" borderId="40" xfId="4" applyFont="1" applyBorder="1"/>
    <xf numFmtId="168" fontId="48" fillId="0" borderId="40" xfId="4" applyNumberFormat="1" applyFont="1" applyBorder="1"/>
    <xf numFmtId="0" fontId="48" fillId="0" borderId="33" xfId="4" applyFont="1" applyBorder="1"/>
    <xf numFmtId="168" fontId="48" fillId="6" borderId="33" xfId="4" applyNumberFormat="1" applyFont="1" applyFill="1" applyBorder="1" applyProtection="1">
      <protection locked="0"/>
    </xf>
    <xf numFmtId="9" fontId="48" fillId="0" borderId="33" xfId="4" applyNumberFormat="1" applyFont="1" applyBorder="1"/>
    <xf numFmtId="168" fontId="48" fillId="0" borderId="33" xfId="4" applyNumberFormat="1" applyFont="1" applyBorder="1"/>
    <xf numFmtId="0" fontId="50" fillId="0" borderId="41" xfId="4" applyFont="1" applyBorder="1"/>
    <xf numFmtId="168" fontId="50" fillId="0" borderId="42" xfId="4" applyNumberFormat="1" applyFont="1" applyBorder="1"/>
    <xf numFmtId="0" fontId="50" fillId="0" borderId="42" xfId="4" applyFont="1" applyBorder="1"/>
    <xf numFmtId="168" fontId="50" fillId="0" borderId="43" xfId="4" applyNumberFormat="1" applyFont="1" applyBorder="1"/>
    <xf numFmtId="0" fontId="50" fillId="0" borderId="44" xfId="4" applyFont="1" applyBorder="1"/>
    <xf numFmtId="0" fontId="50" fillId="0" borderId="0" xfId="4" applyFont="1"/>
    <xf numFmtId="0" fontId="48" fillId="6" borderId="30" xfId="4" applyFont="1" applyFill="1" applyBorder="1" applyProtection="1">
      <protection locked="0"/>
    </xf>
    <xf numFmtId="0" fontId="52" fillId="0" borderId="45" xfId="4" applyFont="1" applyBorder="1"/>
    <xf numFmtId="168" fontId="52" fillId="0" borderId="0" xfId="4" applyNumberFormat="1" applyFont="1"/>
    <xf numFmtId="0" fontId="52" fillId="0" borderId="0" xfId="4" applyFont="1"/>
    <xf numFmtId="0" fontId="52" fillId="0" borderId="23" xfId="4" applyFont="1" applyBorder="1"/>
    <xf numFmtId="168" fontId="52" fillId="0" borderId="24" xfId="4" applyNumberFormat="1" applyFont="1" applyBorder="1"/>
    <xf numFmtId="0" fontId="52" fillId="0" borderId="25" xfId="4" applyFont="1" applyBorder="1"/>
    <xf numFmtId="0" fontId="48" fillId="0" borderId="24" xfId="4" applyFont="1" applyBorder="1"/>
    <xf numFmtId="0" fontId="48" fillId="0" borderId="25" xfId="4" applyFont="1" applyBorder="1"/>
    <xf numFmtId="0" fontId="41" fillId="6" borderId="23" xfId="2" applyFont="1" applyFill="1" applyBorder="1" applyAlignment="1">
      <alignment horizontal="center" wrapText="1"/>
    </xf>
    <xf numFmtId="0" fontId="41" fillId="6" borderId="24" xfId="2" applyFont="1" applyFill="1" applyBorder="1" applyAlignment="1">
      <alignment horizontal="center" wrapText="1"/>
    </xf>
    <xf numFmtId="0" fontId="41" fillId="6" borderId="25" xfId="2" applyFont="1" applyFill="1" applyBorder="1" applyAlignment="1">
      <alignment horizontal="center" wrapText="1"/>
    </xf>
    <xf numFmtId="0" fontId="42" fillId="0" borderId="23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2" fillId="0" borderId="25" xfId="2" applyFont="1" applyBorder="1" applyAlignment="1">
      <alignment horizontal="center" vertical="center" wrapText="1"/>
    </xf>
    <xf numFmtId="0" fontId="42" fillId="0" borderId="0" xfId="2" applyFont="1" applyAlignment="1">
      <alignment horizontal="center" wrapText="1"/>
    </xf>
    <xf numFmtId="0" fontId="48" fillId="0" borderId="0" xfId="4" applyFont="1" applyAlignment="1">
      <alignment horizontal="left" vertical="center"/>
    </xf>
    <xf numFmtId="168" fontId="52" fillId="0" borderId="24" xfId="4" applyNumberFormat="1" applyFont="1" applyBorder="1" applyAlignment="1">
      <alignment horizontal="center"/>
    </xf>
    <xf numFmtId="168" fontId="52" fillId="0" borderId="25" xfId="4" applyNumberFormat="1" applyFont="1" applyBorder="1" applyAlignment="1">
      <alignment horizontal="center"/>
    </xf>
    <xf numFmtId="0" fontId="47" fillId="0" borderId="0" xfId="4" applyFont="1" applyAlignment="1">
      <alignment horizontal="left" vertical="center"/>
    </xf>
    <xf numFmtId="0" fontId="48" fillId="18" borderId="0" xfId="4" applyFont="1" applyFill="1" applyAlignment="1">
      <alignment horizontal="left" vertical="center" wrapText="1"/>
    </xf>
    <xf numFmtId="0" fontId="48" fillId="18" borderId="0" xfId="4" applyFont="1" applyFill="1" applyAlignment="1">
      <alignment horizontal="left" vertical="center"/>
    </xf>
    <xf numFmtId="0" fontId="46" fillId="18" borderId="0" xfId="5" applyFont="1" applyFill="1" applyAlignment="1" applyProtection="1">
      <alignment horizontal="left" vertical="center" wrapText="1"/>
    </xf>
    <xf numFmtId="0" fontId="46" fillId="18" borderId="0" xfId="4" applyFill="1" applyAlignment="1">
      <alignment horizontal="left" vertical="center"/>
    </xf>
    <xf numFmtId="0" fontId="48" fillId="18" borderId="0" xfId="5" applyNumberFormat="1" applyFont="1" applyFill="1" applyAlignment="1" applyProtection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4" fontId="2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0" fillId="0" borderId="0" xfId="0"/>
    <xf numFmtId="4" fontId="6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1" fillId="6" borderId="23" xfId="6" applyFont="1" applyFill="1" applyBorder="1" applyAlignment="1">
      <alignment horizontal="center" wrapText="1"/>
    </xf>
    <xf numFmtId="0" fontId="41" fillId="6" borderId="24" xfId="6" applyFont="1" applyFill="1" applyBorder="1" applyAlignment="1">
      <alignment horizontal="center" wrapText="1"/>
    </xf>
    <xf numFmtId="0" fontId="41" fillId="6" borderId="25" xfId="6" applyFont="1" applyFill="1" applyBorder="1" applyAlignment="1">
      <alignment horizontal="center" wrapText="1"/>
    </xf>
    <xf numFmtId="0" fontId="53" fillId="0" borderId="0" xfId="6"/>
    <xf numFmtId="0" fontId="42" fillId="0" borderId="23" xfId="6" applyFont="1" applyBorder="1" applyAlignment="1">
      <alignment horizontal="center" vertical="center" wrapText="1"/>
    </xf>
    <xf numFmtId="0" fontId="42" fillId="0" borderId="24" xfId="6" applyFont="1" applyBorder="1" applyAlignment="1">
      <alignment horizontal="center" vertical="center" wrapText="1"/>
    </xf>
    <xf numFmtId="0" fontId="42" fillId="0" borderId="25" xfId="6" applyFont="1" applyBorder="1" applyAlignment="1">
      <alignment horizontal="center" vertical="center" wrapText="1"/>
    </xf>
    <xf numFmtId="0" fontId="41" fillId="7" borderId="26" xfId="6" applyFont="1" applyFill="1" applyBorder="1" applyAlignment="1">
      <alignment horizontal="center" wrapText="1"/>
    </xf>
    <xf numFmtId="0" fontId="41" fillId="8" borderId="27" xfId="6" applyFont="1" applyFill="1" applyBorder="1" applyAlignment="1">
      <alignment horizontal="center" wrapText="1"/>
    </xf>
    <xf numFmtId="0" fontId="41" fillId="9" borderId="27" xfId="6" applyFont="1" applyFill="1" applyBorder="1" applyAlignment="1">
      <alignment horizontal="center" wrapText="1"/>
    </xf>
    <xf numFmtId="0" fontId="41" fillId="10" borderId="27" xfId="6" applyFont="1" applyFill="1" applyBorder="1" applyAlignment="1">
      <alignment horizontal="center" wrapText="1"/>
    </xf>
    <xf numFmtId="0" fontId="41" fillId="11" borderId="28" xfId="6" applyFont="1" applyFill="1" applyBorder="1" applyAlignment="1">
      <alignment horizontal="center" wrapText="1"/>
    </xf>
    <xf numFmtId="0" fontId="41" fillId="7" borderId="29" xfId="6" applyFont="1" applyFill="1" applyBorder="1" applyAlignment="1">
      <alignment wrapText="1"/>
    </xf>
    <xf numFmtId="44" fontId="0" fillId="8" borderId="30" xfId="7" applyFont="1" applyFill="1" applyBorder="1" applyAlignment="1">
      <alignment wrapText="1"/>
    </xf>
    <xf numFmtId="44" fontId="0" fillId="9" borderId="30" xfId="7" applyFont="1" applyFill="1" applyBorder="1" applyAlignment="1">
      <alignment wrapText="1"/>
    </xf>
    <xf numFmtId="44" fontId="0" fillId="10" borderId="30" xfId="7" applyFont="1" applyFill="1" applyBorder="1" applyAlignment="1">
      <alignment wrapText="1"/>
    </xf>
    <xf numFmtId="44" fontId="53" fillId="11" borderId="31" xfId="6" applyNumberFormat="1" applyFill="1" applyBorder="1" applyAlignment="1">
      <alignment wrapText="1"/>
    </xf>
    <xf numFmtId="0" fontId="41" fillId="11" borderId="32" xfId="6" applyFont="1" applyFill="1" applyBorder="1" applyAlignment="1">
      <alignment wrapText="1"/>
    </xf>
    <xf numFmtId="44" fontId="53" fillId="11" borderId="33" xfId="6" applyNumberFormat="1" applyFill="1" applyBorder="1" applyAlignment="1">
      <alignment wrapText="1"/>
    </xf>
    <xf numFmtId="0" fontId="53" fillId="11" borderId="34" xfId="6" applyFill="1" applyBorder="1" applyAlignment="1">
      <alignment wrapText="1"/>
    </xf>
    <xf numFmtId="44" fontId="53" fillId="0" borderId="0" xfId="6" applyNumberFormat="1"/>
    <xf numFmtId="0" fontId="43" fillId="12" borderId="23" xfId="6" applyFont="1" applyFill="1" applyBorder="1"/>
    <xf numFmtId="0" fontId="43" fillId="12" borderId="24" xfId="6" applyFont="1" applyFill="1" applyBorder="1"/>
    <xf numFmtId="44" fontId="43" fillId="12" borderId="25" xfId="6" applyNumberFormat="1" applyFont="1" applyFill="1" applyBorder="1"/>
    <xf numFmtId="0" fontId="43" fillId="13" borderId="23" xfId="6" applyFont="1" applyFill="1" applyBorder="1"/>
    <xf numFmtId="0" fontId="43" fillId="13" borderId="24" xfId="6" applyFont="1" applyFill="1" applyBorder="1"/>
    <xf numFmtId="44" fontId="43" fillId="13" borderId="25" xfId="6" applyNumberFormat="1" applyFont="1" applyFill="1" applyBorder="1"/>
    <xf numFmtId="0" fontId="41" fillId="6" borderId="23" xfId="8" applyFont="1" applyFill="1" applyBorder="1" applyAlignment="1">
      <alignment horizontal="center" wrapText="1"/>
    </xf>
    <xf numFmtId="0" fontId="41" fillId="6" borderId="24" xfId="8" applyFont="1" applyFill="1" applyBorder="1" applyAlignment="1">
      <alignment horizontal="center" wrapText="1"/>
    </xf>
    <xf numFmtId="0" fontId="41" fillId="6" borderId="25" xfId="8" applyFont="1" applyFill="1" applyBorder="1" applyAlignment="1">
      <alignment horizontal="center" wrapText="1"/>
    </xf>
    <xf numFmtId="0" fontId="1" fillId="0" borderId="0" xfId="8"/>
    <xf numFmtId="0" fontId="42" fillId="0" borderId="23" xfId="8" applyFont="1" applyBorder="1" applyAlignment="1">
      <alignment horizontal="center" vertical="center" wrapText="1"/>
    </xf>
    <xf numFmtId="0" fontId="42" fillId="0" borderId="24" xfId="8" applyFont="1" applyBorder="1" applyAlignment="1">
      <alignment horizontal="center" vertical="center" wrapText="1"/>
    </xf>
    <xf numFmtId="0" fontId="42" fillId="0" borderId="25" xfId="8" applyFont="1" applyBorder="1" applyAlignment="1">
      <alignment horizontal="center" vertical="center" wrapText="1"/>
    </xf>
    <xf numFmtId="0" fontId="41" fillId="7" borderId="38" xfId="8" applyFont="1" applyFill="1" applyBorder="1" applyAlignment="1">
      <alignment horizontal="center" wrapText="1"/>
    </xf>
    <xf numFmtId="0" fontId="41" fillId="8" borderId="38" xfId="8" applyFont="1" applyFill="1" applyBorder="1" applyAlignment="1">
      <alignment horizontal="center" wrapText="1"/>
    </xf>
    <xf numFmtId="0" fontId="41" fillId="9" borderId="38" xfId="8" applyFont="1" applyFill="1" applyBorder="1" applyAlignment="1">
      <alignment horizontal="center" wrapText="1"/>
    </xf>
    <xf numFmtId="0" fontId="41" fillId="10" borderId="38" xfId="8" applyFont="1" applyFill="1" applyBorder="1" applyAlignment="1">
      <alignment horizontal="center" wrapText="1"/>
    </xf>
    <xf numFmtId="0" fontId="41" fillId="11" borderId="38" xfId="8" applyFont="1" applyFill="1" applyBorder="1" applyAlignment="1">
      <alignment horizontal="center" wrapText="1"/>
    </xf>
    <xf numFmtId="0" fontId="41" fillId="7" borderId="30" xfId="8" applyFont="1" applyFill="1" applyBorder="1" applyAlignment="1">
      <alignment wrapText="1"/>
    </xf>
    <xf numFmtId="44" fontId="0" fillId="8" borderId="30" xfId="9" applyFont="1" applyFill="1" applyBorder="1" applyAlignment="1">
      <alignment wrapText="1"/>
    </xf>
    <xf numFmtId="44" fontId="0" fillId="9" borderId="30" xfId="9" applyFont="1" applyFill="1" applyBorder="1" applyAlignment="1">
      <alignment wrapText="1"/>
    </xf>
    <xf numFmtId="44" fontId="0" fillId="10" borderId="30" xfId="9" applyFont="1" applyFill="1" applyBorder="1" applyAlignment="1">
      <alignment wrapText="1"/>
    </xf>
    <xf numFmtId="44" fontId="1" fillId="11" borderId="30" xfId="8" applyNumberFormat="1" applyFill="1" applyBorder="1" applyAlignment="1">
      <alignment wrapText="1"/>
    </xf>
    <xf numFmtId="0" fontId="41" fillId="11" borderId="30" xfId="8" applyFont="1" applyFill="1" applyBorder="1" applyAlignment="1">
      <alignment wrapText="1"/>
    </xf>
    <xf numFmtId="0" fontId="1" fillId="11" borderId="30" xfId="8" applyFill="1" applyBorder="1" applyAlignment="1">
      <alignment wrapText="1"/>
    </xf>
    <xf numFmtId="44" fontId="1" fillId="0" borderId="0" xfId="8" applyNumberFormat="1"/>
    <xf numFmtId="0" fontId="43" fillId="12" borderId="23" xfId="8" applyFont="1" applyFill="1" applyBorder="1"/>
    <xf numFmtId="0" fontId="43" fillId="12" borderId="24" xfId="8" applyFont="1" applyFill="1" applyBorder="1"/>
    <xf numFmtId="44" fontId="43" fillId="12" borderId="25" xfId="8" applyNumberFormat="1" applyFont="1" applyFill="1" applyBorder="1"/>
    <xf numFmtId="0" fontId="43" fillId="13" borderId="23" xfId="8" applyFont="1" applyFill="1" applyBorder="1"/>
    <xf numFmtId="0" fontId="43" fillId="13" borderId="24" xfId="8" applyFont="1" applyFill="1" applyBorder="1"/>
    <xf numFmtId="44" fontId="43" fillId="13" borderId="25" xfId="8" applyNumberFormat="1" applyFont="1" applyFill="1" applyBorder="1"/>
    <xf numFmtId="0" fontId="42" fillId="0" borderId="0" xfId="8" applyFont="1" applyAlignment="1">
      <alignment horizontal="center" wrapText="1"/>
    </xf>
    <xf numFmtId="0" fontId="55" fillId="0" borderId="0" xfId="10" applyFont="1" applyAlignment="1">
      <alignment vertical="center"/>
    </xf>
    <xf numFmtId="0" fontId="56" fillId="0" borderId="0" xfId="10" applyFont="1" applyAlignment="1">
      <alignment vertical="center"/>
    </xf>
    <xf numFmtId="0" fontId="54" fillId="0" borderId="0" xfId="10"/>
    <xf numFmtId="0" fontId="57" fillId="0" borderId="0" xfId="10" applyFont="1" applyAlignment="1">
      <alignment vertical="center"/>
    </xf>
    <xf numFmtId="0" fontId="58" fillId="0" borderId="0" xfId="10" applyFont="1" applyAlignment="1">
      <alignment vertical="center"/>
    </xf>
    <xf numFmtId="0" fontId="56" fillId="0" borderId="46" xfId="10" applyFont="1" applyBorder="1" applyAlignment="1">
      <alignment horizontal="center" vertical="center" wrapText="1"/>
    </xf>
    <xf numFmtId="0" fontId="56" fillId="0" borderId="47" xfId="10" applyFont="1" applyBorder="1" applyAlignment="1">
      <alignment horizontal="center" vertical="center" wrapText="1"/>
    </xf>
    <xf numFmtId="0" fontId="56" fillId="0" borderId="48" xfId="10" applyFont="1" applyBorder="1" applyAlignment="1">
      <alignment horizontal="center" vertical="center" wrapText="1"/>
    </xf>
    <xf numFmtId="0" fontId="59" fillId="0" borderId="49" xfId="10" applyFont="1" applyBorder="1" applyAlignment="1">
      <alignment horizontal="center" vertical="center" wrapText="1"/>
    </xf>
    <xf numFmtId="0" fontId="59" fillId="0" borderId="50" xfId="10" applyFont="1" applyBorder="1" applyAlignment="1">
      <alignment horizontal="center" vertical="center" wrapText="1"/>
    </xf>
    <xf numFmtId="0" fontId="59" fillId="0" borderId="51" xfId="10" applyFont="1" applyBorder="1" applyAlignment="1">
      <alignment horizontal="center" vertical="center" wrapText="1"/>
    </xf>
    <xf numFmtId="169" fontId="60" fillId="19" borderId="0" xfId="10" applyNumberFormat="1" applyFont="1" applyFill="1" applyAlignment="1">
      <alignment horizontal="right"/>
    </xf>
    <xf numFmtId="169" fontId="60" fillId="19" borderId="0" xfId="10" applyNumberFormat="1" applyFont="1" applyFill="1" applyAlignment="1">
      <alignment horizontal="left"/>
    </xf>
    <xf numFmtId="169" fontId="60" fillId="19" borderId="0" xfId="10" applyNumberFormat="1" applyFont="1" applyFill="1" applyAlignment="1">
      <alignment horizontal="left" wrapText="1"/>
    </xf>
    <xf numFmtId="169" fontId="60" fillId="19" borderId="0" xfId="10" applyNumberFormat="1" applyFont="1" applyFill="1" applyAlignment="1">
      <alignment horizontal="center"/>
    </xf>
    <xf numFmtId="167" fontId="60" fillId="19" borderId="0" xfId="10" applyNumberFormat="1" applyFont="1" applyFill="1" applyAlignment="1">
      <alignment horizontal="right"/>
    </xf>
    <xf numFmtId="4" fontId="60" fillId="19" borderId="0" xfId="10" applyNumberFormat="1" applyFont="1" applyFill="1" applyAlignment="1">
      <alignment horizontal="right"/>
    </xf>
    <xf numFmtId="169" fontId="61" fillId="19" borderId="0" xfId="10" applyNumberFormat="1" applyFont="1" applyFill="1" applyAlignment="1">
      <alignment horizontal="left" wrapText="1"/>
    </xf>
    <xf numFmtId="0" fontId="62" fillId="0" borderId="0" xfId="10" applyFont="1"/>
    <xf numFmtId="0" fontId="63" fillId="0" borderId="0" xfId="10" applyFont="1" applyAlignment="1">
      <alignment horizontal="center"/>
    </xf>
    <xf numFmtId="0" fontId="64" fillId="0" borderId="0" xfId="10" applyFont="1"/>
    <xf numFmtId="0" fontId="54" fillId="20" borderId="0" xfId="10" applyFill="1"/>
    <xf numFmtId="169" fontId="46" fillId="19" borderId="0" xfId="10" applyNumberFormat="1" applyFont="1" applyFill="1" applyAlignment="1">
      <alignment horizontal="left" wrapText="1"/>
    </xf>
    <xf numFmtId="169" fontId="61" fillId="19" borderId="0" xfId="10" applyNumberFormat="1" applyFont="1" applyFill="1" applyAlignment="1">
      <alignment horizontal="left" vertical="center" wrapText="1"/>
    </xf>
    <xf numFmtId="169" fontId="61" fillId="19" borderId="0" xfId="10" applyNumberFormat="1" applyFont="1" applyFill="1" applyAlignment="1">
      <alignment horizontal="center" vertical="center"/>
    </xf>
    <xf numFmtId="167" fontId="61" fillId="19" borderId="0" xfId="10" applyNumberFormat="1" applyFont="1" applyFill="1" applyAlignment="1">
      <alignment horizontal="right" vertical="center"/>
    </xf>
    <xf numFmtId="4" fontId="61" fillId="19" borderId="0" xfId="10" applyNumberFormat="1" applyFont="1" applyFill="1" applyAlignment="1">
      <alignment horizontal="right" vertical="center"/>
    </xf>
    <xf numFmtId="0" fontId="65" fillId="0" borderId="0" xfId="10" applyFont="1"/>
    <xf numFmtId="169" fontId="66" fillId="19" borderId="0" xfId="10" applyNumberFormat="1" applyFont="1" applyFill="1" applyAlignment="1">
      <alignment horizontal="right"/>
    </xf>
    <xf numFmtId="169" fontId="61" fillId="19" borderId="0" xfId="10" applyNumberFormat="1" applyFont="1" applyFill="1" applyAlignment="1">
      <alignment horizontal="center"/>
    </xf>
    <xf numFmtId="167" fontId="61" fillId="19" borderId="0" xfId="10" applyNumberFormat="1" applyFont="1" applyFill="1" applyAlignment="1">
      <alignment horizontal="right"/>
    </xf>
    <xf numFmtId="4" fontId="61" fillId="19" borderId="0" xfId="10" applyNumberFormat="1" applyFont="1" applyFill="1" applyAlignment="1">
      <alignment horizontal="right"/>
    </xf>
    <xf numFmtId="0" fontId="63" fillId="6" borderId="0" xfId="10" applyFont="1" applyFill="1" applyAlignment="1">
      <alignment horizontal="center"/>
    </xf>
    <xf numFmtId="0" fontId="64" fillId="6" borderId="0" xfId="10" applyFont="1" applyFill="1"/>
    <xf numFmtId="0" fontId="64" fillId="20" borderId="0" xfId="10" applyFont="1" applyFill="1"/>
    <xf numFmtId="0" fontId="67" fillId="0" borderId="0" xfId="10" applyFont="1" applyAlignment="1">
      <alignment horizontal="center"/>
    </xf>
    <xf numFmtId="0" fontId="64" fillId="0" borderId="0" xfId="10" applyFont="1" applyAlignment="1">
      <alignment horizontal="center"/>
    </xf>
    <xf numFmtId="169" fontId="66" fillId="19" borderId="0" xfId="10" applyNumberFormat="1" applyFont="1" applyFill="1" applyAlignment="1">
      <alignment horizontal="right" vertical="center"/>
    </xf>
    <xf numFmtId="169" fontId="61" fillId="19" borderId="0" xfId="10" applyNumberFormat="1" applyFont="1" applyFill="1" applyAlignment="1">
      <alignment horizontal="left" vertical="center"/>
    </xf>
    <xf numFmtId="0" fontId="54" fillId="0" borderId="0" xfId="10" applyAlignment="1">
      <alignment horizontal="center"/>
    </xf>
    <xf numFmtId="0" fontId="64" fillId="0" borderId="0" xfId="10" applyFont="1" applyAlignment="1">
      <alignment horizontal="left"/>
    </xf>
    <xf numFmtId="0" fontId="61" fillId="0" borderId="0" xfId="10" applyFont="1" applyAlignment="1">
      <alignment horizontal="center"/>
    </xf>
    <xf numFmtId="0" fontId="68" fillId="0" borderId="0" xfId="10" applyFont="1" applyAlignment="1">
      <alignment horizontal="center"/>
    </xf>
    <xf numFmtId="0" fontId="68" fillId="0" borderId="0" xfId="10" applyFont="1"/>
    <xf numFmtId="170" fontId="68" fillId="0" borderId="0" xfId="10" applyNumberFormat="1" applyFont="1"/>
    <xf numFmtId="2" fontId="68" fillId="20" borderId="0" xfId="10" applyNumberFormat="1" applyFont="1" applyFill="1"/>
    <xf numFmtId="2" fontId="68" fillId="0" borderId="0" xfId="10" applyNumberFormat="1" applyFont="1"/>
    <xf numFmtId="0" fontId="63" fillId="0" borderId="0" xfId="10" applyFont="1"/>
    <xf numFmtId="169" fontId="61" fillId="19" borderId="0" xfId="10" applyNumberFormat="1" applyFont="1" applyFill="1" applyAlignment="1">
      <alignment horizontal="right" vertical="center"/>
    </xf>
    <xf numFmtId="0" fontId="61" fillId="0" borderId="0" xfId="10" applyFont="1" applyAlignment="1">
      <alignment vertical="center"/>
    </xf>
    <xf numFmtId="0" fontId="61" fillId="0" borderId="0" xfId="10" applyFont="1" applyAlignment="1">
      <alignment horizontal="center" vertical="center"/>
    </xf>
    <xf numFmtId="0" fontId="61" fillId="0" borderId="0" xfId="10" applyFont="1"/>
    <xf numFmtId="0" fontId="69" fillId="0" borderId="0" xfId="10" applyFont="1"/>
    <xf numFmtId="170" fontId="69" fillId="0" borderId="0" xfId="10" applyNumberFormat="1" applyFont="1"/>
    <xf numFmtId="2" fontId="69" fillId="0" borderId="0" xfId="10" applyNumberFormat="1" applyFont="1"/>
    <xf numFmtId="2" fontId="61" fillId="0" borderId="0" xfId="10" applyNumberFormat="1" applyFont="1" applyAlignment="1">
      <alignment vertical="center"/>
    </xf>
    <xf numFmtId="0" fontId="70" fillId="0" borderId="0" xfId="10" applyFont="1" applyAlignment="1">
      <alignment vertical="center"/>
    </xf>
    <xf numFmtId="2" fontId="70" fillId="0" borderId="0" xfId="10" applyNumberFormat="1" applyFont="1" applyAlignment="1">
      <alignment vertical="center"/>
    </xf>
    <xf numFmtId="169" fontId="66" fillId="19" borderId="0" xfId="10" applyNumberFormat="1" applyFont="1" applyFill="1" applyAlignment="1">
      <alignment horizontal="center"/>
    </xf>
    <xf numFmtId="167" fontId="66" fillId="19" borderId="0" xfId="10" applyNumberFormat="1" applyFont="1" applyFill="1" applyAlignment="1">
      <alignment horizontal="right"/>
    </xf>
    <xf numFmtId="4" fontId="66" fillId="19" borderId="0" xfId="10" applyNumberFormat="1" applyFont="1" applyFill="1" applyAlignment="1">
      <alignment horizontal="right"/>
    </xf>
    <xf numFmtId="0" fontId="54" fillId="0" borderId="0" xfId="10" applyAlignment="1">
      <alignment horizontal="left"/>
    </xf>
    <xf numFmtId="0" fontId="54" fillId="6" borderId="0" xfId="10" applyFill="1" applyAlignment="1">
      <alignment horizontal="center"/>
    </xf>
    <xf numFmtId="0" fontId="54" fillId="6" borderId="0" xfId="10" applyFill="1"/>
    <xf numFmtId="0" fontId="54" fillId="6" borderId="0" xfId="10" applyFill="1" applyAlignment="1">
      <alignment horizontal="left"/>
    </xf>
    <xf numFmtId="0" fontId="63" fillId="6" borderId="0" xfId="10" applyFont="1" applyFill="1"/>
    <xf numFmtId="0" fontId="64" fillId="6" borderId="0" xfId="10" applyFont="1" applyFill="1" applyAlignment="1">
      <alignment horizontal="center"/>
    </xf>
    <xf numFmtId="169" fontId="66" fillId="19" borderId="0" xfId="10" applyNumberFormat="1" applyFont="1" applyFill="1" applyAlignment="1">
      <alignment horizontal="left" vertical="center"/>
    </xf>
    <xf numFmtId="169" fontId="66" fillId="19" borderId="0" xfId="10" applyNumberFormat="1" applyFont="1" applyFill="1" applyAlignment="1">
      <alignment horizontal="center" vertical="center"/>
    </xf>
    <xf numFmtId="167" fontId="66" fillId="19" borderId="0" xfId="10" applyNumberFormat="1" applyFont="1" applyFill="1" applyAlignment="1">
      <alignment horizontal="right" vertical="center"/>
    </xf>
    <xf numFmtId="4" fontId="66" fillId="19" borderId="0" xfId="10" applyNumberFormat="1" applyFont="1" applyFill="1" applyAlignment="1">
      <alignment horizontal="right" vertical="center"/>
    </xf>
    <xf numFmtId="4" fontId="70" fillId="19" borderId="0" xfId="10" applyNumberFormat="1" applyFont="1" applyFill="1" applyAlignment="1">
      <alignment horizontal="right" vertical="center"/>
    </xf>
    <xf numFmtId="169" fontId="71" fillId="19" borderId="0" xfId="10" applyNumberFormat="1" applyFont="1" applyFill="1" applyAlignment="1">
      <alignment horizontal="right"/>
    </xf>
    <xf numFmtId="169" fontId="61" fillId="19" borderId="0" xfId="10" applyNumberFormat="1" applyFont="1" applyFill="1" applyAlignment="1">
      <alignment horizontal="left"/>
    </xf>
    <xf numFmtId="0" fontId="38" fillId="6" borderId="22" xfId="0" applyFont="1" applyFill="1" applyBorder="1" applyAlignment="1" applyProtection="1">
      <alignment horizontal="center" vertical="center"/>
      <protection locked="0"/>
    </xf>
    <xf numFmtId="49" fontId="38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22" xfId="0" applyFont="1" applyFill="1" applyBorder="1" applyAlignment="1" applyProtection="1">
      <alignment horizontal="left" vertical="center" wrapText="1"/>
      <protection locked="0"/>
    </xf>
    <xf numFmtId="0" fontId="38" fillId="6" borderId="22" xfId="0" applyFont="1" applyFill="1" applyBorder="1" applyAlignment="1" applyProtection="1">
      <alignment horizontal="center" vertical="center" wrapText="1"/>
      <protection locked="0"/>
    </xf>
    <xf numFmtId="167" fontId="38" fillId="6" borderId="22" xfId="0" applyNumberFormat="1" applyFont="1" applyFill="1" applyBorder="1" applyAlignment="1" applyProtection="1">
      <alignment vertical="center"/>
      <protection locked="0"/>
    </xf>
    <xf numFmtId="4" fontId="38" fillId="6" borderId="22" xfId="0" applyNumberFormat="1" applyFont="1" applyFill="1" applyBorder="1" applyAlignment="1" applyProtection="1">
      <alignment vertical="center"/>
      <protection locked="0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</cellXfs>
  <cellStyles count="11">
    <cellStyle name="Hypertextový odkaz" xfId="1" builtinId="8"/>
    <cellStyle name="Hypertextový odkaz 3" xfId="5" xr:uid="{9ECFCEA6-4AC9-4E1A-B862-AE500AF8C2F8}"/>
    <cellStyle name="Měna 2" xfId="3" xr:uid="{34B00C0F-6FAF-40C9-B130-845FC4FF98C5}"/>
    <cellStyle name="Měna 2 2" xfId="9" xr:uid="{C70E322D-A78D-43F4-A9D2-CEF819F3679B}"/>
    <cellStyle name="Měna 3" xfId="7" xr:uid="{EF25E8AE-D972-41FE-9F14-47F6B765D2F3}"/>
    <cellStyle name="Normální" xfId="0" builtinId="0" customBuiltin="1"/>
    <cellStyle name="Normální 2" xfId="2" xr:uid="{16BD0F95-DA45-4932-BD6F-C66ECC12164E}"/>
    <cellStyle name="Normální 2 2" xfId="8" xr:uid="{3104C573-B40B-48FC-9EC1-1A0A7F924F1C}"/>
    <cellStyle name="Normální 3" xfId="4" xr:uid="{BF62A23F-7B05-4E0E-B255-22540255EF0A}"/>
    <cellStyle name="Normální 3 2" xfId="10" xr:uid="{BE8B4DAA-DAEC-4A2F-BD07-518AC2AF857B}"/>
    <cellStyle name="Normální 4" xfId="6" xr:uid="{E0E33318-32B3-4801-9AE8-8BF6D544A5F4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6</xdr:col>
      <xdr:colOff>828675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BDCBA977-2D57-430B-B00B-F6A0C29F0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" y="0"/>
          <a:ext cx="8220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45791" dir="2021404" algn="ctr" rotWithShape="0">
                <a:srgbClr val="868686"/>
              </a:outerShdw>
            </a:effectLst>
            <a:latin typeface="Arial Black"/>
          </a:endParaRPr>
        </a:p>
      </xdr:txBody>
    </xdr:sp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317CEC54-D3FA-470A-BD0E-71DE9643E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0"/>
          <a:ext cx="99345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/>
              </a:outerShdw>
            </a:effectLst>
            <a:latin typeface="Arial Black"/>
          </a:endParaRPr>
        </a:p>
      </xdr:txBody>
    </xdr:sp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800100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E183ED68-5D54-4890-9A66-70590FB8A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725" y="0"/>
          <a:ext cx="81534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45791" dir="2021404" algn="ctr" rotWithShape="0">
                <a:srgbClr val="969696"/>
              </a:outerShdw>
            </a:effectLst>
            <a:latin typeface="Arial Black"/>
          </a:endParaRPr>
        </a:p>
      </xdr:txBody>
    </xdr:sp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800100</xdr:colOff>
      <xdr:row>0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4B4BD7B5-D3F6-4B26-BFEB-26416BA014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725" y="0"/>
          <a:ext cx="81534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45791" dir="2021404" algn="ctr" rotWithShape="0">
                <a:srgbClr val="969696"/>
              </a:outerShdw>
            </a:effectLst>
            <a:latin typeface="Arial Black"/>
          </a:endParaRPr>
        </a:p>
      </xdr:txBody>
    </xdr:sp>
    <xdr:clientData/>
  </xdr:twoCellAnchor>
  <xdr:twoCellAnchor>
    <xdr:from>
      <xdr:col>0</xdr:col>
      <xdr:colOff>2343150</xdr:colOff>
      <xdr:row>0</xdr:row>
      <xdr:rowOff>0</xdr:rowOff>
    </xdr:from>
    <xdr:to>
      <xdr:col>6</xdr:col>
      <xdr:colOff>819150</xdr:colOff>
      <xdr:row>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2DC1B6A1-5952-4A1D-AC1B-A07A5FBE7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0"/>
          <a:ext cx="59150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45791" dir="2021404" algn="ctr" rotWithShape="0">
                <a:srgbClr val="969696"/>
              </a:outerShdw>
            </a:effectLst>
            <a:latin typeface="Arial Black"/>
          </a:endParaRPr>
        </a:p>
      </xdr:txBody>
    </xdr:sp>
    <xdr:clientData/>
  </xdr:twoCellAnchor>
  <xdr:twoCellAnchor>
    <xdr:from>
      <xdr:col>0</xdr:col>
      <xdr:colOff>85725</xdr:colOff>
      <xdr:row>0</xdr:row>
      <xdr:rowOff>0</xdr:rowOff>
    </xdr:from>
    <xdr:to>
      <xdr:col>0</xdr:col>
      <xdr:colOff>2276475</xdr:colOff>
      <xdr:row>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A6559C0B-751A-4182-8581-AD3428FAF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725" y="0"/>
          <a:ext cx="21907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71842" dir="2700000" algn="ctr" rotWithShape="0">
                <a:srgbClr val="969696"/>
              </a:outerShdw>
            </a:effectLst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E9BF969-7C27-4296-A9A9-74E3EB21135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DDA4D49-1151-42D4-B756-DD648813BFF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F589A0D3-700B-4A76-81CE-8AE9A099F82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985C9AC-FF7E-48AD-AD4F-1BC92903AC8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F9BC3A4-104E-43D3-8942-71B59960F28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B48401F-55E3-441D-A3F0-88C560D958F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221723DA-6D62-41AE-9AE0-08D0562A739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3988169-3552-4DAB-B70A-998D9BE47FB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D033E755-0F89-4E11-90F4-F631998D6D1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jifs01.jinonice.cuni.cz\datakam\users\valektomas\Dokumenty\2022%20-%20investi&#269;n&#237;%20z&#225;m&#283;ry\REALIZACE\Rozpo&#269;ty%20IZ\Na%20Kotli%20rozpo&#269;ty\2024-03-07%20-%20nov&#253;%20VV\Na%20Kotli%20NEI%20-%20VV%206.5.2024.xlsx" TargetMode="External"/><Relationship Id="rId1" Type="http://schemas.openxmlformats.org/officeDocument/2006/relationships/externalLinkPath" Target="Na%20Kotli%20NEI%20-%20VV%206.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I-REKAPITULACE"/>
      <sheetName val="D.1.4.3.- ZTI"/>
      <sheetName val="Rekapitulace stavby N"/>
      <sheetName val="001bb - 1 PP - typ A a B ..."/>
      <sheetName val="01bb - 1 NP - typ C a D N..."/>
      <sheetName val="02bb - 2 NP - typ A a B N..."/>
      <sheetName val="03bb - 3 NP - typ A a B N..."/>
      <sheetName val="04bb - 4 NP - typ A a B N..."/>
      <sheetName val="05bb - 5 NP - typ A a B N..."/>
      <sheetName val="06bb - 6 NP - typ A a B N..."/>
      <sheetName val="07bb - 7 NP - typ A a B N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C0415-B34F-4EE1-870F-909F92AF1BB8}">
  <dimension ref="A1:E41"/>
  <sheetViews>
    <sheetView tabSelected="1" topLeftCell="A13" workbookViewId="0">
      <selection activeCell="B19" sqref="B19"/>
    </sheetView>
  </sheetViews>
  <sheetFormatPr defaultRowHeight="15"/>
  <cols>
    <col min="1" max="5" width="30.1640625" style="330" customWidth="1"/>
    <col min="6" max="16384" width="9.33203125" style="330"/>
  </cols>
  <sheetData>
    <row r="1" spans="1:5" ht="15.75" thickBot="1">
      <c r="A1" s="327" t="s">
        <v>869</v>
      </c>
      <c r="B1" s="328"/>
      <c r="C1" s="328"/>
      <c r="D1" s="328"/>
      <c r="E1" s="329"/>
    </row>
    <row r="2" spans="1:5" ht="15.75" thickBot="1">
      <c r="A2" s="331" t="s">
        <v>870</v>
      </c>
      <c r="B2" s="332"/>
      <c r="C2" s="332"/>
      <c r="D2" s="332"/>
      <c r="E2" s="333"/>
    </row>
    <row r="3" spans="1:5" ht="30">
      <c r="A3" s="334"/>
      <c r="B3" s="335" t="s">
        <v>871</v>
      </c>
      <c r="C3" s="336" t="s">
        <v>872</v>
      </c>
      <c r="D3" s="337" t="s">
        <v>873</v>
      </c>
      <c r="E3" s="338" t="s">
        <v>874</v>
      </c>
    </row>
    <row r="4" spans="1:5">
      <c r="A4" s="339" t="s">
        <v>875</v>
      </c>
      <c r="B4" s="340">
        <f>'INV-REKAPITULACE'!B4</f>
        <v>0</v>
      </c>
      <c r="C4" s="341">
        <f>B4</f>
        <v>0</v>
      </c>
      <c r="D4" s="342">
        <f>C4</f>
        <v>0</v>
      </c>
      <c r="E4" s="343">
        <f>B4+C4+D4</f>
        <v>0</v>
      </c>
    </row>
    <row r="5" spans="1:5">
      <c r="A5" s="339" t="s">
        <v>876</v>
      </c>
      <c r="B5" s="340">
        <f>'INV-REKAPITULACE'!B5</f>
        <v>0</v>
      </c>
      <c r="C5" s="341">
        <f t="shared" ref="C5:D6" si="0">B5</f>
        <v>0</v>
      </c>
      <c r="D5" s="342">
        <f t="shared" si="0"/>
        <v>0</v>
      </c>
      <c r="E5" s="343">
        <f t="shared" ref="E5:E7" si="1">B5+C5+D5</f>
        <v>0</v>
      </c>
    </row>
    <row r="6" spans="1:5">
      <c r="A6" s="339" t="s">
        <v>877</v>
      </c>
      <c r="B6" s="340">
        <f>'INV-REKAPITULACE'!B6</f>
        <v>0</v>
      </c>
      <c r="C6" s="341">
        <f t="shared" si="0"/>
        <v>0</v>
      </c>
      <c r="D6" s="342">
        <f t="shared" si="0"/>
        <v>0</v>
      </c>
      <c r="E6" s="343">
        <f t="shared" si="1"/>
        <v>0</v>
      </c>
    </row>
    <row r="7" spans="1:5">
      <c r="A7" s="339"/>
      <c r="B7" s="340"/>
      <c r="C7" s="341"/>
      <c r="D7" s="342"/>
      <c r="E7" s="343"/>
    </row>
    <row r="8" spans="1:5" ht="15.75" thickBot="1">
      <c r="A8" s="344" t="s">
        <v>878</v>
      </c>
      <c r="B8" s="345">
        <f>B4+B5+B6+B7</f>
        <v>0</v>
      </c>
      <c r="C8" s="345">
        <f>C4+C5+C6+C7</f>
        <v>0</v>
      </c>
      <c r="D8" s="345">
        <f>D4+D5+D6+D7</f>
        <v>0</v>
      </c>
      <c r="E8" s="346"/>
    </row>
    <row r="9" spans="1:5" ht="15" hidden="1" customHeight="1"/>
    <row r="10" spans="1:5" ht="15" hidden="1" customHeight="1">
      <c r="B10" s="347"/>
    </row>
    <row r="11" spans="1:5" ht="15.75" thickBot="1"/>
    <row r="12" spans="1:5" ht="16.5" thickBot="1">
      <c r="A12" s="348" t="s">
        <v>879</v>
      </c>
      <c r="B12" s="349"/>
      <c r="C12" s="349"/>
      <c r="D12" s="349"/>
      <c r="E12" s="350">
        <f>B8</f>
        <v>0</v>
      </c>
    </row>
    <row r="13" spans="1:5" ht="16.5" thickBot="1">
      <c r="A13" s="351" t="s">
        <v>880</v>
      </c>
      <c r="B13" s="352"/>
      <c r="C13" s="352"/>
      <c r="D13" s="352"/>
      <c r="E13" s="353">
        <f>E7+E6+E5+E4</f>
        <v>0</v>
      </c>
    </row>
    <row r="14" spans="1:5" ht="15.75" thickBot="1"/>
    <row r="15" spans="1:5" ht="15.75" thickBot="1">
      <c r="A15" s="327" t="s">
        <v>1072</v>
      </c>
      <c r="B15" s="328"/>
      <c r="C15" s="328"/>
      <c r="D15" s="328"/>
      <c r="E15" s="329"/>
    </row>
    <row r="16" spans="1:5" ht="15.75" thickBot="1">
      <c r="A16" s="331" t="s">
        <v>870</v>
      </c>
      <c r="B16" s="332"/>
      <c r="C16" s="332"/>
      <c r="D16" s="332"/>
      <c r="E16" s="333"/>
    </row>
    <row r="17" spans="1:5" ht="30">
      <c r="A17" s="334"/>
      <c r="B17" s="335" t="s">
        <v>871</v>
      </c>
      <c r="C17" s="336" t="s">
        <v>872</v>
      </c>
      <c r="D17" s="337" t="s">
        <v>873</v>
      </c>
      <c r="E17" s="338" t="s">
        <v>874</v>
      </c>
    </row>
    <row r="18" spans="1:5">
      <c r="A18" s="339" t="s">
        <v>875</v>
      </c>
      <c r="B18" s="340">
        <f>'NEI-REKAPITULACE'!B4</f>
        <v>0</v>
      </c>
      <c r="C18" s="341">
        <f>B18</f>
        <v>0</v>
      </c>
      <c r="D18" s="342">
        <f>C18</f>
        <v>0</v>
      </c>
      <c r="E18" s="343">
        <f>B18+C18+D18</f>
        <v>0</v>
      </c>
    </row>
    <row r="19" spans="1:5">
      <c r="A19" s="339"/>
      <c r="B19" s="340"/>
      <c r="C19" s="341"/>
      <c r="D19" s="342"/>
      <c r="E19" s="343"/>
    </row>
    <row r="20" spans="1:5">
      <c r="A20" s="339"/>
      <c r="B20" s="340"/>
      <c r="C20" s="341"/>
      <c r="D20" s="342"/>
      <c r="E20" s="343"/>
    </row>
    <row r="21" spans="1:5">
      <c r="A21" s="339" t="s">
        <v>1071</v>
      </c>
      <c r="B21" s="340">
        <f>'NEI-REKAPITULACE'!B7</f>
        <v>0</v>
      </c>
      <c r="C21" s="341">
        <f t="shared" ref="C19:D21" si="2">B21</f>
        <v>0</v>
      </c>
      <c r="D21" s="342">
        <f t="shared" si="2"/>
        <v>0</v>
      </c>
      <c r="E21" s="343">
        <f t="shared" ref="E19:E21" si="3">B21+C21+D21</f>
        <v>0</v>
      </c>
    </row>
    <row r="22" spans="1:5" ht="15.75" thickBot="1">
      <c r="A22" s="344" t="s">
        <v>878</v>
      </c>
      <c r="B22" s="345">
        <f>B18+B19+B20+B21</f>
        <v>0</v>
      </c>
      <c r="C22" s="345">
        <f>C18+C19+C20+C21</f>
        <v>0</v>
      </c>
      <c r="D22" s="345">
        <f>D18+D19+D20+D21</f>
        <v>0</v>
      </c>
      <c r="E22" s="346"/>
    </row>
    <row r="23" spans="1:5" hidden="1"/>
    <row r="24" spans="1:5" hidden="1">
      <c r="B24" s="347"/>
    </row>
    <row r="25" spans="1:5" ht="15.75" thickBot="1"/>
    <row r="26" spans="1:5" ht="16.5" thickBot="1">
      <c r="A26" s="348" t="s">
        <v>1073</v>
      </c>
      <c r="B26" s="349"/>
      <c r="C26" s="349"/>
      <c r="D26" s="349"/>
      <c r="E26" s="350">
        <f>B22</f>
        <v>0</v>
      </c>
    </row>
    <row r="27" spans="1:5" ht="16.5" thickBot="1">
      <c r="A27" s="351" t="s">
        <v>1074</v>
      </c>
      <c r="B27" s="352"/>
      <c r="C27" s="352"/>
      <c r="D27" s="352"/>
      <c r="E27" s="353">
        <f>E21+E20+E19+E18</f>
        <v>0</v>
      </c>
    </row>
    <row r="28" spans="1:5" ht="15.75" thickBot="1"/>
    <row r="29" spans="1:5" ht="15.75" thickBot="1">
      <c r="A29" s="327" t="s">
        <v>1075</v>
      </c>
      <c r="B29" s="328"/>
      <c r="C29" s="328"/>
      <c r="D29" s="328"/>
      <c r="E29" s="329"/>
    </row>
    <row r="30" spans="1:5" ht="15.75" thickBot="1">
      <c r="A30" s="331" t="s">
        <v>870</v>
      </c>
      <c r="B30" s="332"/>
      <c r="C30" s="332"/>
      <c r="D30" s="332"/>
      <c r="E30" s="333"/>
    </row>
    <row r="31" spans="1:5" ht="30">
      <c r="A31" s="334"/>
      <c r="B31" s="335" t="s">
        <v>871</v>
      </c>
      <c r="C31" s="336" t="s">
        <v>872</v>
      </c>
      <c r="D31" s="337" t="s">
        <v>873</v>
      </c>
      <c r="E31" s="338" t="s">
        <v>874</v>
      </c>
    </row>
    <row r="32" spans="1:5">
      <c r="A32" s="339" t="s">
        <v>875</v>
      </c>
      <c r="B32" s="340">
        <f>B4+B18</f>
        <v>0</v>
      </c>
      <c r="C32" s="341">
        <f>B32</f>
        <v>0</v>
      </c>
      <c r="D32" s="342">
        <f>C32</f>
        <v>0</v>
      </c>
      <c r="E32" s="343">
        <f>B32+C32+D32</f>
        <v>0</v>
      </c>
    </row>
    <row r="33" spans="1:5">
      <c r="A33" s="339" t="s">
        <v>876</v>
      </c>
      <c r="B33" s="340">
        <f t="shared" ref="B33:B35" si="4">B5+B19</f>
        <v>0</v>
      </c>
      <c r="C33" s="341">
        <f t="shared" ref="C33:D35" si="5">B33</f>
        <v>0</v>
      </c>
      <c r="D33" s="342">
        <f t="shared" si="5"/>
        <v>0</v>
      </c>
      <c r="E33" s="343">
        <f t="shared" ref="E33:E35" si="6">B33+C33+D33</f>
        <v>0</v>
      </c>
    </row>
    <row r="34" spans="1:5">
      <c r="A34" s="339" t="s">
        <v>877</v>
      </c>
      <c r="B34" s="340">
        <f t="shared" si="4"/>
        <v>0</v>
      </c>
      <c r="C34" s="341">
        <f t="shared" si="5"/>
        <v>0</v>
      </c>
      <c r="D34" s="342">
        <f t="shared" si="5"/>
        <v>0</v>
      </c>
      <c r="E34" s="343">
        <f t="shared" si="6"/>
        <v>0</v>
      </c>
    </row>
    <row r="35" spans="1:5">
      <c r="A35" s="339" t="s">
        <v>1071</v>
      </c>
      <c r="B35" s="340">
        <f t="shared" si="4"/>
        <v>0</v>
      </c>
      <c r="C35" s="341">
        <f t="shared" si="5"/>
        <v>0</v>
      </c>
      <c r="D35" s="342">
        <f t="shared" si="5"/>
        <v>0</v>
      </c>
      <c r="E35" s="343">
        <f t="shared" si="6"/>
        <v>0</v>
      </c>
    </row>
    <row r="36" spans="1:5" ht="15.75" thickBot="1">
      <c r="A36" s="344" t="s">
        <v>878</v>
      </c>
      <c r="B36" s="345">
        <f>B32+B33+B34+B35</f>
        <v>0</v>
      </c>
      <c r="C36" s="345">
        <f>C32+C33+C34+C35</f>
        <v>0</v>
      </c>
      <c r="D36" s="345">
        <f>D32+D33+D34+D35</f>
        <v>0</v>
      </c>
      <c r="E36" s="346"/>
    </row>
    <row r="37" spans="1:5" hidden="1"/>
    <row r="38" spans="1:5" hidden="1">
      <c r="B38" s="347"/>
    </row>
    <row r="39" spans="1:5" ht="15.75" thickBot="1"/>
    <row r="40" spans="1:5" ht="16.5" thickBot="1">
      <c r="A40" s="348" t="s">
        <v>1076</v>
      </c>
      <c r="B40" s="349"/>
      <c r="C40" s="349"/>
      <c r="D40" s="349"/>
      <c r="E40" s="350">
        <f>B36</f>
        <v>0</v>
      </c>
    </row>
    <row r="41" spans="1:5" ht="16.5" thickBot="1">
      <c r="A41" s="351" t="s">
        <v>1077</v>
      </c>
      <c r="B41" s="352"/>
      <c r="C41" s="352"/>
      <c r="D41" s="352"/>
      <c r="E41" s="353">
        <f>E35+E34+E33+E32</f>
        <v>0</v>
      </c>
    </row>
  </sheetData>
  <sheetProtection algorithmName="SHA-512" hashValue="f9bRcWpI4m46kPpERKMt7SloPPk19+KXKzQTNcEM6bDxp4oRxGCPb8eD+55SKC+y/cq5W8jo+nYhwAfrPV4FlQ==" saltValue="c1Dm8WekmSSkuaFltYVRVg==" spinCount="100000" sheet="1" objects="1" scenarios="1"/>
  <mergeCells count="6">
    <mergeCell ref="A1:E1"/>
    <mergeCell ref="A2:E2"/>
    <mergeCell ref="A15:E15"/>
    <mergeCell ref="A16:E16"/>
    <mergeCell ref="A29:E29"/>
    <mergeCell ref="A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A3AA-A202-4BB2-BF3A-BE83178F0B85}">
  <dimension ref="A1:E15"/>
  <sheetViews>
    <sheetView workbookViewId="0">
      <selection activeCell="H24" sqref="H24"/>
    </sheetView>
  </sheetViews>
  <sheetFormatPr defaultRowHeight="15"/>
  <cols>
    <col min="1" max="1" width="30" style="199" customWidth="1"/>
    <col min="2" max="4" width="24.83203125" style="199" customWidth="1"/>
    <col min="5" max="5" width="24.6640625" style="199" customWidth="1"/>
    <col min="6" max="16384" width="9.33203125" style="199"/>
  </cols>
  <sheetData>
    <row r="1" spans="1:5" ht="25.5" customHeight="1" thickBot="1">
      <c r="A1" s="268" t="s">
        <v>869</v>
      </c>
      <c r="B1" s="269"/>
      <c r="C1" s="269"/>
      <c r="D1" s="269"/>
      <c r="E1" s="270"/>
    </row>
    <row r="2" spans="1:5" ht="40.9" customHeight="1" thickBot="1">
      <c r="A2" s="271" t="s">
        <v>870</v>
      </c>
      <c r="B2" s="272"/>
      <c r="C2" s="272"/>
      <c r="D2" s="272"/>
      <c r="E2" s="273"/>
    </row>
    <row r="3" spans="1:5" ht="30">
      <c r="A3" s="200"/>
      <c r="B3" s="201" t="s">
        <v>871</v>
      </c>
      <c r="C3" s="202" t="s">
        <v>872</v>
      </c>
      <c r="D3" s="203" t="s">
        <v>873</v>
      </c>
      <c r="E3" s="204" t="s">
        <v>874</v>
      </c>
    </row>
    <row r="4" spans="1:5">
      <c r="A4" s="205" t="s">
        <v>875</v>
      </c>
      <c r="B4" s="206">
        <f>'Rekapitulace stavby I'!AK26</f>
        <v>0</v>
      </c>
      <c r="C4" s="207">
        <f>B4</f>
        <v>0</v>
      </c>
      <c r="D4" s="208">
        <f>C4</f>
        <v>0</v>
      </c>
      <c r="E4" s="209">
        <f>B4+C4+D4</f>
        <v>0</v>
      </c>
    </row>
    <row r="5" spans="1:5">
      <c r="A5" s="205" t="s">
        <v>876</v>
      </c>
      <c r="B5" s="206">
        <f>'VZT-výkaz výměr'!E112</f>
        <v>0</v>
      </c>
      <c r="C5" s="207">
        <f t="shared" ref="C5:D6" si="0">B5</f>
        <v>0</v>
      </c>
      <c r="D5" s="208">
        <f t="shared" si="0"/>
        <v>0</v>
      </c>
      <c r="E5" s="209">
        <f t="shared" ref="E5:E7" si="1">B5+C5+D5</f>
        <v>0</v>
      </c>
    </row>
    <row r="6" spans="1:5">
      <c r="A6" s="205" t="s">
        <v>877</v>
      </c>
      <c r="B6" s="206">
        <f>'El-Rozpočet'!J220</f>
        <v>0</v>
      </c>
      <c r="C6" s="207">
        <f t="shared" si="0"/>
        <v>0</v>
      </c>
      <c r="D6" s="208">
        <f t="shared" si="0"/>
        <v>0</v>
      </c>
      <c r="E6" s="209">
        <f t="shared" si="1"/>
        <v>0</v>
      </c>
    </row>
    <row r="7" spans="1:5">
      <c r="A7" s="205"/>
      <c r="B7" s="206"/>
      <c r="C7" s="207"/>
      <c r="D7" s="208"/>
      <c r="E7" s="209"/>
    </row>
    <row r="8" spans="1:5" ht="15.75" thickBot="1">
      <c r="A8" s="210" t="s">
        <v>878</v>
      </c>
      <c r="B8" s="211">
        <f>B4+B5+B6+B7</f>
        <v>0</v>
      </c>
      <c r="C8" s="211">
        <f>C4+C5+C6+C7</f>
        <v>0</v>
      </c>
      <c r="D8" s="211">
        <f>D4+D5+D6+D7</f>
        <v>0</v>
      </c>
      <c r="E8" s="212"/>
    </row>
    <row r="10" spans="1:5">
      <c r="B10" s="213"/>
    </row>
    <row r="11" spans="1:5" ht="15.75" thickBot="1"/>
    <row r="12" spans="1:5" ht="21.75" customHeight="1" thickBot="1">
      <c r="A12" s="214" t="s">
        <v>879</v>
      </c>
      <c r="B12" s="215"/>
      <c r="C12" s="215"/>
      <c r="D12" s="215"/>
      <c r="E12" s="216">
        <f>B8</f>
        <v>0</v>
      </c>
    </row>
    <row r="13" spans="1:5" ht="21.75" customHeight="1" thickBot="1">
      <c r="A13" s="217" t="s">
        <v>880</v>
      </c>
      <c r="B13" s="218"/>
      <c r="C13" s="218"/>
      <c r="D13" s="218"/>
      <c r="E13" s="219">
        <f>E7+E6+E5+E4</f>
        <v>0</v>
      </c>
    </row>
    <row r="15" spans="1:5">
      <c r="A15" s="274"/>
      <c r="B15" s="274"/>
      <c r="C15" s="274"/>
      <c r="D15" s="274"/>
      <c r="E15" s="274"/>
    </row>
  </sheetData>
  <sheetProtection algorithmName="SHA-512" hashValue="cxkhIncpVZxPQc8tj26h5YlG39uN7vN55dkD3DBfFqXmVUovn8fQyuG5xFxKOBDZPhWmJL2ogwiW4ivIuTclIg==" saltValue="ftx6RgM4eNjdHUS1EgiC4A==" spinCount="100000" sheet="1" objects="1" scenarios="1"/>
  <mergeCells count="3">
    <mergeCell ref="A1:E1"/>
    <mergeCell ref="A2:E2"/>
    <mergeCell ref="A15:E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4953-D3F2-4BA1-B33D-7BA03A3F7212}">
  <dimension ref="A1:M221"/>
  <sheetViews>
    <sheetView zoomScaleNormal="100" workbookViewId="0">
      <pane ySplit="2" topLeftCell="A54" activePane="bottomLeft" state="frozen"/>
      <selection pane="bottomLeft" activeCell="E66" sqref="E66"/>
    </sheetView>
  </sheetViews>
  <sheetFormatPr defaultRowHeight="15"/>
  <cols>
    <col min="1" max="1" width="10.83203125" style="232" bestFit="1" customWidth="1"/>
    <col min="2" max="2" width="100.6640625" style="232" bestFit="1" customWidth="1"/>
    <col min="3" max="3" width="4" style="232" bestFit="1" customWidth="1"/>
    <col min="4" max="4" width="9.1640625" style="233" bestFit="1" customWidth="1"/>
    <col min="5" max="5" width="10.33203125" style="233" bestFit="1" customWidth="1"/>
    <col min="6" max="6" width="15.6640625" style="233" bestFit="1" customWidth="1"/>
    <col min="7" max="7" width="7.5" style="233" bestFit="1" customWidth="1"/>
    <col min="8" max="8" width="14.6640625" style="233" bestFit="1" customWidth="1"/>
    <col min="9" max="9" width="10.33203125" style="233" bestFit="1" customWidth="1"/>
    <col min="10" max="10" width="15.33203125" style="233" bestFit="1" customWidth="1"/>
    <col min="11" max="12" width="9.33203125" style="199"/>
    <col min="13" max="13" width="10.5" style="199" hidden="1" customWidth="1"/>
    <col min="14" max="256" width="9.33203125" style="199"/>
    <col min="257" max="257" width="10.83203125" style="199" bestFit="1" customWidth="1"/>
    <col min="258" max="258" width="100.6640625" style="199" bestFit="1" customWidth="1"/>
    <col min="259" max="259" width="4" style="199" bestFit="1" customWidth="1"/>
    <col min="260" max="260" width="8.1640625" style="199" bestFit="1" customWidth="1"/>
    <col min="261" max="261" width="9.1640625" style="199" bestFit="1" customWidth="1"/>
    <col min="262" max="262" width="14.83203125" style="199" bestFit="1" customWidth="1"/>
    <col min="263" max="263" width="7" style="199" bestFit="1" customWidth="1"/>
    <col min="264" max="264" width="13.6640625" style="199" bestFit="1" customWidth="1"/>
    <col min="265" max="265" width="9.1640625" style="199" bestFit="1" customWidth="1"/>
    <col min="266" max="266" width="14.83203125" style="199" bestFit="1" customWidth="1"/>
    <col min="267" max="268" width="9.33203125" style="199"/>
    <col min="269" max="269" width="0" style="199" hidden="1" customWidth="1"/>
    <col min="270" max="512" width="9.33203125" style="199"/>
    <col min="513" max="513" width="10.83203125" style="199" bestFit="1" customWidth="1"/>
    <col min="514" max="514" width="100.6640625" style="199" bestFit="1" customWidth="1"/>
    <col min="515" max="515" width="4" style="199" bestFit="1" customWidth="1"/>
    <col min="516" max="516" width="8.1640625" style="199" bestFit="1" customWidth="1"/>
    <col min="517" max="517" width="9.1640625" style="199" bestFit="1" customWidth="1"/>
    <col min="518" max="518" width="14.83203125" style="199" bestFit="1" customWidth="1"/>
    <col min="519" max="519" width="7" style="199" bestFit="1" customWidth="1"/>
    <col min="520" max="520" width="13.6640625" style="199" bestFit="1" customWidth="1"/>
    <col min="521" max="521" width="9.1640625" style="199" bestFit="1" customWidth="1"/>
    <col min="522" max="522" width="14.83203125" style="199" bestFit="1" customWidth="1"/>
    <col min="523" max="524" width="9.33203125" style="199"/>
    <col min="525" max="525" width="0" style="199" hidden="1" customWidth="1"/>
    <col min="526" max="768" width="9.33203125" style="199"/>
    <col min="769" max="769" width="10.83203125" style="199" bestFit="1" customWidth="1"/>
    <col min="770" max="770" width="100.6640625" style="199" bestFit="1" customWidth="1"/>
    <col min="771" max="771" width="4" style="199" bestFit="1" customWidth="1"/>
    <col min="772" max="772" width="8.1640625" style="199" bestFit="1" customWidth="1"/>
    <col min="773" max="773" width="9.1640625" style="199" bestFit="1" customWidth="1"/>
    <col min="774" max="774" width="14.83203125" style="199" bestFit="1" customWidth="1"/>
    <col min="775" max="775" width="7" style="199" bestFit="1" customWidth="1"/>
    <col min="776" max="776" width="13.6640625" style="199" bestFit="1" customWidth="1"/>
    <col min="777" max="777" width="9.1640625" style="199" bestFit="1" customWidth="1"/>
    <col min="778" max="778" width="14.83203125" style="199" bestFit="1" customWidth="1"/>
    <col min="779" max="780" width="9.33203125" style="199"/>
    <col min="781" max="781" width="0" style="199" hidden="1" customWidth="1"/>
    <col min="782" max="1024" width="9.33203125" style="199"/>
    <col min="1025" max="1025" width="10.83203125" style="199" bestFit="1" customWidth="1"/>
    <col min="1026" max="1026" width="100.6640625" style="199" bestFit="1" customWidth="1"/>
    <col min="1027" max="1027" width="4" style="199" bestFit="1" customWidth="1"/>
    <col min="1028" max="1028" width="8.1640625" style="199" bestFit="1" customWidth="1"/>
    <col min="1029" max="1029" width="9.1640625" style="199" bestFit="1" customWidth="1"/>
    <col min="1030" max="1030" width="14.83203125" style="199" bestFit="1" customWidth="1"/>
    <col min="1031" max="1031" width="7" style="199" bestFit="1" customWidth="1"/>
    <col min="1032" max="1032" width="13.6640625" style="199" bestFit="1" customWidth="1"/>
    <col min="1033" max="1033" width="9.1640625" style="199" bestFit="1" customWidth="1"/>
    <col min="1034" max="1034" width="14.83203125" style="199" bestFit="1" customWidth="1"/>
    <col min="1035" max="1036" width="9.33203125" style="199"/>
    <col min="1037" max="1037" width="0" style="199" hidden="1" customWidth="1"/>
    <col min="1038" max="1280" width="9.33203125" style="199"/>
    <col min="1281" max="1281" width="10.83203125" style="199" bestFit="1" customWidth="1"/>
    <col min="1282" max="1282" width="100.6640625" style="199" bestFit="1" customWidth="1"/>
    <col min="1283" max="1283" width="4" style="199" bestFit="1" customWidth="1"/>
    <col min="1284" max="1284" width="8.1640625" style="199" bestFit="1" customWidth="1"/>
    <col min="1285" max="1285" width="9.1640625" style="199" bestFit="1" customWidth="1"/>
    <col min="1286" max="1286" width="14.83203125" style="199" bestFit="1" customWidth="1"/>
    <col min="1287" max="1287" width="7" style="199" bestFit="1" customWidth="1"/>
    <col min="1288" max="1288" width="13.6640625" style="199" bestFit="1" customWidth="1"/>
    <col min="1289" max="1289" width="9.1640625" style="199" bestFit="1" customWidth="1"/>
    <col min="1290" max="1290" width="14.83203125" style="199" bestFit="1" customWidth="1"/>
    <col min="1291" max="1292" width="9.33203125" style="199"/>
    <col min="1293" max="1293" width="0" style="199" hidden="1" customWidth="1"/>
    <col min="1294" max="1536" width="9.33203125" style="199"/>
    <col min="1537" max="1537" width="10.83203125" style="199" bestFit="1" customWidth="1"/>
    <col min="1538" max="1538" width="100.6640625" style="199" bestFit="1" customWidth="1"/>
    <col min="1539" max="1539" width="4" style="199" bestFit="1" customWidth="1"/>
    <col min="1540" max="1540" width="8.1640625" style="199" bestFit="1" customWidth="1"/>
    <col min="1541" max="1541" width="9.1640625" style="199" bestFit="1" customWidth="1"/>
    <col min="1542" max="1542" width="14.83203125" style="199" bestFit="1" customWidth="1"/>
    <col min="1543" max="1543" width="7" style="199" bestFit="1" customWidth="1"/>
    <col min="1544" max="1544" width="13.6640625" style="199" bestFit="1" customWidth="1"/>
    <col min="1545" max="1545" width="9.1640625" style="199" bestFit="1" customWidth="1"/>
    <col min="1546" max="1546" width="14.83203125" style="199" bestFit="1" customWidth="1"/>
    <col min="1547" max="1548" width="9.33203125" style="199"/>
    <col min="1549" max="1549" width="0" style="199" hidden="1" customWidth="1"/>
    <col min="1550" max="1792" width="9.33203125" style="199"/>
    <col min="1793" max="1793" width="10.83203125" style="199" bestFit="1" customWidth="1"/>
    <col min="1794" max="1794" width="100.6640625" style="199" bestFit="1" customWidth="1"/>
    <col min="1795" max="1795" width="4" style="199" bestFit="1" customWidth="1"/>
    <col min="1796" max="1796" width="8.1640625" style="199" bestFit="1" customWidth="1"/>
    <col min="1797" max="1797" width="9.1640625" style="199" bestFit="1" customWidth="1"/>
    <col min="1798" max="1798" width="14.83203125" style="199" bestFit="1" customWidth="1"/>
    <col min="1799" max="1799" width="7" style="199" bestFit="1" customWidth="1"/>
    <col min="1800" max="1800" width="13.6640625" style="199" bestFit="1" customWidth="1"/>
    <col min="1801" max="1801" width="9.1640625" style="199" bestFit="1" customWidth="1"/>
    <col min="1802" max="1802" width="14.83203125" style="199" bestFit="1" customWidth="1"/>
    <col min="1803" max="1804" width="9.33203125" style="199"/>
    <col min="1805" max="1805" width="0" style="199" hidden="1" customWidth="1"/>
    <col min="1806" max="2048" width="9.33203125" style="199"/>
    <col min="2049" max="2049" width="10.83203125" style="199" bestFit="1" customWidth="1"/>
    <col min="2050" max="2050" width="100.6640625" style="199" bestFit="1" customWidth="1"/>
    <col min="2051" max="2051" width="4" style="199" bestFit="1" customWidth="1"/>
    <col min="2052" max="2052" width="8.1640625" style="199" bestFit="1" customWidth="1"/>
    <col min="2053" max="2053" width="9.1640625" style="199" bestFit="1" customWidth="1"/>
    <col min="2054" max="2054" width="14.83203125" style="199" bestFit="1" customWidth="1"/>
    <col min="2055" max="2055" width="7" style="199" bestFit="1" customWidth="1"/>
    <col min="2056" max="2056" width="13.6640625" style="199" bestFit="1" customWidth="1"/>
    <col min="2057" max="2057" width="9.1640625" style="199" bestFit="1" customWidth="1"/>
    <col min="2058" max="2058" width="14.83203125" style="199" bestFit="1" customWidth="1"/>
    <col min="2059" max="2060" width="9.33203125" style="199"/>
    <col min="2061" max="2061" width="0" style="199" hidden="1" customWidth="1"/>
    <col min="2062" max="2304" width="9.33203125" style="199"/>
    <col min="2305" max="2305" width="10.83203125" style="199" bestFit="1" customWidth="1"/>
    <col min="2306" max="2306" width="100.6640625" style="199" bestFit="1" customWidth="1"/>
    <col min="2307" max="2307" width="4" style="199" bestFit="1" customWidth="1"/>
    <col min="2308" max="2308" width="8.1640625" style="199" bestFit="1" customWidth="1"/>
    <col min="2309" max="2309" width="9.1640625" style="199" bestFit="1" customWidth="1"/>
    <col min="2310" max="2310" width="14.83203125" style="199" bestFit="1" customWidth="1"/>
    <col min="2311" max="2311" width="7" style="199" bestFit="1" customWidth="1"/>
    <col min="2312" max="2312" width="13.6640625" style="199" bestFit="1" customWidth="1"/>
    <col min="2313" max="2313" width="9.1640625" style="199" bestFit="1" customWidth="1"/>
    <col min="2314" max="2314" width="14.83203125" style="199" bestFit="1" customWidth="1"/>
    <col min="2315" max="2316" width="9.33203125" style="199"/>
    <col min="2317" max="2317" width="0" style="199" hidden="1" customWidth="1"/>
    <col min="2318" max="2560" width="9.33203125" style="199"/>
    <col min="2561" max="2561" width="10.83203125" style="199" bestFit="1" customWidth="1"/>
    <col min="2562" max="2562" width="100.6640625" style="199" bestFit="1" customWidth="1"/>
    <col min="2563" max="2563" width="4" style="199" bestFit="1" customWidth="1"/>
    <col min="2564" max="2564" width="8.1640625" style="199" bestFit="1" customWidth="1"/>
    <col min="2565" max="2565" width="9.1640625" style="199" bestFit="1" customWidth="1"/>
    <col min="2566" max="2566" width="14.83203125" style="199" bestFit="1" customWidth="1"/>
    <col min="2567" max="2567" width="7" style="199" bestFit="1" customWidth="1"/>
    <col min="2568" max="2568" width="13.6640625" style="199" bestFit="1" customWidth="1"/>
    <col min="2569" max="2569" width="9.1640625" style="199" bestFit="1" customWidth="1"/>
    <col min="2570" max="2570" width="14.83203125" style="199" bestFit="1" customWidth="1"/>
    <col min="2571" max="2572" width="9.33203125" style="199"/>
    <col min="2573" max="2573" width="0" style="199" hidden="1" customWidth="1"/>
    <col min="2574" max="2816" width="9.33203125" style="199"/>
    <col min="2817" max="2817" width="10.83203125" style="199" bestFit="1" customWidth="1"/>
    <col min="2818" max="2818" width="100.6640625" style="199" bestFit="1" customWidth="1"/>
    <col min="2819" max="2819" width="4" style="199" bestFit="1" customWidth="1"/>
    <col min="2820" max="2820" width="8.1640625" style="199" bestFit="1" customWidth="1"/>
    <col min="2821" max="2821" width="9.1640625" style="199" bestFit="1" customWidth="1"/>
    <col min="2822" max="2822" width="14.83203125" style="199" bestFit="1" customWidth="1"/>
    <col min="2823" max="2823" width="7" style="199" bestFit="1" customWidth="1"/>
    <col min="2824" max="2824" width="13.6640625" style="199" bestFit="1" customWidth="1"/>
    <col min="2825" max="2825" width="9.1640625" style="199" bestFit="1" customWidth="1"/>
    <col min="2826" max="2826" width="14.83203125" style="199" bestFit="1" customWidth="1"/>
    <col min="2827" max="2828" width="9.33203125" style="199"/>
    <col min="2829" max="2829" width="0" style="199" hidden="1" customWidth="1"/>
    <col min="2830" max="3072" width="9.33203125" style="199"/>
    <col min="3073" max="3073" width="10.83203125" style="199" bestFit="1" customWidth="1"/>
    <col min="3074" max="3074" width="100.6640625" style="199" bestFit="1" customWidth="1"/>
    <col min="3075" max="3075" width="4" style="199" bestFit="1" customWidth="1"/>
    <col min="3076" max="3076" width="8.1640625" style="199" bestFit="1" customWidth="1"/>
    <col min="3077" max="3077" width="9.1640625" style="199" bestFit="1" customWidth="1"/>
    <col min="3078" max="3078" width="14.83203125" style="199" bestFit="1" customWidth="1"/>
    <col min="3079" max="3079" width="7" style="199" bestFit="1" customWidth="1"/>
    <col min="3080" max="3080" width="13.6640625" style="199" bestFit="1" customWidth="1"/>
    <col min="3081" max="3081" width="9.1640625" style="199" bestFit="1" customWidth="1"/>
    <col min="3082" max="3082" width="14.83203125" style="199" bestFit="1" customWidth="1"/>
    <col min="3083" max="3084" width="9.33203125" style="199"/>
    <col min="3085" max="3085" width="0" style="199" hidden="1" customWidth="1"/>
    <col min="3086" max="3328" width="9.33203125" style="199"/>
    <col min="3329" max="3329" width="10.83203125" style="199" bestFit="1" customWidth="1"/>
    <col min="3330" max="3330" width="100.6640625" style="199" bestFit="1" customWidth="1"/>
    <col min="3331" max="3331" width="4" style="199" bestFit="1" customWidth="1"/>
    <col min="3332" max="3332" width="8.1640625" style="199" bestFit="1" customWidth="1"/>
    <col min="3333" max="3333" width="9.1640625" style="199" bestFit="1" customWidth="1"/>
    <col min="3334" max="3334" width="14.83203125" style="199" bestFit="1" customWidth="1"/>
    <col min="3335" max="3335" width="7" style="199" bestFit="1" customWidth="1"/>
    <col min="3336" max="3336" width="13.6640625" style="199" bestFit="1" customWidth="1"/>
    <col min="3337" max="3337" width="9.1640625" style="199" bestFit="1" customWidth="1"/>
    <col min="3338" max="3338" width="14.83203125" style="199" bestFit="1" customWidth="1"/>
    <col min="3339" max="3340" width="9.33203125" style="199"/>
    <col min="3341" max="3341" width="0" style="199" hidden="1" customWidth="1"/>
    <col min="3342" max="3584" width="9.33203125" style="199"/>
    <col min="3585" max="3585" width="10.83203125" style="199" bestFit="1" customWidth="1"/>
    <col min="3586" max="3586" width="100.6640625" style="199" bestFit="1" customWidth="1"/>
    <col min="3587" max="3587" width="4" style="199" bestFit="1" customWidth="1"/>
    <col min="3588" max="3588" width="8.1640625" style="199" bestFit="1" customWidth="1"/>
    <col min="3589" max="3589" width="9.1640625" style="199" bestFit="1" customWidth="1"/>
    <col min="3590" max="3590" width="14.83203125" style="199" bestFit="1" customWidth="1"/>
    <col min="3591" max="3591" width="7" style="199" bestFit="1" customWidth="1"/>
    <col min="3592" max="3592" width="13.6640625" style="199" bestFit="1" customWidth="1"/>
    <col min="3593" max="3593" width="9.1640625" style="199" bestFit="1" customWidth="1"/>
    <col min="3594" max="3594" width="14.83203125" style="199" bestFit="1" customWidth="1"/>
    <col min="3595" max="3596" width="9.33203125" style="199"/>
    <col min="3597" max="3597" width="0" style="199" hidden="1" customWidth="1"/>
    <col min="3598" max="3840" width="9.33203125" style="199"/>
    <col min="3841" max="3841" width="10.83203125" style="199" bestFit="1" customWidth="1"/>
    <col min="3842" max="3842" width="100.6640625" style="199" bestFit="1" customWidth="1"/>
    <col min="3843" max="3843" width="4" style="199" bestFit="1" customWidth="1"/>
    <col min="3844" max="3844" width="8.1640625" style="199" bestFit="1" customWidth="1"/>
    <col min="3845" max="3845" width="9.1640625" style="199" bestFit="1" customWidth="1"/>
    <col min="3846" max="3846" width="14.83203125" style="199" bestFit="1" customWidth="1"/>
    <col min="3847" max="3847" width="7" style="199" bestFit="1" customWidth="1"/>
    <col min="3848" max="3848" width="13.6640625" style="199" bestFit="1" customWidth="1"/>
    <col min="3849" max="3849" width="9.1640625" style="199" bestFit="1" customWidth="1"/>
    <col min="3850" max="3850" width="14.83203125" style="199" bestFit="1" customWidth="1"/>
    <col min="3851" max="3852" width="9.33203125" style="199"/>
    <col min="3853" max="3853" width="0" style="199" hidden="1" customWidth="1"/>
    <col min="3854" max="4096" width="9.33203125" style="199"/>
    <col min="4097" max="4097" width="10.83203125" style="199" bestFit="1" customWidth="1"/>
    <col min="4098" max="4098" width="100.6640625" style="199" bestFit="1" customWidth="1"/>
    <col min="4099" max="4099" width="4" style="199" bestFit="1" customWidth="1"/>
    <col min="4100" max="4100" width="8.1640625" style="199" bestFit="1" customWidth="1"/>
    <col min="4101" max="4101" width="9.1640625" style="199" bestFit="1" customWidth="1"/>
    <col min="4102" max="4102" width="14.83203125" style="199" bestFit="1" customWidth="1"/>
    <col min="4103" max="4103" width="7" style="199" bestFit="1" customWidth="1"/>
    <col min="4104" max="4104" width="13.6640625" style="199" bestFit="1" customWidth="1"/>
    <col min="4105" max="4105" width="9.1640625" style="199" bestFit="1" customWidth="1"/>
    <col min="4106" max="4106" width="14.83203125" style="199" bestFit="1" customWidth="1"/>
    <col min="4107" max="4108" width="9.33203125" style="199"/>
    <col min="4109" max="4109" width="0" style="199" hidden="1" customWidth="1"/>
    <col min="4110" max="4352" width="9.33203125" style="199"/>
    <col min="4353" max="4353" width="10.83203125" style="199" bestFit="1" customWidth="1"/>
    <col min="4354" max="4354" width="100.6640625" style="199" bestFit="1" customWidth="1"/>
    <col min="4355" max="4355" width="4" style="199" bestFit="1" customWidth="1"/>
    <col min="4356" max="4356" width="8.1640625" style="199" bestFit="1" customWidth="1"/>
    <col min="4357" max="4357" width="9.1640625" style="199" bestFit="1" customWidth="1"/>
    <col min="4358" max="4358" width="14.83203125" style="199" bestFit="1" customWidth="1"/>
    <col min="4359" max="4359" width="7" style="199" bestFit="1" customWidth="1"/>
    <col min="4360" max="4360" width="13.6640625" style="199" bestFit="1" customWidth="1"/>
    <col min="4361" max="4361" width="9.1640625" style="199" bestFit="1" customWidth="1"/>
    <col min="4362" max="4362" width="14.83203125" style="199" bestFit="1" customWidth="1"/>
    <col min="4363" max="4364" width="9.33203125" style="199"/>
    <col min="4365" max="4365" width="0" style="199" hidden="1" customWidth="1"/>
    <col min="4366" max="4608" width="9.33203125" style="199"/>
    <col min="4609" max="4609" width="10.83203125" style="199" bestFit="1" customWidth="1"/>
    <col min="4610" max="4610" width="100.6640625" style="199" bestFit="1" customWidth="1"/>
    <col min="4611" max="4611" width="4" style="199" bestFit="1" customWidth="1"/>
    <col min="4612" max="4612" width="8.1640625" style="199" bestFit="1" customWidth="1"/>
    <col min="4613" max="4613" width="9.1640625" style="199" bestFit="1" customWidth="1"/>
    <col min="4614" max="4614" width="14.83203125" style="199" bestFit="1" customWidth="1"/>
    <col min="4615" max="4615" width="7" style="199" bestFit="1" customWidth="1"/>
    <col min="4616" max="4616" width="13.6640625" style="199" bestFit="1" customWidth="1"/>
    <col min="4617" max="4617" width="9.1640625" style="199" bestFit="1" customWidth="1"/>
    <col min="4618" max="4618" width="14.83203125" style="199" bestFit="1" customWidth="1"/>
    <col min="4619" max="4620" width="9.33203125" style="199"/>
    <col min="4621" max="4621" width="0" style="199" hidden="1" customWidth="1"/>
    <col min="4622" max="4864" width="9.33203125" style="199"/>
    <col min="4865" max="4865" width="10.83203125" style="199" bestFit="1" customWidth="1"/>
    <col min="4866" max="4866" width="100.6640625" style="199" bestFit="1" customWidth="1"/>
    <col min="4867" max="4867" width="4" style="199" bestFit="1" customWidth="1"/>
    <col min="4868" max="4868" width="8.1640625" style="199" bestFit="1" customWidth="1"/>
    <col min="4869" max="4869" width="9.1640625" style="199" bestFit="1" customWidth="1"/>
    <col min="4870" max="4870" width="14.83203125" style="199" bestFit="1" customWidth="1"/>
    <col min="4871" max="4871" width="7" style="199" bestFit="1" customWidth="1"/>
    <col min="4872" max="4872" width="13.6640625" style="199" bestFit="1" customWidth="1"/>
    <col min="4873" max="4873" width="9.1640625" style="199" bestFit="1" customWidth="1"/>
    <col min="4874" max="4874" width="14.83203125" style="199" bestFit="1" customWidth="1"/>
    <col min="4875" max="4876" width="9.33203125" style="199"/>
    <col min="4877" max="4877" width="0" style="199" hidden="1" customWidth="1"/>
    <col min="4878" max="5120" width="9.33203125" style="199"/>
    <col min="5121" max="5121" width="10.83203125" style="199" bestFit="1" customWidth="1"/>
    <col min="5122" max="5122" width="100.6640625" style="199" bestFit="1" customWidth="1"/>
    <col min="5123" max="5123" width="4" style="199" bestFit="1" customWidth="1"/>
    <col min="5124" max="5124" width="8.1640625" style="199" bestFit="1" customWidth="1"/>
    <col min="5125" max="5125" width="9.1640625" style="199" bestFit="1" customWidth="1"/>
    <col min="5126" max="5126" width="14.83203125" style="199" bestFit="1" customWidth="1"/>
    <col min="5127" max="5127" width="7" style="199" bestFit="1" customWidth="1"/>
    <col min="5128" max="5128" width="13.6640625" style="199" bestFit="1" customWidth="1"/>
    <col min="5129" max="5129" width="9.1640625" style="199" bestFit="1" customWidth="1"/>
    <col min="5130" max="5130" width="14.83203125" style="199" bestFit="1" customWidth="1"/>
    <col min="5131" max="5132" width="9.33203125" style="199"/>
    <col min="5133" max="5133" width="0" style="199" hidden="1" customWidth="1"/>
    <col min="5134" max="5376" width="9.33203125" style="199"/>
    <col min="5377" max="5377" width="10.83203125" style="199" bestFit="1" customWidth="1"/>
    <col min="5378" max="5378" width="100.6640625" style="199" bestFit="1" customWidth="1"/>
    <col min="5379" max="5379" width="4" style="199" bestFit="1" customWidth="1"/>
    <col min="5380" max="5380" width="8.1640625" style="199" bestFit="1" customWidth="1"/>
    <col min="5381" max="5381" width="9.1640625" style="199" bestFit="1" customWidth="1"/>
    <col min="5382" max="5382" width="14.83203125" style="199" bestFit="1" customWidth="1"/>
    <col min="5383" max="5383" width="7" style="199" bestFit="1" customWidth="1"/>
    <col min="5384" max="5384" width="13.6640625" style="199" bestFit="1" customWidth="1"/>
    <col min="5385" max="5385" width="9.1640625" style="199" bestFit="1" customWidth="1"/>
    <col min="5386" max="5386" width="14.83203125" style="199" bestFit="1" customWidth="1"/>
    <col min="5387" max="5388" width="9.33203125" style="199"/>
    <col min="5389" max="5389" width="0" style="199" hidden="1" customWidth="1"/>
    <col min="5390" max="5632" width="9.33203125" style="199"/>
    <col min="5633" max="5633" width="10.83203125" style="199" bestFit="1" customWidth="1"/>
    <col min="5634" max="5634" width="100.6640625" style="199" bestFit="1" customWidth="1"/>
    <col min="5635" max="5635" width="4" style="199" bestFit="1" customWidth="1"/>
    <col min="5636" max="5636" width="8.1640625" style="199" bestFit="1" customWidth="1"/>
    <col min="5637" max="5637" width="9.1640625" style="199" bestFit="1" customWidth="1"/>
    <col min="5638" max="5638" width="14.83203125" style="199" bestFit="1" customWidth="1"/>
    <col min="5639" max="5639" width="7" style="199" bestFit="1" customWidth="1"/>
    <col min="5640" max="5640" width="13.6640625" style="199" bestFit="1" customWidth="1"/>
    <col min="5641" max="5641" width="9.1640625" style="199" bestFit="1" customWidth="1"/>
    <col min="5642" max="5642" width="14.83203125" style="199" bestFit="1" customWidth="1"/>
    <col min="5643" max="5644" width="9.33203125" style="199"/>
    <col min="5645" max="5645" width="0" style="199" hidden="1" customWidth="1"/>
    <col min="5646" max="5888" width="9.33203125" style="199"/>
    <col min="5889" max="5889" width="10.83203125" style="199" bestFit="1" customWidth="1"/>
    <col min="5890" max="5890" width="100.6640625" style="199" bestFit="1" customWidth="1"/>
    <col min="5891" max="5891" width="4" style="199" bestFit="1" customWidth="1"/>
    <col min="5892" max="5892" width="8.1640625" style="199" bestFit="1" customWidth="1"/>
    <col min="5893" max="5893" width="9.1640625" style="199" bestFit="1" customWidth="1"/>
    <col min="5894" max="5894" width="14.83203125" style="199" bestFit="1" customWidth="1"/>
    <col min="5895" max="5895" width="7" style="199" bestFit="1" customWidth="1"/>
    <col min="5896" max="5896" width="13.6640625" style="199" bestFit="1" customWidth="1"/>
    <col min="5897" max="5897" width="9.1640625" style="199" bestFit="1" customWidth="1"/>
    <col min="5898" max="5898" width="14.83203125" style="199" bestFit="1" customWidth="1"/>
    <col min="5899" max="5900" width="9.33203125" style="199"/>
    <col min="5901" max="5901" width="0" style="199" hidden="1" customWidth="1"/>
    <col min="5902" max="6144" width="9.33203125" style="199"/>
    <col min="6145" max="6145" width="10.83203125" style="199" bestFit="1" customWidth="1"/>
    <col min="6146" max="6146" width="100.6640625" style="199" bestFit="1" customWidth="1"/>
    <col min="6147" max="6147" width="4" style="199" bestFit="1" customWidth="1"/>
    <col min="6148" max="6148" width="8.1640625" style="199" bestFit="1" customWidth="1"/>
    <col min="6149" max="6149" width="9.1640625" style="199" bestFit="1" customWidth="1"/>
    <col min="6150" max="6150" width="14.83203125" style="199" bestFit="1" customWidth="1"/>
    <col min="6151" max="6151" width="7" style="199" bestFit="1" customWidth="1"/>
    <col min="6152" max="6152" width="13.6640625" style="199" bestFit="1" customWidth="1"/>
    <col min="6153" max="6153" width="9.1640625" style="199" bestFit="1" customWidth="1"/>
    <col min="6154" max="6154" width="14.83203125" style="199" bestFit="1" customWidth="1"/>
    <col min="6155" max="6156" width="9.33203125" style="199"/>
    <col min="6157" max="6157" width="0" style="199" hidden="1" customWidth="1"/>
    <col min="6158" max="6400" width="9.33203125" style="199"/>
    <col min="6401" max="6401" width="10.83203125" style="199" bestFit="1" customWidth="1"/>
    <col min="6402" max="6402" width="100.6640625" style="199" bestFit="1" customWidth="1"/>
    <col min="6403" max="6403" width="4" style="199" bestFit="1" customWidth="1"/>
    <col min="6404" max="6404" width="8.1640625" style="199" bestFit="1" customWidth="1"/>
    <col min="6405" max="6405" width="9.1640625" style="199" bestFit="1" customWidth="1"/>
    <col min="6406" max="6406" width="14.83203125" style="199" bestFit="1" customWidth="1"/>
    <col min="6407" max="6407" width="7" style="199" bestFit="1" customWidth="1"/>
    <col min="6408" max="6408" width="13.6640625" style="199" bestFit="1" customWidth="1"/>
    <col min="6409" max="6409" width="9.1640625" style="199" bestFit="1" customWidth="1"/>
    <col min="6410" max="6410" width="14.83203125" style="199" bestFit="1" customWidth="1"/>
    <col min="6411" max="6412" width="9.33203125" style="199"/>
    <col min="6413" max="6413" width="0" style="199" hidden="1" customWidth="1"/>
    <col min="6414" max="6656" width="9.33203125" style="199"/>
    <col min="6657" max="6657" width="10.83203125" style="199" bestFit="1" customWidth="1"/>
    <col min="6658" max="6658" width="100.6640625" style="199" bestFit="1" customWidth="1"/>
    <col min="6659" max="6659" width="4" style="199" bestFit="1" customWidth="1"/>
    <col min="6660" max="6660" width="8.1640625" style="199" bestFit="1" customWidth="1"/>
    <col min="6661" max="6661" width="9.1640625" style="199" bestFit="1" customWidth="1"/>
    <col min="6662" max="6662" width="14.83203125" style="199" bestFit="1" customWidth="1"/>
    <col min="6663" max="6663" width="7" style="199" bestFit="1" customWidth="1"/>
    <col min="6664" max="6664" width="13.6640625" style="199" bestFit="1" customWidth="1"/>
    <col min="6665" max="6665" width="9.1640625" style="199" bestFit="1" customWidth="1"/>
    <col min="6666" max="6666" width="14.83203125" style="199" bestFit="1" customWidth="1"/>
    <col min="6667" max="6668" width="9.33203125" style="199"/>
    <col min="6669" max="6669" width="0" style="199" hidden="1" customWidth="1"/>
    <col min="6670" max="6912" width="9.33203125" style="199"/>
    <col min="6913" max="6913" width="10.83203125" style="199" bestFit="1" customWidth="1"/>
    <col min="6914" max="6914" width="100.6640625" style="199" bestFit="1" customWidth="1"/>
    <col min="6915" max="6915" width="4" style="199" bestFit="1" customWidth="1"/>
    <col min="6916" max="6916" width="8.1640625" style="199" bestFit="1" customWidth="1"/>
    <col min="6917" max="6917" width="9.1640625" style="199" bestFit="1" customWidth="1"/>
    <col min="6918" max="6918" width="14.83203125" style="199" bestFit="1" customWidth="1"/>
    <col min="6919" max="6919" width="7" style="199" bestFit="1" customWidth="1"/>
    <col min="6920" max="6920" width="13.6640625" style="199" bestFit="1" customWidth="1"/>
    <col min="6921" max="6921" width="9.1640625" style="199" bestFit="1" customWidth="1"/>
    <col min="6922" max="6922" width="14.83203125" style="199" bestFit="1" customWidth="1"/>
    <col min="6923" max="6924" width="9.33203125" style="199"/>
    <col min="6925" max="6925" width="0" style="199" hidden="1" customWidth="1"/>
    <col min="6926" max="7168" width="9.33203125" style="199"/>
    <col min="7169" max="7169" width="10.83203125" style="199" bestFit="1" customWidth="1"/>
    <col min="7170" max="7170" width="100.6640625" style="199" bestFit="1" customWidth="1"/>
    <col min="7171" max="7171" width="4" style="199" bestFit="1" customWidth="1"/>
    <col min="7172" max="7172" width="8.1640625" style="199" bestFit="1" customWidth="1"/>
    <col min="7173" max="7173" width="9.1640625" style="199" bestFit="1" customWidth="1"/>
    <col min="7174" max="7174" width="14.83203125" style="199" bestFit="1" customWidth="1"/>
    <col min="7175" max="7175" width="7" style="199" bestFit="1" customWidth="1"/>
    <col min="7176" max="7176" width="13.6640625" style="199" bestFit="1" customWidth="1"/>
    <col min="7177" max="7177" width="9.1640625" style="199" bestFit="1" customWidth="1"/>
    <col min="7178" max="7178" width="14.83203125" style="199" bestFit="1" customWidth="1"/>
    <col min="7179" max="7180" width="9.33203125" style="199"/>
    <col min="7181" max="7181" width="0" style="199" hidden="1" customWidth="1"/>
    <col min="7182" max="7424" width="9.33203125" style="199"/>
    <col min="7425" max="7425" width="10.83203125" style="199" bestFit="1" customWidth="1"/>
    <col min="7426" max="7426" width="100.6640625" style="199" bestFit="1" customWidth="1"/>
    <col min="7427" max="7427" width="4" style="199" bestFit="1" customWidth="1"/>
    <col min="7428" max="7428" width="8.1640625" style="199" bestFit="1" customWidth="1"/>
    <col min="7429" max="7429" width="9.1640625" style="199" bestFit="1" customWidth="1"/>
    <col min="7430" max="7430" width="14.83203125" style="199" bestFit="1" customWidth="1"/>
    <col min="7431" max="7431" width="7" style="199" bestFit="1" customWidth="1"/>
    <col min="7432" max="7432" width="13.6640625" style="199" bestFit="1" customWidth="1"/>
    <col min="7433" max="7433" width="9.1640625" style="199" bestFit="1" customWidth="1"/>
    <col min="7434" max="7434" width="14.83203125" style="199" bestFit="1" customWidth="1"/>
    <col min="7435" max="7436" width="9.33203125" style="199"/>
    <col min="7437" max="7437" width="0" style="199" hidden="1" customWidth="1"/>
    <col min="7438" max="7680" width="9.33203125" style="199"/>
    <col min="7681" max="7681" width="10.83203125" style="199" bestFit="1" customWidth="1"/>
    <col min="7682" max="7682" width="100.6640625" style="199" bestFit="1" customWidth="1"/>
    <col min="7683" max="7683" width="4" style="199" bestFit="1" customWidth="1"/>
    <col min="7684" max="7684" width="8.1640625" style="199" bestFit="1" customWidth="1"/>
    <col min="7685" max="7685" width="9.1640625" style="199" bestFit="1" customWidth="1"/>
    <col min="7686" max="7686" width="14.83203125" style="199" bestFit="1" customWidth="1"/>
    <col min="7687" max="7687" width="7" style="199" bestFit="1" customWidth="1"/>
    <col min="7688" max="7688" width="13.6640625" style="199" bestFit="1" customWidth="1"/>
    <col min="7689" max="7689" width="9.1640625" style="199" bestFit="1" customWidth="1"/>
    <col min="7690" max="7690" width="14.83203125" style="199" bestFit="1" customWidth="1"/>
    <col min="7691" max="7692" width="9.33203125" style="199"/>
    <col min="7693" max="7693" width="0" style="199" hidden="1" customWidth="1"/>
    <col min="7694" max="7936" width="9.33203125" style="199"/>
    <col min="7937" max="7937" width="10.83203125" style="199" bestFit="1" customWidth="1"/>
    <col min="7938" max="7938" width="100.6640625" style="199" bestFit="1" customWidth="1"/>
    <col min="7939" max="7939" width="4" style="199" bestFit="1" customWidth="1"/>
    <col min="7940" max="7940" width="8.1640625" style="199" bestFit="1" customWidth="1"/>
    <col min="7941" max="7941" width="9.1640625" style="199" bestFit="1" customWidth="1"/>
    <col min="7942" max="7942" width="14.83203125" style="199" bestFit="1" customWidth="1"/>
    <col min="7943" max="7943" width="7" style="199" bestFit="1" customWidth="1"/>
    <col min="7944" max="7944" width="13.6640625" style="199" bestFit="1" customWidth="1"/>
    <col min="7945" max="7945" width="9.1640625" style="199" bestFit="1" customWidth="1"/>
    <col min="7946" max="7946" width="14.83203125" style="199" bestFit="1" customWidth="1"/>
    <col min="7947" max="7948" width="9.33203125" style="199"/>
    <col min="7949" max="7949" width="0" style="199" hidden="1" customWidth="1"/>
    <col min="7950" max="8192" width="9.33203125" style="199"/>
    <col min="8193" max="8193" width="10.83203125" style="199" bestFit="1" customWidth="1"/>
    <col min="8194" max="8194" width="100.6640625" style="199" bestFit="1" customWidth="1"/>
    <col min="8195" max="8195" width="4" style="199" bestFit="1" customWidth="1"/>
    <col min="8196" max="8196" width="8.1640625" style="199" bestFit="1" customWidth="1"/>
    <col min="8197" max="8197" width="9.1640625" style="199" bestFit="1" customWidth="1"/>
    <col min="8198" max="8198" width="14.83203125" style="199" bestFit="1" customWidth="1"/>
    <col min="8199" max="8199" width="7" style="199" bestFit="1" customWidth="1"/>
    <col min="8200" max="8200" width="13.6640625" style="199" bestFit="1" customWidth="1"/>
    <col min="8201" max="8201" width="9.1640625" style="199" bestFit="1" customWidth="1"/>
    <col min="8202" max="8202" width="14.83203125" style="199" bestFit="1" customWidth="1"/>
    <col min="8203" max="8204" width="9.33203125" style="199"/>
    <col min="8205" max="8205" width="0" style="199" hidden="1" customWidth="1"/>
    <col min="8206" max="8448" width="9.33203125" style="199"/>
    <col min="8449" max="8449" width="10.83203125" style="199" bestFit="1" customWidth="1"/>
    <col min="8450" max="8450" width="100.6640625" style="199" bestFit="1" customWidth="1"/>
    <col min="8451" max="8451" width="4" style="199" bestFit="1" customWidth="1"/>
    <col min="8452" max="8452" width="8.1640625" style="199" bestFit="1" customWidth="1"/>
    <col min="8453" max="8453" width="9.1640625" style="199" bestFit="1" customWidth="1"/>
    <col min="8454" max="8454" width="14.83203125" style="199" bestFit="1" customWidth="1"/>
    <col min="8455" max="8455" width="7" style="199" bestFit="1" customWidth="1"/>
    <col min="8456" max="8456" width="13.6640625" style="199" bestFit="1" customWidth="1"/>
    <col min="8457" max="8457" width="9.1640625" style="199" bestFit="1" customWidth="1"/>
    <col min="8458" max="8458" width="14.83203125" style="199" bestFit="1" customWidth="1"/>
    <col min="8459" max="8460" width="9.33203125" style="199"/>
    <col min="8461" max="8461" width="0" style="199" hidden="1" customWidth="1"/>
    <col min="8462" max="8704" width="9.33203125" style="199"/>
    <col min="8705" max="8705" width="10.83203125" style="199" bestFit="1" customWidth="1"/>
    <col min="8706" max="8706" width="100.6640625" style="199" bestFit="1" customWidth="1"/>
    <col min="8707" max="8707" width="4" style="199" bestFit="1" customWidth="1"/>
    <col min="8708" max="8708" width="8.1640625" style="199" bestFit="1" customWidth="1"/>
    <col min="8709" max="8709" width="9.1640625" style="199" bestFit="1" customWidth="1"/>
    <col min="8710" max="8710" width="14.83203125" style="199" bestFit="1" customWidth="1"/>
    <col min="8711" max="8711" width="7" style="199" bestFit="1" customWidth="1"/>
    <col min="8712" max="8712" width="13.6640625" style="199" bestFit="1" customWidth="1"/>
    <col min="8713" max="8713" width="9.1640625" style="199" bestFit="1" customWidth="1"/>
    <col min="8714" max="8714" width="14.83203125" style="199" bestFit="1" customWidth="1"/>
    <col min="8715" max="8716" width="9.33203125" style="199"/>
    <col min="8717" max="8717" width="0" style="199" hidden="1" customWidth="1"/>
    <col min="8718" max="8960" width="9.33203125" style="199"/>
    <col min="8961" max="8961" width="10.83203125" style="199" bestFit="1" customWidth="1"/>
    <col min="8962" max="8962" width="100.6640625" style="199" bestFit="1" customWidth="1"/>
    <col min="8963" max="8963" width="4" style="199" bestFit="1" customWidth="1"/>
    <col min="8964" max="8964" width="8.1640625" style="199" bestFit="1" customWidth="1"/>
    <col min="8965" max="8965" width="9.1640625" style="199" bestFit="1" customWidth="1"/>
    <col min="8966" max="8966" width="14.83203125" style="199" bestFit="1" customWidth="1"/>
    <col min="8967" max="8967" width="7" style="199" bestFit="1" customWidth="1"/>
    <col min="8968" max="8968" width="13.6640625" style="199" bestFit="1" customWidth="1"/>
    <col min="8969" max="8969" width="9.1640625" style="199" bestFit="1" customWidth="1"/>
    <col min="8970" max="8970" width="14.83203125" style="199" bestFit="1" customWidth="1"/>
    <col min="8971" max="8972" width="9.33203125" style="199"/>
    <col min="8973" max="8973" width="0" style="199" hidden="1" customWidth="1"/>
    <col min="8974" max="9216" width="9.33203125" style="199"/>
    <col min="9217" max="9217" width="10.83203125" style="199" bestFit="1" customWidth="1"/>
    <col min="9218" max="9218" width="100.6640625" style="199" bestFit="1" customWidth="1"/>
    <col min="9219" max="9219" width="4" style="199" bestFit="1" customWidth="1"/>
    <col min="9220" max="9220" width="8.1640625" style="199" bestFit="1" customWidth="1"/>
    <col min="9221" max="9221" width="9.1640625" style="199" bestFit="1" customWidth="1"/>
    <col min="9222" max="9222" width="14.83203125" style="199" bestFit="1" customWidth="1"/>
    <col min="9223" max="9223" width="7" style="199" bestFit="1" customWidth="1"/>
    <col min="9224" max="9224" width="13.6640625" style="199" bestFit="1" customWidth="1"/>
    <col min="9225" max="9225" width="9.1640625" style="199" bestFit="1" customWidth="1"/>
    <col min="9226" max="9226" width="14.83203125" style="199" bestFit="1" customWidth="1"/>
    <col min="9227" max="9228" width="9.33203125" style="199"/>
    <col min="9229" max="9229" width="0" style="199" hidden="1" customWidth="1"/>
    <col min="9230" max="9472" width="9.33203125" style="199"/>
    <col min="9473" max="9473" width="10.83203125" style="199" bestFit="1" customWidth="1"/>
    <col min="9474" max="9474" width="100.6640625" style="199" bestFit="1" customWidth="1"/>
    <col min="9475" max="9475" width="4" style="199" bestFit="1" customWidth="1"/>
    <col min="9476" max="9476" width="8.1640625" style="199" bestFit="1" customWidth="1"/>
    <col min="9477" max="9477" width="9.1640625" style="199" bestFit="1" customWidth="1"/>
    <col min="9478" max="9478" width="14.83203125" style="199" bestFit="1" customWidth="1"/>
    <col min="9479" max="9479" width="7" style="199" bestFit="1" customWidth="1"/>
    <col min="9480" max="9480" width="13.6640625" style="199" bestFit="1" customWidth="1"/>
    <col min="9481" max="9481" width="9.1640625" style="199" bestFit="1" customWidth="1"/>
    <col min="9482" max="9482" width="14.83203125" style="199" bestFit="1" customWidth="1"/>
    <col min="9483" max="9484" width="9.33203125" style="199"/>
    <col min="9485" max="9485" width="0" style="199" hidden="1" customWidth="1"/>
    <col min="9486" max="9728" width="9.33203125" style="199"/>
    <col min="9729" max="9729" width="10.83203125" style="199" bestFit="1" customWidth="1"/>
    <col min="9730" max="9730" width="100.6640625" style="199" bestFit="1" customWidth="1"/>
    <col min="9731" max="9731" width="4" style="199" bestFit="1" customWidth="1"/>
    <col min="9732" max="9732" width="8.1640625" style="199" bestFit="1" customWidth="1"/>
    <col min="9733" max="9733" width="9.1640625" style="199" bestFit="1" customWidth="1"/>
    <col min="9734" max="9734" width="14.83203125" style="199" bestFit="1" customWidth="1"/>
    <col min="9735" max="9735" width="7" style="199" bestFit="1" customWidth="1"/>
    <col min="9736" max="9736" width="13.6640625" style="199" bestFit="1" customWidth="1"/>
    <col min="9737" max="9737" width="9.1640625" style="199" bestFit="1" customWidth="1"/>
    <col min="9738" max="9738" width="14.83203125" style="199" bestFit="1" customWidth="1"/>
    <col min="9739" max="9740" width="9.33203125" style="199"/>
    <col min="9741" max="9741" width="0" style="199" hidden="1" customWidth="1"/>
    <col min="9742" max="9984" width="9.33203125" style="199"/>
    <col min="9985" max="9985" width="10.83203125" style="199" bestFit="1" customWidth="1"/>
    <col min="9986" max="9986" width="100.6640625" style="199" bestFit="1" customWidth="1"/>
    <col min="9987" max="9987" width="4" style="199" bestFit="1" customWidth="1"/>
    <col min="9988" max="9988" width="8.1640625" style="199" bestFit="1" customWidth="1"/>
    <col min="9989" max="9989" width="9.1640625" style="199" bestFit="1" customWidth="1"/>
    <col min="9990" max="9990" width="14.83203125" style="199" bestFit="1" customWidth="1"/>
    <col min="9991" max="9991" width="7" style="199" bestFit="1" customWidth="1"/>
    <col min="9992" max="9992" width="13.6640625" style="199" bestFit="1" customWidth="1"/>
    <col min="9993" max="9993" width="9.1640625" style="199" bestFit="1" customWidth="1"/>
    <col min="9994" max="9994" width="14.83203125" style="199" bestFit="1" customWidth="1"/>
    <col min="9995" max="9996" width="9.33203125" style="199"/>
    <col min="9997" max="9997" width="0" style="199" hidden="1" customWidth="1"/>
    <col min="9998" max="10240" width="9.33203125" style="199"/>
    <col min="10241" max="10241" width="10.83203125" style="199" bestFit="1" customWidth="1"/>
    <col min="10242" max="10242" width="100.6640625" style="199" bestFit="1" customWidth="1"/>
    <col min="10243" max="10243" width="4" style="199" bestFit="1" customWidth="1"/>
    <col min="10244" max="10244" width="8.1640625" style="199" bestFit="1" customWidth="1"/>
    <col min="10245" max="10245" width="9.1640625" style="199" bestFit="1" customWidth="1"/>
    <col min="10246" max="10246" width="14.83203125" style="199" bestFit="1" customWidth="1"/>
    <col min="10247" max="10247" width="7" style="199" bestFit="1" customWidth="1"/>
    <col min="10248" max="10248" width="13.6640625" style="199" bestFit="1" customWidth="1"/>
    <col min="10249" max="10249" width="9.1640625" style="199" bestFit="1" customWidth="1"/>
    <col min="10250" max="10250" width="14.83203125" style="199" bestFit="1" customWidth="1"/>
    <col min="10251" max="10252" width="9.33203125" style="199"/>
    <col min="10253" max="10253" width="0" style="199" hidden="1" customWidth="1"/>
    <col min="10254" max="10496" width="9.33203125" style="199"/>
    <col min="10497" max="10497" width="10.83203125" style="199" bestFit="1" customWidth="1"/>
    <col min="10498" max="10498" width="100.6640625" style="199" bestFit="1" customWidth="1"/>
    <col min="10499" max="10499" width="4" style="199" bestFit="1" customWidth="1"/>
    <col min="10500" max="10500" width="8.1640625" style="199" bestFit="1" customWidth="1"/>
    <col min="10501" max="10501" width="9.1640625" style="199" bestFit="1" customWidth="1"/>
    <col min="10502" max="10502" width="14.83203125" style="199" bestFit="1" customWidth="1"/>
    <col min="10503" max="10503" width="7" style="199" bestFit="1" customWidth="1"/>
    <col min="10504" max="10504" width="13.6640625" style="199" bestFit="1" customWidth="1"/>
    <col min="10505" max="10505" width="9.1640625" style="199" bestFit="1" customWidth="1"/>
    <col min="10506" max="10506" width="14.83203125" style="199" bestFit="1" customWidth="1"/>
    <col min="10507" max="10508" width="9.33203125" style="199"/>
    <col min="10509" max="10509" width="0" style="199" hidden="1" customWidth="1"/>
    <col min="10510" max="10752" width="9.33203125" style="199"/>
    <col min="10753" max="10753" width="10.83203125" style="199" bestFit="1" customWidth="1"/>
    <col min="10754" max="10754" width="100.6640625" style="199" bestFit="1" customWidth="1"/>
    <col min="10755" max="10755" width="4" style="199" bestFit="1" customWidth="1"/>
    <col min="10756" max="10756" width="8.1640625" style="199" bestFit="1" customWidth="1"/>
    <col min="10757" max="10757" width="9.1640625" style="199" bestFit="1" customWidth="1"/>
    <col min="10758" max="10758" width="14.83203125" style="199" bestFit="1" customWidth="1"/>
    <col min="10759" max="10759" width="7" style="199" bestFit="1" customWidth="1"/>
    <col min="10760" max="10760" width="13.6640625" style="199" bestFit="1" customWidth="1"/>
    <col min="10761" max="10761" width="9.1640625" style="199" bestFit="1" customWidth="1"/>
    <col min="10762" max="10762" width="14.83203125" style="199" bestFit="1" customWidth="1"/>
    <col min="10763" max="10764" width="9.33203125" style="199"/>
    <col min="10765" max="10765" width="0" style="199" hidden="1" customWidth="1"/>
    <col min="10766" max="11008" width="9.33203125" style="199"/>
    <col min="11009" max="11009" width="10.83203125" style="199" bestFit="1" customWidth="1"/>
    <col min="11010" max="11010" width="100.6640625" style="199" bestFit="1" customWidth="1"/>
    <col min="11011" max="11011" width="4" style="199" bestFit="1" customWidth="1"/>
    <col min="11012" max="11012" width="8.1640625" style="199" bestFit="1" customWidth="1"/>
    <col min="11013" max="11013" width="9.1640625" style="199" bestFit="1" customWidth="1"/>
    <col min="11014" max="11014" width="14.83203125" style="199" bestFit="1" customWidth="1"/>
    <col min="11015" max="11015" width="7" style="199" bestFit="1" customWidth="1"/>
    <col min="11016" max="11016" width="13.6640625" style="199" bestFit="1" customWidth="1"/>
    <col min="11017" max="11017" width="9.1640625" style="199" bestFit="1" customWidth="1"/>
    <col min="11018" max="11018" width="14.83203125" style="199" bestFit="1" customWidth="1"/>
    <col min="11019" max="11020" width="9.33203125" style="199"/>
    <col min="11021" max="11021" width="0" style="199" hidden="1" customWidth="1"/>
    <col min="11022" max="11264" width="9.33203125" style="199"/>
    <col min="11265" max="11265" width="10.83203125" style="199" bestFit="1" customWidth="1"/>
    <col min="11266" max="11266" width="100.6640625" style="199" bestFit="1" customWidth="1"/>
    <col min="11267" max="11267" width="4" style="199" bestFit="1" customWidth="1"/>
    <col min="11268" max="11268" width="8.1640625" style="199" bestFit="1" customWidth="1"/>
    <col min="11269" max="11269" width="9.1640625" style="199" bestFit="1" customWidth="1"/>
    <col min="11270" max="11270" width="14.83203125" style="199" bestFit="1" customWidth="1"/>
    <col min="11271" max="11271" width="7" style="199" bestFit="1" customWidth="1"/>
    <col min="11272" max="11272" width="13.6640625" style="199" bestFit="1" customWidth="1"/>
    <col min="11273" max="11273" width="9.1640625" style="199" bestFit="1" customWidth="1"/>
    <col min="11274" max="11274" width="14.83203125" style="199" bestFit="1" customWidth="1"/>
    <col min="11275" max="11276" width="9.33203125" style="199"/>
    <col min="11277" max="11277" width="0" style="199" hidden="1" customWidth="1"/>
    <col min="11278" max="11520" width="9.33203125" style="199"/>
    <col min="11521" max="11521" width="10.83203125" style="199" bestFit="1" customWidth="1"/>
    <col min="11522" max="11522" width="100.6640625" style="199" bestFit="1" customWidth="1"/>
    <col min="11523" max="11523" width="4" style="199" bestFit="1" customWidth="1"/>
    <col min="11524" max="11524" width="8.1640625" style="199" bestFit="1" customWidth="1"/>
    <col min="11525" max="11525" width="9.1640625" style="199" bestFit="1" customWidth="1"/>
    <col min="11526" max="11526" width="14.83203125" style="199" bestFit="1" customWidth="1"/>
    <col min="11527" max="11527" width="7" style="199" bestFit="1" customWidth="1"/>
    <col min="11528" max="11528" width="13.6640625" style="199" bestFit="1" customWidth="1"/>
    <col min="11529" max="11529" width="9.1640625" style="199" bestFit="1" customWidth="1"/>
    <col min="11530" max="11530" width="14.83203125" style="199" bestFit="1" customWidth="1"/>
    <col min="11531" max="11532" width="9.33203125" style="199"/>
    <col min="11533" max="11533" width="0" style="199" hidden="1" customWidth="1"/>
    <col min="11534" max="11776" width="9.33203125" style="199"/>
    <col min="11777" max="11777" width="10.83203125" style="199" bestFit="1" customWidth="1"/>
    <col min="11778" max="11778" width="100.6640625" style="199" bestFit="1" customWidth="1"/>
    <col min="11779" max="11779" width="4" style="199" bestFit="1" customWidth="1"/>
    <col min="11780" max="11780" width="8.1640625" style="199" bestFit="1" customWidth="1"/>
    <col min="11781" max="11781" width="9.1640625" style="199" bestFit="1" customWidth="1"/>
    <col min="11782" max="11782" width="14.83203125" style="199" bestFit="1" customWidth="1"/>
    <col min="11783" max="11783" width="7" style="199" bestFit="1" customWidth="1"/>
    <col min="11784" max="11784" width="13.6640625" style="199" bestFit="1" customWidth="1"/>
    <col min="11785" max="11785" width="9.1640625" style="199" bestFit="1" customWidth="1"/>
    <col min="11786" max="11786" width="14.83203125" style="199" bestFit="1" customWidth="1"/>
    <col min="11787" max="11788" width="9.33203125" style="199"/>
    <col min="11789" max="11789" width="0" style="199" hidden="1" customWidth="1"/>
    <col min="11790" max="12032" width="9.33203125" style="199"/>
    <col min="12033" max="12033" width="10.83203125" style="199" bestFit="1" customWidth="1"/>
    <col min="12034" max="12034" width="100.6640625" style="199" bestFit="1" customWidth="1"/>
    <col min="12035" max="12035" width="4" style="199" bestFit="1" customWidth="1"/>
    <col min="12036" max="12036" width="8.1640625" style="199" bestFit="1" customWidth="1"/>
    <col min="12037" max="12037" width="9.1640625" style="199" bestFit="1" customWidth="1"/>
    <col min="12038" max="12038" width="14.83203125" style="199" bestFit="1" customWidth="1"/>
    <col min="12039" max="12039" width="7" style="199" bestFit="1" customWidth="1"/>
    <col min="12040" max="12040" width="13.6640625" style="199" bestFit="1" customWidth="1"/>
    <col min="12041" max="12041" width="9.1640625" style="199" bestFit="1" customWidth="1"/>
    <col min="12042" max="12042" width="14.83203125" style="199" bestFit="1" customWidth="1"/>
    <col min="12043" max="12044" width="9.33203125" style="199"/>
    <col min="12045" max="12045" width="0" style="199" hidden="1" customWidth="1"/>
    <col min="12046" max="12288" width="9.33203125" style="199"/>
    <col min="12289" max="12289" width="10.83203125" style="199" bestFit="1" customWidth="1"/>
    <col min="12290" max="12290" width="100.6640625" style="199" bestFit="1" customWidth="1"/>
    <col min="12291" max="12291" width="4" style="199" bestFit="1" customWidth="1"/>
    <col min="12292" max="12292" width="8.1640625" style="199" bestFit="1" customWidth="1"/>
    <col min="12293" max="12293" width="9.1640625" style="199" bestFit="1" customWidth="1"/>
    <col min="12294" max="12294" width="14.83203125" style="199" bestFit="1" customWidth="1"/>
    <col min="12295" max="12295" width="7" style="199" bestFit="1" customWidth="1"/>
    <col min="12296" max="12296" width="13.6640625" style="199" bestFit="1" customWidth="1"/>
    <col min="12297" max="12297" width="9.1640625" style="199" bestFit="1" customWidth="1"/>
    <col min="12298" max="12298" width="14.83203125" style="199" bestFit="1" customWidth="1"/>
    <col min="12299" max="12300" width="9.33203125" style="199"/>
    <col min="12301" max="12301" width="0" style="199" hidden="1" customWidth="1"/>
    <col min="12302" max="12544" width="9.33203125" style="199"/>
    <col min="12545" max="12545" width="10.83203125" style="199" bestFit="1" customWidth="1"/>
    <col min="12546" max="12546" width="100.6640625" style="199" bestFit="1" customWidth="1"/>
    <col min="12547" max="12547" width="4" style="199" bestFit="1" customWidth="1"/>
    <col min="12548" max="12548" width="8.1640625" style="199" bestFit="1" customWidth="1"/>
    <col min="12549" max="12549" width="9.1640625" style="199" bestFit="1" customWidth="1"/>
    <col min="12550" max="12550" width="14.83203125" style="199" bestFit="1" customWidth="1"/>
    <col min="12551" max="12551" width="7" style="199" bestFit="1" customWidth="1"/>
    <col min="12552" max="12552" width="13.6640625" style="199" bestFit="1" customWidth="1"/>
    <col min="12553" max="12553" width="9.1640625" style="199" bestFit="1" customWidth="1"/>
    <col min="12554" max="12554" width="14.83203125" style="199" bestFit="1" customWidth="1"/>
    <col min="12555" max="12556" width="9.33203125" style="199"/>
    <col min="12557" max="12557" width="0" style="199" hidden="1" customWidth="1"/>
    <col min="12558" max="12800" width="9.33203125" style="199"/>
    <col min="12801" max="12801" width="10.83203125" style="199" bestFit="1" customWidth="1"/>
    <col min="12802" max="12802" width="100.6640625" style="199" bestFit="1" customWidth="1"/>
    <col min="12803" max="12803" width="4" style="199" bestFit="1" customWidth="1"/>
    <col min="12804" max="12804" width="8.1640625" style="199" bestFit="1" customWidth="1"/>
    <col min="12805" max="12805" width="9.1640625" style="199" bestFit="1" customWidth="1"/>
    <col min="12806" max="12806" width="14.83203125" style="199" bestFit="1" customWidth="1"/>
    <col min="12807" max="12807" width="7" style="199" bestFit="1" customWidth="1"/>
    <col min="12808" max="12808" width="13.6640625" style="199" bestFit="1" customWidth="1"/>
    <col min="12809" max="12809" width="9.1640625" style="199" bestFit="1" customWidth="1"/>
    <col min="12810" max="12810" width="14.83203125" style="199" bestFit="1" customWidth="1"/>
    <col min="12811" max="12812" width="9.33203125" style="199"/>
    <col min="12813" max="12813" width="0" style="199" hidden="1" customWidth="1"/>
    <col min="12814" max="13056" width="9.33203125" style="199"/>
    <col min="13057" max="13057" width="10.83203125" style="199" bestFit="1" customWidth="1"/>
    <col min="13058" max="13058" width="100.6640625" style="199" bestFit="1" customWidth="1"/>
    <col min="13059" max="13059" width="4" style="199" bestFit="1" customWidth="1"/>
    <col min="13060" max="13060" width="8.1640625" style="199" bestFit="1" customWidth="1"/>
    <col min="13061" max="13061" width="9.1640625" style="199" bestFit="1" customWidth="1"/>
    <col min="13062" max="13062" width="14.83203125" style="199" bestFit="1" customWidth="1"/>
    <col min="13063" max="13063" width="7" style="199" bestFit="1" customWidth="1"/>
    <col min="13064" max="13064" width="13.6640625" style="199" bestFit="1" customWidth="1"/>
    <col min="13065" max="13065" width="9.1640625" style="199" bestFit="1" customWidth="1"/>
    <col min="13066" max="13066" width="14.83203125" style="199" bestFit="1" customWidth="1"/>
    <col min="13067" max="13068" width="9.33203125" style="199"/>
    <col min="13069" max="13069" width="0" style="199" hidden="1" customWidth="1"/>
    <col min="13070" max="13312" width="9.33203125" style="199"/>
    <col min="13313" max="13313" width="10.83203125" style="199" bestFit="1" customWidth="1"/>
    <col min="13314" max="13314" width="100.6640625" style="199" bestFit="1" customWidth="1"/>
    <col min="13315" max="13315" width="4" style="199" bestFit="1" customWidth="1"/>
    <col min="13316" max="13316" width="8.1640625" style="199" bestFit="1" customWidth="1"/>
    <col min="13317" max="13317" width="9.1640625" style="199" bestFit="1" customWidth="1"/>
    <col min="13318" max="13318" width="14.83203125" style="199" bestFit="1" customWidth="1"/>
    <col min="13319" max="13319" width="7" style="199" bestFit="1" customWidth="1"/>
    <col min="13320" max="13320" width="13.6640625" style="199" bestFit="1" customWidth="1"/>
    <col min="13321" max="13321" width="9.1640625" style="199" bestFit="1" customWidth="1"/>
    <col min="13322" max="13322" width="14.83203125" style="199" bestFit="1" customWidth="1"/>
    <col min="13323" max="13324" width="9.33203125" style="199"/>
    <col min="13325" max="13325" width="0" style="199" hidden="1" customWidth="1"/>
    <col min="13326" max="13568" width="9.33203125" style="199"/>
    <col min="13569" max="13569" width="10.83203125" style="199" bestFit="1" customWidth="1"/>
    <col min="13570" max="13570" width="100.6640625" style="199" bestFit="1" customWidth="1"/>
    <col min="13571" max="13571" width="4" style="199" bestFit="1" customWidth="1"/>
    <col min="13572" max="13572" width="8.1640625" style="199" bestFit="1" customWidth="1"/>
    <col min="13573" max="13573" width="9.1640625" style="199" bestFit="1" customWidth="1"/>
    <col min="13574" max="13574" width="14.83203125" style="199" bestFit="1" customWidth="1"/>
    <col min="13575" max="13575" width="7" style="199" bestFit="1" customWidth="1"/>
    <col min="13576" max="13576" width="13.6640625" style="199" bestFit="1" customWidth="1"/>
    <col min="13577" max="13577" width="9.1640625" style="199" bestFit="1" customWidth="1"/>
    <col min="13578" max="13578" width="14.83203125" style="199" bestFit="1" customWidth="1"/>
    <col min="13579" max="13580" width="9.33203125" style="199"/>
    <col min="13581" max="13581" width="0" style="199" hidden="1" customWidth="1"/>
    <col min="13582" max="13824" width="9.33203125" style="199"/>
    <col min="13825" max="13825" width="10.83203125" style="199" bestFit="1" customWidth="1"/>
    <col min="13826" max="13826" width="100.6640625" style="199" bestFit="1" customWidth="1"/>
    <col min="13827" max="13827" width="4" style="199" bestFit="1" customWidth="1"/>
    <col min="13828" max="13828" width="8.1640625" style="199" bestFit="1" customWidth="1"/>
    <col min="13829" max="13829" width="9.1640625" style="199" bestFit="1" customWidth="1"/>
    <col min="13830" max="13830" width="14.83203125" style="199" bestFit="1" customWidth="1"/>
    <col min="13831" max="13831" width="7" style="199" bestFit="1" customWidth="1"/>
    <col min="13832" max="13832" width="13.6640625" style="199" bestFit="1" customWidth="1"/>
    <col min="13833" max="13833" width="9.1640625" style="199" bestFit="1" customWidth="1"/>
    <col min="13834" max="13834" width="14.83203125" style="199" bestFit="1" customWidth="1"/>
    <col min="13835" max="13836" width="9.33203125" style="199"/>
    <col min="13837" max="13837" width="0" style="199" hidden="1" customWidth="1"/>
    <col min="13838" max="14080" width="9.33203125" style="199"/>
    <col min="14081" max="14081" width="10.83203125" style="199" bestFit="1" customWidth="1"/>
    <col min="14082" max="14082" width="100.6640625" style="199" bestFit="1" customWidth="1"/>
    <col min="14083" max="14083" width="4" style="199" bestFit="1" customWidth="1"/>
    <col min="14084" max="14084" width="8.1640625" style="199" bestFit="1" customWidth="1"/>
    <col min="14085" max="14085" width="9.1640625" style="199" bestFit="1" customWidth="1"/>
    <col min="14086" max="14086" width="14.83203125" style="199" bestFit="1" customWidth="1"/>
    <col min="14087" max="14087" width="7" style="199" bestFit="1" customWidth="1"/>
    <col min="14088" max="14088" width="13.6640625" style="199" bestFit="1" customWidth="1"/>
    <col min="14089" max="14089" width="9.1640625" style="199" bestFit="1" customWidth="1"/>
    <col min="14090" max="14090" width="14.83203125" style="199" bestFit="1" customWidth="1"/>
    <col min="14091" max="14092" width="9.33203125" style="199"/>
    <col min="14093" max="14093" width="0" style="199" hidden="1" customWidth="1"/>
    <col min="14094" max="14336" width="9.33203125" style="199"/>
    <col min="14337" max="14337" width="10.83203125" style="199" bestFit="1" customWidth="1"/>
    <col min="14338" max="14338" width="100.6640625" style="199" bestFit="1" customWidth="1"/>
    <col min="14339" max="14339" width="4" style="199" bestFit="1" customWidth="1"/>
    <col min="14340" max="14340" width="8.1640625" style="199" bestFit="1" customWidth="1"/>
    <col min="14341" max="14341" width="9.1640625" style="199" bestFit="1" customWidth="1"/>
    <col min="14342" max="14342" width="14.83203125" style="199" bestFit="1" customWidth="1"/>
    <col min="14343" max="14343" width="7" style="199" bestFit="1" customWidth="1"/>
    <col min="14344" max="14344" width="13.6640625" style="199" bestFit="1" customWidth="1"/>
    <col min="14345" max="14345" width="9.1640625" style="199" bestFit="1" customWidth="1"/>
    <col min="14346" max="14346" width="14.83203125" style="199" bestFit="1" customWidth="1"/>
    <col min="14347" max="14348" width="9.33203125" style="199"/>
    <col min="14349" max="14349" width="0" style="199" hidden="1" customWidth="1"/>
    <col min="14350" max="14592" width="9.33203125" style="199"/>
    <col min="14593" max="14593" width="10.83203125" style="199" bestFit="1" customWidth="1"/>
    <col min="14594" max="14594" width="100.6640625" style="199" bestFit="1" customWidth="1"/>
    <col min="14595" max="14595" width="4" style="199" bestFit="1" customWidth="1"/>
    <col min="14596" max="14596" width="8.1640625" style="199" bestFit="1" customWidth="1"/>
    <col min="14597" max="14597" width="9.1640625" style="199" bestFit="1" customWidth="1"/>
    <col min="14598" max="14598" width="14.83203125" style="199" bestFit="1" customWidth="1"/>
    <col min="14599" max="14599" width="7" style="199" bestFit="1" customWidth="1"/>
    <col min="14600" max="14600" width="13.6640625" style="199" bestFit="1" customWidth="1"/>
    <col min="14601" max="14601" width="9.1640625" style="199" bestFit="1" customWidth="1"/>
    <col min="14602" max="14602" width="14.83203125" style="199" bestFit="1" customWidth="1"/>
    <col min="14603" max="14604" width="9.33203125" style="199"/>
    <col min="14605" max="14605" width="0" style="199" hidden="1" customWidth="1"/>
    <col min="14606" max="14848" width="9.33203125" style="199"/>
    <col min="14849" max="14849" width="10.83203125" style="199" bestFit="1" customWidth="1"/>
    <col min="14850" max="14850" width="100.6640625" style="199" bestFit="1" customWidth="1"/>
    <col min="14851" max="14851" width="4" style="199" bestFit="1" customWidth="1"/>
    <col min="14852" max="14852" width="8.1640625" style="199" bestFit="1" customWidth="1"/>
    <col min="14853" max="14853" width="9.1640625" style="199" bestFit="1" customWidth="1"/>
    <col min="14854" max="14854" width="14.83203125" style="199" bestFit="1" customWidth="1"/>
    <col min="14855" max="14855" width="7" style="199" bestFit="1" customWidth="1"/>
    <col min="14856" max="14856" width="13.6640625" style="199" bestFit="1" customWidth="1"/>
    <col min="14857" max="14857" width="9.1640625" style="199" bestFit="1" customWidth="1"/>
    <col min="14858" max="14858" width="14.83203125" style="199" bestFit="1" customWidth="1"/>
    <col min="14859" max="14860" width="9.33203125" style="199"/>
    <col min="14861" max="14861" width="0" style="199" hidden="1" customWidth="1"/>
    <col min="14862" max="15104" width="9.33203125" style="199"/>
    <col min="15105" max="15105" width="10.83203125" style="199" bestFit="1" customWidth="1"/>
    <col min="15106" max="15106" width="100.6640625" style="199" bestFit="1" customWidth="1"/>
    <col min="15107" max="15107" width="4" style="199" bestFit="1" customWidth="1"/>
    <col min="15108" max="15108" width="8.1640625" style="199" bestFit="1" customWidth="1"/>
    <col min="15109" max="15109" width="9.1640625" style="199" bestFit="1" customWidth="1"/>
    <col min="15110" max="15110" width="14.83203125" style="199" bestFit="1" customWidth="1"/>
    <col min="15111" max="15111" width="7" style="199" bestFit="1" customWidth="1"/>
    <col min="15112" max="15112" width="13.6640625" style="199" bestFit="1" customWidth="1"/>
    <col min="15113" max="15113" width="9.1640625" style="199" bestFit="1" customWidth="1"/>
    <col min="15114" max="15114" width="14.83203125" style="199" bestFit="1" customWidth="1"/>
    <col min="15115" max="15116" width="9.33203125" style="199"/>
    <col min="15117" max="15117" width="0" style="199" hidden="1" customWidth="1"/>
    <col min="15118" max="15360" width="9.33203125" style="199"/>
    <col min="15361" max="15361" width="10.83203125" style="199" bestFit="1" customWidth="1"/>
    <col min="15362" max="15362" width="100.6640625" style="199" bestFit="1" customWidth="1"/>
    <col min="15363" max="15363" width="4" style="199" bestFit="1" customWidth="1"/>
    <col min="15364" max="15364" width="8.1640625" style="199" bestFit="1" customWidth="1"/>
    <col min="15365" max="15365" width="9.1640625" style="199" bestFit="1" customWidth="1"/>
    <col min="15366" max="15366" width="14.83203125" style="199" bestFit="1" customWidth="1"/>
    <col min="15367" max="15367" width="7" style="199" bestFit="1" customWidth="1"/>
    <col min="15368" max="15368" width="13.6640625" style="199" bestFit="1" customWidth="1"/>
    <col min="15369" max="15369" width="9.1640625" style="199" bestFit="1" customWidth="1"/>
    <col min="15370" max="15370" width="14.83203125" style="199" bestFit="1" customWidth="1"/>
    <col min="15371" max="15372" width="9.33203125" style="199"/>
    <col min="15373" max="15373" width="0" style="199" hidden="1" customWidth="1"/>
    <col min="15374" max="15616" width="9.33203125" style="199"/>
    <col min="15617" max="15617" width="10.83203125" style="199" bestFit="1" customWidth="1"/>
    <col min="15618" max="15618" width="100.6640625" style="199" bestFit="1" customWidth="1"/>
    <col min="15619" max="15619" width="4" style="199" bestFit="1" customWidth="1"/>
    <col min="15620" max="15620" width="8.1640625" style="199" bestFit="1" customWidth="1"/>
    <col min="15621" max="15621" width="9.1640625" style="199" bestFit="1" customWidth="1"/>
    <col min="15622" max="15622" width="14.83203125" style="199" bestFit="1" customWidth="1"/>
    <col min="15623" max="15623" width="7" style="199" bestFit="1" customWidth="1"/>
    <col min="15624" max="15624" width="13.6640625" style="199" bestFit="1" customWidth="1"/>
    <col min="15625" max="15625" width="9.1640625" style="199" bestFit="1" customWidth="1"/>
    <col min="15626" max="15626" width="14.83203125" style="199" bestFit="1" customWidth="1"/>
    <col min="15627" max="15628" width="9.33203125" style="199"/>
    <col min="15629" max="15629" width="0" style="199" hidden="1" customWidth="1"/>
    <col min="15630" max="15872" width="9.33203125" style="199"/>
    <col min="15873" max="15873" width="10.83203125" style="199" bestFit="1" customWidth="1"/>
    <col min="15874" max="15874" width="100.6640625" style="199" bestFit="1" customWidth="1"/>
    <col min="15875" max="15875" width="4" style="199" bestFit="1" customWidth="1"/>
    <col min="15876" max="15876" width="8.1640625" style="199" bestFit="1" customWidth="1"/>
    <col min="15877" max="15877" width="9.1640625" style="199" bestFit="1" customWidth="1"/>
    <col min="15878" max="15878" width="14.83203125" style="199" bestFit="1" customWidth="1"/>
    <col min="15879" max="15879" width="7" style="199" bestFit="1" customWidth="1"/>
    <col min="15880" max="15880" width="13.6640625" style="199" bestFit="1" customWidth="1"/>
    <col min="15881" max="15881" width="9.1640625" style="199" bestFit="1" customWidth="1"/>
    <col min="15882" max="15882" width="14.83203125" style="199" bestFit="1" customWidth="1"/>
    <col min="15883" max="15884" width="9.33203125" style="199"/>
    <col min="15885" max="15885" width="0" style="199" hidden="1" customWidth="1"/>
    <col min="15886" max="16128" width="9.33203125" style="199"/>
    <col min="16129" max="16129" width="10.83203125" style="199" bestFit="1" customWidth="1"/>
    <col min="16130" max="16130" width="100.6640625" style="199" bestFit="1" customWidth="1"/>
    <col min="16131" max="16131" width="4" style="199" bestFit="1" customWidth="1"/>
    <col min="16132" max="16132" width="8.1640625" style="199" bestFit="1" customWidth="1"/>
    <col min="16133" max="16133" width="9.1640625" style="199" bestFit="1" customWidth="1"/>
    <col min="16134" max="16134" width="14.83203125" style="199" bestFit="1" customWidth="1"/>
    <col min="16135" max="16135" width="7" style="199" bestFit="1" customWidth="1"/>
    <col min="16136" max="16136" width="13.6640625" style="199" bestFit="1" customWidth="1"/>
    <col min="16137" max="16137" width="9.1640625" style="199" bestFit="1" customWidth="1"/>
    <col min="16138" max="16138" width="14.83203125" style="199" bestFit="1" customWidth="1"/>
    <col min="16139" max="16140" width="9.33203125" style="199"/>
    <col min="16141" max="16141" width="0" style="199" hidden="1" customWidth="1"/>
    <col min="16142" max="16384" width="9.33203125" style="199"/>
  </cols>
  <sheetData>
    <row r="1" spans="1:13">
      <c r="A1" s="220" t="s">
        <v>881</v>
      </c>
      <c r="B1" s="220" t="s">
        <v>882</v>
      </c>
      <c r="C1" s="220" t="s">
        <v>883</v>
      </c>
      <c r="D1" s="221" t="s">
        <v>884</v>
      </c>
      <c r="E1" s="221" t="s">
        <v>885</v>
      </c>
      <c r="F1" s="221" t="s">
        <v>886</v>
      </c>
      <c r="G1" s="221" t="s">
        <v>887</v>
      </c>
      <c r="H1" s="221" t="s">
        <v>888</v>
      </c>
      <c r="I1" s="221" t="s">
        <v>889</v>
      </c>
      <c r="J1" s="221" t="s">
        <v>890</v>
      </c>
      <c r="K1" s="222"/>
      <c r="L1" s="222"/>
      <c r="M1" s="199">
        <v>7734.4950000000008</v>
      </c>
    </row>
    <row r="2" spans="1:13">
      <c r="A2" s="223" t="s">
        <v>1</v>
      </c>
      <c r="B2" s="223" t="s">
        <v>891</v>
      </c>
      <c r="C2" s="223" t="s">
        <v>1</v>
      </c>
      <c r="D2" s="224"/>
      <c r="E2" s="224"/>
      <c r="F2" s="224"/>
      <c r="G2" s="224"/>
      <c r="H2" s="224"/>
      <c r="I2" s="224"/>
      <c r="J2" s="224"/>
      <c r="K2" s="222"/>
      <c r="L2" s="222"/>
      <c r="M2" s="199">
        <v>12976.450000000003</v>
      </c>
    </row>
    <row r="3" spans="1:13">
      <c r="A3" s="225" t="s">
        <v>1</v>
      </c>
      <c r="B3" s="225" t="s">
        <v>1</v>
      </c>
      <c r="C3" s="225" t="s">
        <v>1</v>
      </c>
      <c r="D3" s="226"/>
      <c r="E3" s="226"/>
      <c r="F3" s="226"/>
      <c r="G3" s="226"/>
      <c r="H3" s="226"/>
      <c r="I3" s="226"/>
      <c r="J3" s="226"/>
      <c r="K3" s="222"/>
      <c r="L3" s="222"/>
      <c r="M3" s="199">
        <v>29032.540000000005</v>
      </c>
    </row>
    <row r="4" spans="1:13">
      <c r="A4" s="227" t="s">
        <v>1</v>
      </c>
      <c r="B4" s="227" t="s">
        <v>892</v>
      </c>
      <c r="C4" s="227" t="s">
        <v>1</v>
      </c>
      <c r="D4" s="228"/>
      <c r="E4" s="228"/>
      <c r="F4" s="228"/>
      <c r="G4" s="228"/>
      <c r="H4" s="228"/>
      <c r="I4" s="228"/>
      <c r="J4" s="228"/>
      <c r="K4" s="222"/>
      <c r="L4" s="222"/>
      <c r="M4" s="199">
        <v>59589.670000000013</v>
      </c>
    </row>
    <row r="5" spans="1:13">
      <c r="A5" s="225" t="s">
        <v>1</v>
      </c>
      <c r="B5" s="225" t="s">
        <v>1</v>
      </c>
      <c r="C5" s="225" t="s">
        <v>1</v>
      </c>
      <c r="D5" s="226"/>
      <c r="E5" s="226"/>
      <c r="F5" s="226"/>
      <c r="G5" s="226"/>
      <c r="H5" s="226"/>
      <c r="I5" s="226"/>
      <c r="J5" s="226"/>
      <c r="K5" s="222"/>
      <c r="L5" s="222"/>
    </row>
    <row r="6" spans="1:13">
      <c r="A6" s="227" t="s">
        <v>893</v>
      </c>
      <c r="B6" s="227" t="s">
        <v>894</v>
      </c>
      <c r="C6" s="227" t="s">
        <v>1</v>
      </c>
      <c r="D6" s="228"/>
      <c r="E6" s="228"/>
      <c r="F6" s="228"/>
      <c r="G6" s="228"/>
      <c r="H6" s="228"/>
      <c r="I6" s="228"/>
      <c r="J6" s="228"/>
      <c r="K6" s="222"/>
      <c r="L6" s="222"/>
    </row>
    <row r="7" spans="1:13">
      <c r="A7" s="225" t="s">
        <v>1</v>
      </c>
      <c r="B7" s="225" t="s">
        <v>895</v>
      </c>
      <c r="C7" s="225" t="s">
        <v>896</v>
      </c>
      <c r="D7" s="226">
        <v>1</v>
      </c>
      <c r="E7" s="229">
        <v>0</v>
      </c>
      <c r="F7" s="226">
        <f t="shared" ref="F7:F14" si="0">D7*E7</f>
        <v>0</v>
      </c>
      <c r="G7" s="226">
        <v>0</v>
      </c>
      <c r="H7" s="226">
        <f t="shared" ref="H7:H14" si="1">D7*G7</f>
        <v>0</v>
      </c>
      <c r="I7" s="226">
        <f t="shared" ref="I7:J17" si="2">E7+G7</f>
        <v>0</v>
      </c>
      <c r="J7" s="226">
        <f t="shared" si="2"/>
        <v>0</v>
      </c>
      <c r="K7" s="222"/>
      <c r="L7" s="222"/>
    </row>
    <row r="8" spans="1:13">
      <c r="A8" s="225" t="s">
        <v>1</v>
      </c>
      <c r="B8" s="225" t="s">
        <v>897</v>
      </c>
      <c r="C8" s="225" t="s">
        <v>896</v>
      </c>
      <c r="D8" s="226">
        <v>4</v>
      </c>
      <c r="E8" s="229">
        <v>0</v>
      </c>
      <c r="F8" s="226">
        <f t="shared" si="0"/>
        <v>0</v>
      </c>
      <c r="G8" s="226">
        <v>0</v>
      </c>
      <c r="H8" s="226">
        <f t="shared" si="1"/>
        <v>0</v>
      </c>
      <c r="I8" s="226">
        <f t="shared" si="2"/>
        <v>0</v>
      </c>
      <c r="J8" s="226">
        <f t="shared" si="2"/>
        <v>0</v>
      </c>
      <c r="K8" s="222"/>
      <c r="L8" s="222"/>
    </row>
    <row r="9" spans="1:13">
      <c r="A9" s="225" t="s">
        <v>1</v>
      </c>
      <c r="B9" s="225" t="s">
        <v>898</v>
      </c>
      <c r="C9" s="225" t="s">
        <v>896</v>
      </c>
      <c r="D9" s="226">
        <v>1</v>
      </c>
      <c r="E9" s="229">
        <v>0</v>
      </c>
      <c r="F9" s="226">
        <f t="shared" si="0"/>
        <v>0</v>
      </c>
      <c r="G9" s="226">
        <v>0</v>
      </c>
      <c r="H9" s="226">
        <f t="shared" si="1"/>
        <v>0</v>
      </c>
      <c r="I9" s="226">
        <f t="shared" si="2"/>
        <v>0</v>
      </c>
      <c r="J9" s="226">
        <f t="shared" si="2"/>
        <v>0</v>
      </c>
      <c r="K9" s="222"/>
      <c r="L9" s="222"/>
    </row>
    <row r="10" spans="1:13">
      <c r="A10" s="225" t="s">
        <v>1</v>
      </c>
      <c r="B10" s="225" t="s">
        <v>899</v>
      </c>
      <c r="C10" s="225" t="s">
        <v>896</v>
      </c>
      <c r="D10" s="226">
        <v>4</v>
      </c>
      <c r="E10" s="229">
        <v>0</v>
      </c>
      <c r="F10" s="226">
        <f t="shared" si="0"/>
        <v>0</v>
      </c>
      <c r="G10" s="226">
        <v>0</v>
      </c>
      <c r="H10" s="226">
        <f t="shared" si="1"/>
        <v>0</v>
      </c>
      <c r="I10" s="226">
        <f t="shared" si="2"/>
        <v>0</v>
      </c>
      <c r="J10" s="226">
        <f t="shared" si="2"/>
        <v>0</v>
      </c>
      <c r="K10" s="222"/>
      <c r="L10" s="222"/>
    </row>
    <row r="11" spans="1:13">
      <c r="A11" s="225" t="s">
        <v>1</v>
      </c>
      <c r="B11" s="225" t="s">
        <v>900</v>
      </c>
      <c r="C11" s="225" t="s">
        <v>896</v>
      </c>
      <c r="D11" s="226">
        <v>7</v>
      </c>
      <c r="E11" s="229">
        <v>0</v>
      </c>
      <c r="F11" s="226">
        <f t="shared" si="0"/>
        <v>0</v>
      </c>
      <c r="G11" s="226">
        <v>0</v>
      </c>
      <c r="H11" s="226">
        <f t="shared" si="1"/>
        <v>0</v>
      </c>
      <c r="I11" s="226">
        <f t="shared" si="2"/>
        <v>0</v>
      </c>
      <c r="J11" s="226">
        <f t="shared" si="2"/>
        <v>0</v>
      </c>
      <c r="K11" s="222"/>
      <c r="L11" s="222"/>
    </row>
    <row r="12" spans="1:13">
      <c r="A12" s="225" t="s">
        <v>1</v>
      </c>
      <c r="B12" s="225" t="s">
        <v>901</v>
      </c>
      <c r="C12" s="225" t="s">
        <v>896</v>
      </c>
      <c r="D12" s="226">
        <v>1</v>
      </c>
      <c r="E12" s="229">
        <v>0</v>
      </c>
      <c r="F12" s="226">
        <f t="shared" si="0"/>
        <v>0</v>
      </c>
      <c r="G12" s="226">
        <v>0</v>
      </c>
      <c r="H12" s="226">
        <f t="shared" si="1"/>
        <v>0</v>
      </c>
      <c r="I12" s="226">
        <f t="shared" si="2"/>
        <v>0</v>
      </c>
      <c r="J12" s="226">
        <f t="shared" si="2"/>
        <v>0</v>
      </c>
      <c r="K12" s="222"/>
      <c r="L12" s="222"/>
    </row>
    <row r="13" spans="1:13">
      <c r="A13" s="225" t="s">
        <v>1</v>
      </c>
      <c r="B13" s="225" t="s">
        <v>902</v>
      </c>
      <c r="C13" s="225" t="s">
        <v>896</v>
      </c>
      <c r="D13" s="226">
        <v>1</v>
      </c>
      <c r="E13" s="229">
        <v>0</v>
      </c>
      <c r="F13" s="226">
        <f t="shared" si="0"/>
        <v>0</v>
      </c>
      <c r="G13" s="226">
        <v>0</v>
      </c>
      <c r="H13" s="226">
        <f t="shared" si="1"/>
        <v>0</v>
      </c>
      <c r="I13" s="226">
        <f t="shared" si="2"/>
        <v>0</v>
      </c>
      <c r="J13" s="226">
        <f t="shared" si="2"/>
        <v>0</v>
      </c>
      <c r="K13" s="222"/>
      <c r="L13" s="222"/>
    </row>
    <row r="14" spans="1:13">
      <c r="A14" s="225" t="s">
        <v>1</v>
      </c>
      <c r="B14" s="225" t="s">
        <v>903</v>
      </c>
      <c r="C14" s="225" t="s">
        <v>896</v>
      </c>
      <c r="D14" s="226">
        <v>1</v>
      </c>
      <c r="E14" s="229">
        <v>0</v>
      </c>
      <c r="F14" s="226">
        <f t="shared" si="0"/>
        <v>0</v>
      </c>
      <c r="G14" s="226">
        <v>0</v>
      </c>
      <c r="H14" s="226">
        <f t="shared" si="1"/>
        <v>0</v>
      </c>
      <c r="I14" s="226">
        <f t="shared" si="2"/>
        <v>0</v>
      </c>
      <c r="J14" s="226">
        <f t="shared" si="2"/>
        <v>0</v>
      </c>
      <c r="K14" s="222"/>
      <c r="L14" s="222"/>
    </row>
    <row r="15" spans="1:13">
      <c r="A15" s="225" t="s">
        <v>1</v>
      </c>
      <c r="B15" s="225" t="s">
        <v>1</v>
      </c>
      <c r="C15" s="225" t="s">
        <v>1</v>
      </c>
      <c r="D15" s="226"/>
      <c r="E15" s="226"/>
      <c r="F15" s="226"/>
      <c r="G15" s="226"/>
      <c r="H15" s="226"/>
      <c r="I15" s="226">
        <f t="shared" si="2"/>
        <v>0</v>
      </c>
      <c r="J15" s="226">
        <f t="shared" si="2"/>
        <v>0</v>
      </c>
      <c r="K15" s="222"/>
      <c r="L15" s="222"/>
    </row>
    <row r="16" spans="1:13">
      <c r="A16" s="225" t="s">
        <v>904</v>
      </c>
      <c r="B16" s="225" t="s">
        <v>905</v>
      </c>
      <c r="C16" s="225" t="s">
        <v>896</v>
      </c>
      <c r="D16" s="226">
        <v>1</v>
      </c>
      <c r="E16" s="230"/>
      <c r="F16" s="226">
        <f>D16*E16</f>
        <v>0</v>
      </c>
      <c r="G16" s="226">
        <v>0</v>
      </c>
      <c r="H16" s="226">
        <f>D16*G16</f>
        <v>0</v>
      </c>
      <c r="I16" s="226">
        <f t="shared" si="2"/>
        <v>0</v>
      </c>
      <c r="J16" s="226">
        <f t="shared" si="2"/>
        <v>0</v>
      </c>
      <c r="K16" s="222"/>
      <c r="L16" s="222"/>
    </row>
    <row r="17" spans="1:12">
      <c r="A17" s="225" t="s">
        <v>1</v>
      </c>
      <c r="B17" s="225" t="s">
        <v>1</v>
      </c>
      <c r="C17" s="225" t="s">
        <v>1</v>
      </c>
      <c r="D17" s="226"/>
      <c r="E17" s="226"/>
      <c r="F17" s="226"/>
      <c r="G17" s="226"/>
      <c r="H17" s="226"/>
      <c r="I17" s="226">
        <f t="shared" si="2"/>
        <v>0</v>
      </c>
      <c r="J17" s="226">
        <f t="shared" si="2"/>
        <v>0</v>
      </c>
      <c r="K17" s="222"/>
      <c r="L17" s="222"/>
    </row>
    <row r="18" spans="1:12">
      <c r="A18" s="227" t="s">
        <v>906</v>
      </c>
      <c r="B18" s="227" t="s">
        <v>907</v>
      </c>
      <c r="C18" s="227" t="s">
        <v>1</v>
      </c>
      <c r="D18" s="228"/>
      <c r="E18" s="228"/>
      <c r="F18" s="228"/>
      <c r="G18" s="228"/>
      <c r="H18" s="228"/>
      <c r="I18" s="228"/>
      <c r="J18" s="228"/>
      <c r="K18" s="222"/>
      <c r="L18" s="222"/>
    </row>
    <row r="19" spans="1:12">
      <c r="A19" s="225" t="s">
        <v>1</v>
      </c>
      <c r="B19" s="225" t="s">
        <v>908</v>
      </c>
      <c r="C19" s="225" t="s">
        <v>1</v>
      </c>
      <c r="D19" s="226"/>
      <c r="E19" s="226"/>
      <c r="F19" s="226"/>
      <c r="G19" s="226"/>
      <c r="H19" s="226"/>
      <c r="I19" s="226">
        <f>E19+G19</f>
        <v>0</v>
      </c>
      <c r="J19" s="226">
        <f>F19+H19</f>
        <v>0</v>
      </c>
      <c r="K19" s="222"/>
      <c r="L19" s="222"/>
    </row>
    <row r="20" spans="1:12">
      <c r="A20" s="225" t="s">
        <v>909</v>
      </c>
      <c r="B20" s="225" t="s">
        <v>910</v>
      </c>
      <c r="C20" s="225" t="s">
        <v>896</v>
      </c>
      <c r="D20" s="226">
        <v>2</v>
      </c>
      <c r="E20" s="230"/>
      <c r="F20" s="226">
        <f>D20*E20</f>
        <v>0</v>
      </c>
      <c r="G20" s="230"/>
      <c r="H20" s="226">
        <f>D20*G20</f>
        <v>0</v>
      </c>
      <c r="I20" s="226">
        <f>E20+G20</f>
        <v>0</v>
      </c>
      <c r="J20" s="226">
        <f>F20+H20</f>
        <v>0</v>
      </c>
      <c r="K20" s="222"/>
      <c r="L20" s="222"/>
    </row>
    <row r="21" spans="1:12">
      <c r="A21" s="227" t="s">
        <v>906</v>
      </c>
      <c r="B21" s="227" t="s">
        <v>911</v>
      </c>
      <c r="C21" s="227" t="s">
        <v>1</v>
      </c>
      <c r="D21" s="228"/>
      <c r="E21" s="228"/>
      <c r="F21" s="228"/>
      <c r="G21" s="228"/>
      <c r="H21" s="228"/>
      <c r="I21" s="228"/>
      <c r="J21" s="228"/>
      <c r="K21" s="222"/>
      <c r="L21" s="222"/>
    </row>
    <row r="22" spans="1:12">
      <c r="A22" s="225" t="s">
        <v>912</v>
      </c>
      <c r="B22" s="225" t="s">
        <v>913</v>
      </c>
      <c r="C22" s="225" t="s">
        <v>896</v>
      </c>
      <c r="D22" s="226">
        <v>5</v>
      </c>
      <c r="E22" s="230"/>
      <c r="F22" s="226">
        <f>D22*E22</f>
        <v>0</v>
      </c>
      <c r="G22" s="230"/>
      <c r="H22" s="226">
        <f>D22*G22</f>
        <v>0</v>
      </c>
      <c r="I22" s="226">
        <f>E22+G22</f>
        <v>0</v>
      </c>
      <c r="J22" s="226">
        <f>F22+H22</f>
        <v>0</v>
      </c>
      <c r="K22" s="222"/>
      <c r="L22" s="222"/>
    </row>
    <row r="23" spans="1:12">
      <c r="A23" s="227" t="s">
        <v>906</v>
      </c>
      <c r="B23" s="227" t="s">
        <v>914</v>
      </c>
      <c r="C23" s="227" t="s">
        <v>1</v>
      </c>
      <c r="D23" s="228"/>
      <c r="E23" s="228"/>
      <c r="F23" s="228"/>
      <c r="G23" s="228"/>
      <c r="H23" s="228"/>
      <c r="I23" s="228"/>
      <c r="J23" s="228"/>
      <c r="K23" s="222"/>
      <c r="L23" s="222"/>
    </row>
    <row r="24" spans="1:12">
      <c r="A24" s="225" t="s">
        <v>912</v>
      </c>
      <c r="B24" s="225" t="s">
        <v>915</v>
      </c>
      <c r="C24" s="225" t="s">
        <v>896</v>
      </c>
      <c r="D24" s="226">
        <v>5</v>
      </c>
      <c r="E24" s="230"/>
      <c r="F24" s="226">
        <f>D24*E24</f>
        <v>0</v>
      </c>
      <c r="G24" s="230"/>
      <c r="H24" s="226">
        <f>D24*G24</f>
        <v>0</v>
      </c>
      <c r="I24" s="226">
        <f>E24+G24</f>
        <v>0</v>
      </c>
      <c r="J24" s="226">
        <f>F24+H24</f>
        <v>0</v>
      </c>
      <c r="K24" s="222"/>
      <c r="L24" s="222"/>
    </row>
    <row r="25" spans="1:12">
      <c r="A25" s="227" t="s">
        <v>916</v>
      </c>
      <c r="B25" s="227" t="s">
        <v>917</v>
      </c>
      <c r="C25" s="227" t="s">
        <v>1</v>
      </c>
      <c r="D25" s="228"/>
      <c r="E25" s="228"/>
      <c r="F25" s="228"/>
      <c r="G25" s="228"/>
      <c r="H25" s="228"/>
      <c r="I25" s="228"/>
      <c r="J25" s="228"/>
      <c r="K25" s="222"/>
      <c r="L25" s="222"/>
    </row>
    <row r="26" spans="1:12">
      <c r="A26" s="225" t="s">
        <v>918</v>
      </c>
      <c r="B26" s="225" t="s">
        <v>919</v>
      </c>
      <c r="C26" s="225" t="s">
        <v>896</v>
      </c>
      <c r="D26" s="226">
        <v>8</v>
      </c>
      <c r="E26" s="230"/>
      <c r="F26" s="226">
        <f>D26*E26</f>
        <v>0</v>
      </c>
      <c r="G26" s="230"/>
      <c r="H26" s="226">
        <f>D26*G26</f>
        <v>0</v>
      </c>
      <c r="I26" s="226">
        <f t="shared" ref="I26:J29" si="3">E26+G26</f>
        <v>0</v>
      </c>
      <c r="J26" s="226">
        <f t="shared" si="3"/>
        <v>0</v>
      </c>
      <c r="K26" s="222"/>
      <c r="L26" s="222"/>
    </row>
    <row r="27" spans="1:12">
      <c r="A27" s="225" t="s">
        <v>920</v>
      </c>
      <c r="B27" s="225" t="s">
        <v>921</v>
      </c>
      <c r="C27" s="225" t="s">
        <v>896</v>
      </c>
      <c r="D27" s="226">
        <v>4</v>
      </c>
      <c r="E27" s="230"/>
      <c r="F27" s="226">
        <f>D27*E27</f>
        <v>0</v>
      </c>
      <c r="G27" s="230"/>
      <c r="H27" s="226">
        <f>D27*G27</f>
        <v>0</v>
      </c>
      <c r="I27" s="226">
        <f t="shared" si="3"/>
        <v>0</v>
      </c>
      <c r="J27" s="226">
        <f t="shared" si="3"/>
        <v>0</v>
      </c>
      <c r="K27" s="222"/>
      <c r="L27" s="222"/>
    </row>
    <row r="28" spans="1:12">
      <c r="A28" s="225" t="s">
        <v>922</v>
      </c>
      <c r="B28" s="225" t="s">
        <v>923</v>
      </c>
      <c r="C28" s="225" t="s">
        <v>896</v>
      </c>
      <c r="D28" s="226">
        <v>8</v>
      </c>
      <c r="E28" s="230"/>
      <c r="F28" s="226">
        <f>D28*E28</f>
        <v>0</v>
      </c>
      <c r="G28" s="230"/>
      <c r="H28" s="226">
        <f>D28*G28</f>
        <v>0</v>
      </c>
      <c r="I28" s="226">
        <f t="shared" si="3"/>
        <v>0</v>
      </c>
      <c r="J28" s="226">
        <f t="shared" si="3"/>
        <v>0</v>
      </c>
      <c r="K28" s="222"/>
      <c r="L28" s="222"/>
    </row>
    <row r="29" spans="1:12">
      <c r="A29" s="225" t="s">
        <v>1</v>
      </c>
      <c r="B29" s="225" t="s">
        <v>1</v>
      </c>
      <c r="C29" s="225" t="s">
        <v>1</v>
      </c>
      <c r="D29" s="226"/>
      <c r="E29" s="226"/>
      <c r="F29" s="226"/>
      <c r="G29" s="226"/>
      <c r="H29" s="226"/>
      <c r="I29" s="226">
        <f t="shared" si="3"/>
        <v>0</v>
      </c>
      <c r="J29" s="226">
        <f t="shared" si="3"/>
        <v>0</v>
      </c>
      <c r="K29" s="222"/>
      <c r="L29" s="222"/>
    </row>
    <row r="30" spans="1:12">
      <c r="A30" s="227" t="s">
        <v>924</v>
      </c>
      <c r="B30" s="227" t="s">
        <v>925</v>
      </c>
      <c r="C30" s="227" t="s">
        <v>1</v>
      </c>
      <c r="D30" s="228"/>
      <c r="E30" s="228"/>
      <c r="F30" s="228"/>
      <c r="G30" s="228"/>
      <c r="H30" s="228"/>
      <c r="I30" s="228"/>
      <c r="J30" s="228"/>
      <c r="K30" s="222"/>
      <c r="L30" s="222"/>
    </row>
    <row r="31" spans="1:12">
      <c r="A31" s="225" t="s">
        <v>926</v>
      </c>
      <c r="B31" s="225" t="s">
        <v>927</v>
      </c>
      <c r="C31" s="225" t="s">
        <v>279</v>
      </c>
      <c r="D31" s="226">
        <v>45</v>
      </c>
      <c r="E31" s="230"/>
      <c r="F31" s="226">
        <f>D31*E31</f>
        <v>0</v>
      </c>
      <c r="G31" s="230"/>
      <c r="H31" s="226">
        <f>D31*G31</f>
        <v>0</v>
      </c>
      <c r="I31" s="226">
        <f>E31+G31</f>
        <v>0</v>
      </c>
      <c r="J31" s="226">
        <f>F31+H31</f>
        <v>0</v>
      </c>
      <c r="K31" s="222"/>
      <c r="L31" s="222"/>
    </row>
    <row r="32" spans="1:12">
      <c r="A32" s="227" t="s">
        <v>928</v>
      </c>
      <c r="B32" s="227" t="s">
        <v>929</v>
      </c>
      <c r="C32" s="227" t="s">
        <v>1</v>
      </c>
      <c r="D32" s="228"/>
      <c r="E32" s="228"/>
      <c r="F32" s="228"/>
      <c r="G32" s="228"/>
      <c r="H32" s="228"/>
      <c r="I32" s="228"/>
      <c r="J32" s="228"/>
      <c r="K32" s="222"/>
      <c r="L32" s="222"/>
    </row>
    <row r="33" spans="1:12">
      <c r="A33" s="225" t="s">
        <v>930</v>
      </c>
      <c r="B33" s="225" t="s">
        <v>931</v>
      </c>
      <c r="C33" s="225" t="s">
        <v>279</v>
      </c>
      <c r="D33" s="226">
        <v>55</v>
      </c>
      <c r="E33" s="230"/>
      <c r="F33" s="226">
        <f>D33*E33</f>
        <v>0</v>
      </c>
      <c r="G33" s="230"/>
      <c r="H33" s="226">
        <f>D33*G33</f>
        <v>0</v>
      </c>
      <c r="I33" s="226">
        <f>E33+G33</f>
        <v>0</v>
      </c>
      <c r="J33" s="226">
        <f>F33+H33</f>
        <v>0</v>
      </c>
      <c r="K33" s="222"/>
      <c r="L33" s="222"/>
    </row>
    <row r="34" spans="1:12">
      <c r="A34" s="227" t="s">
        <v>932</v>
      </c>
      <c r="B34" s="227" t="s">
        <v>929</v>
      </c>
      <c r="C34" s="227" t="s">
        <v>1</v>
      </c>
      <c r="D34" s="228"/>
      <c r="E34" s="228"/>
      <c r="F34" s="228"/>
      <c r="G34" s="228"/>
      <c r="H34" s="228"/>
      <c r="I34" s="228"/>
      <c r="J34" s="228"/>
      <c r="K34" s="222"/>
      <c r="L34" s="222"/>
    </row>
    <row r="35" spans="1:12">
      <c r="A35" s="225" t="s">
        <v>933</v>
      </c>
      <c r="B35" s="225" t="s">
        <v>934</v>
      </c>
      <c r="C35" s="225" t="s">
        <v>279</v>
      </c>
      <c r="D35" s="226">
        <v>18</v>
      </c>
      <c r="E35" s="230"/>
      <c r="F35" s="226">
        <f>D35*E35</f>
        <v>0</v>
      </c>
      <c r="G35" s="230"/>
      <c r="H35" s="226">
        <f>D35*G35</f>
        <v>0</v>
      </c>
      <c r="I35" s="226">
        <f t="shared" ref="I35:J37" si="4">E35+G35</f>
        <v>0</v>
      </c>
      <c r="J35" s="226">
        <f t="shared" si="4"/>
        <v>0</v>
      </c>
      <c r="K35" s="222"/>
      <c r="L35" s="222"/>
    </row>
    <row r="36" spans="1:12">
      <c r="A36" s="225" t="s">
        <v>935</v>
      </c>
      <c r="B36" s="225" t="s">
        <v>936</v>
      </c>
      <c r="C36" s="225" t="s">
        <v>279</v>
      </c>
      <c r="D36" s="226">
        <v>124</v>
      </c>
      <c r="E36" s="230"/>
      <c r="F36" s="226">
        <f>D36*E36</f>
        <v>0</v>
      </c>
      <c r="G36" s="230"/>
      <c r="H36" s="226">
        <f>D36*G36</f>
        <v>0</v>
      </c>
      <c r="I36" s="226">
        <f t="shared" si="4"/>
        <v>0</v>
      </c>
      <c r="J36" s="226">
        <f t="shared" si="4"/>
        <v>0</v>
      </c>
      <c r="K36" s="222"/>
      <c r="L36" s="222"/>
    </row>
    <row r="37" spans="1:12">
      <c r="A37" s="225" t="s">
        <v>937</v>
      </c>
      <c r="B37" s="225" t="s">
        <v>938</v>
      </c>
      <c r="C37" s="225" t="s">
        <v>279</v>
      </c>
      <c r="D37" s="226">
        <v>110</v>
      </c>
      <c r="E37" s="230"/>
      <c r="F37" s="226">
        <f>D37*E37</f>
        <v>0</v>
      </c>
      <c r="G37" s="230"/>
      <c r="H37" s="226">
        <f>D37*G37</f>
        <v>0</v>
      </c>
      <c r="I37" s="226">
        <f t="shared" si="4"/>
        <v>0</v>
      </c>
      <c r="J37" s="226">
        <f t="shared" si="4"/>
        <v>0</v>
      </c>
      <c r="K37" s="222"/>
      <c r="L37" s="222"/>
    </row>
    <row r="38" spans="1:12">
      <c r="A38" s="227" t="s">
        <v>939</v>
      </c>
      <c r="B38" s="227" t="s">
        <v>929</v>
      </c>
      <c r="C38" s="227" t="s">
        <v>1</v>
      </c>
      <c r="D38" s="228"/>
      <c r="E38" s="228"/>
      <c r="F38" s="228"/>
      <c r="G38" s="228"/>
      <c r="H38" s="228"/>
      <c r="I38" s="228"/>
      <c r="J38" s="228"/>
      <c r="K38" s="222"/>
      <c r="L38" s="222"/>
    </row>
    <row r="39" spans="1:12">
      <c r="A39" s="225" t="s">
        <v>940</v>
      </c>
      <c r="B39" s="225" t="s">
        <v>941</v>
      </c>
      <c r="C39" s="225" t="s">
        <v>279</v>
      </c>
      <c r="D39" s="226">
        <v>120</v>
      </c>
      <c r="E39" s="230"/>
      <c r="F39" s="226">
        <f>D39*E39</f>
        <v>0</v>
      </c>
      <c r="G39" s="230"/>
      <c r="H39" s="226">
        <f>D39*G39</f>
        <v>0</v>
      </c>
      <c r="I39" s="226">
        <f>E39+G39</f>
        <v>0</v>
      </c>
      <c r="J39" s="226">
        <f>F39+H39</f>
        <v>0</v>
      </c>
      <c r="K39" s="222"/>
      <c r="L39" s="222"/>
    </row>
    <row r="40" spans="1:12">
      <c r="A40" s="227" t="s">
        <v>942</v>
      </c>
      <c r="B40" s="227" t="s">
        <v>943</v>
      </c>
      <c r="C40" s="227" t="s">
        <v>1</v>
      </c>
      <c r="D40" s="228"/>
      <c r="E40" s="228"/>
      <c r="F40" s="228"/>
      <c r="G40" s="228"/>
      <c r="H40" s="228"/>
      <c r="I40" s="228"/>
      <c r="J40" s="228"/>
      <c r="K40" s="222"/>
      <c r="L40" s="222"/>
    </row>
    <row r="41" spans="1:12">
      <c r="A41" s="225" t="s">
        <v>944</v>
      </c>
      <c r="B41" s="225" t="s">
        <v>945</v>
      </c>
      <c r="C41" s="225" t="s">
        <v>279</v>
      </c>
      <c r="D41" s="226">
        <v>90</v>
      </c>
      <c r="E41" s="230"/>
      <c r="F41" s="226">
        <f>D41*E41</f>
        <v>0</v>
      </c>
      <c r="G41" s="230"/>
      <c r="H41" s="226">
        <f>D41*G41</f>
        <v>0</v>
      </c>
      <c r="I41" s="226">
        <f t="shared" ref="I41:J43" si="5">E41+G41</f>
        <v>0</v>
      </c>
      <c r="J41" s="226">
        <f t="shared" si="5"/>
        <v>0</v>
      </c>
      <c r="K41" s="222"/>
      <c r="L41" s="222"/>
    </row>
    <row r="42" spans="1:12">
      <c r="A42" s="225" t="s">
        <v>946</v>
      </c>
      <c r="B42" s="225" t="s">
        <v>947</v>
      </c>
      <c r="C42" s="225" t="s">
        <v>279</v>
      </c>
      <c r="D42" s="226">
        <v>55</v>
      </c>
      <c r="E42" s="230"/>
      <c r="F42" s="226">
        <f>D42*E42</f>
        <v>0</v>
      </c>
      <c r="G42" s="230"/>
      <c r="H42" s="226">
        <f>D42*G42</f>
        <v>0</v>
      </c>
      <c r="I42" s="226">
        <f t="shared" si="5"/>
        <v>0</v>
      </c>
      <c r="J42" s="226">
        <f t="shared" si="5"/>
        <v>0</v>
      </c>
      <c r="K42" s="222"/>
      <c r="L42" s="222"/>
    </row>
    <row r="43" spans="1:12">
      <c r="A43" s="225" t="s">
        <v>1</v>
      </c>
      <c r="B43" s="225" t="s">
        <v>1</v>
      </c>
      <c r="C43" s="225" t="s">
        <v>1</v>
      </c>
      <c r="D43" s="226"/>
      <c r="E43" s="226"/>
      <c r="F43" s="226"/>
      <c r="G43" s="226"/>
      <c r="H43" s="226"/>
      <c r="I43" s="226">
        <f t="shared" si="5"/>
        <v>0</v>
      </c>
      <c r="J43" s="226">
        <f t="shared" si="5"/>
        <v>0</v>
      </c>
      <c r="K43" s="222"/>
      <c r="L43" s="222"/>
    </row>
    <row r="44" spans="1:12">
      <c r="A44" s="227" t="s">
        <v>948</v>
      </c>
      <c r="B44" s="227" t="s">
        <v>949</v>
      </c>
      <c r="C44" s="227" t="s">
        <v>1</v>
      </c>
      <c r="D44" s="228"/>
      <c r="E44" s="228"/>
      <c r="F44" s="228"/>
      <c r="G44" s="228"/>
      <c r="H44" s="228"/>
      <c r="I44" s="228"/>
      <c r="J44" s="228"/>
      <c r="K44" s="222"/>
      <c r="L44" s="222"/>
    </row>
    <row r="45" spans="1:12">
      <c r="A45" s="227" t="s">
        <v>950</v>
      </c>
      <c r="B45" s="227" t="s">
        <v>951</v>
      </c>
      <c r="C45" s="227" t="s">
        <v>1</v>
      </c>
      <c r="D45" s="228"/>
      <c r="E45" s="228"/>
      <c r="F45" s="228"/>
      <c r="G45" s="228"/>
      <c r="H45" s="228"/>
      <c r="I45" s="228"/>
      <c r="J45" s="228"/>
      <c r="K45" s="222"/>
      <c r="L45" s="222"/>
    </row>
    <row r="46" spans="1:12">
      <c r="A46" s="225" t="s">
        <v>1</v>
      </c>
      <c r="B46" s="225" t="s">
        <v>952</v>
      </c>
      <c r="C46" s="225" t="s">
        <v>1</v>
      </c>
      <c r="D46" s="226"/>
      <c r="E46" s="226"/>
      <c r="F46" s="226"/>
      <c r="G46" s="226"/>
      <c r="H46" s="226"/>
      <c r="I46" s="226">
        <f>E46+G46</f>
        <v>0</v>
      </c>
      <c r="J46" s="226">
        <f>F46+H46</f>
        <v>0</v>
      </c>
      <c r="K46" s="222"/>
      <c r="L46" s="222"/>
    </row>
    <row r="47" spans="1:12">
      <c r="A47" s="225" t="s">
        <v>1</v>
      </c>
      <c r="B47" s="225" t="s">
        <v>953</v>
      </c>
      <c r="C47" s="225" t="s">
        <v>1</v>
      </c>
      <c r="D47" s="226"/>
      <c r="E47" s="226"/>
      <c r="F47" s="226"/>
      <c r="G47" s="226"/>
      <c r="H47" s="226"/>
      <c r="I47" s="226">
        <f>E47+G47</f>
        <v>0</v>
      </c>
      <c r="J47" s="226">
        <f>F47+H47</f>
        <v>0</v>
      </c>
      <c r="K47" s="222"/>
      <c r="L47" s="222"/>
    </row>
    <row r="48" spans="1:12">
      <c r="A48" s="225" t="s">
        <v>954</v>
      </c>
      <c r="B48" s="225" t="s">
        <v>955</v>
      </c>
      <c r="C48" s="225" t="s">
        <v>896</v>
      </c>
      <c r="D48" s="226">
        <v>2</v>
      </c>
      <c r="E48" s="230"/>
      <c r="F48" s="226">
        <f t="shared" ref="F48:F51" si="6">D48*E48</f>
        <v>0</v>
      </c>
      <c r="G48" s="230"/>
      <c r="H48" s="226">
        <f t="shared" ref="H48:H51" si="7">D48*G48</f>
        <v>0</v>
      </c>
      <c r="I48" s="226">
        <f t="shared" ref="I48:J60" si="8">E48+G48</f>
        <v>0</v>
      </c>
      <c r="J48" s="226">
        <f t="shared" si="8"/>
        <v>0</v>
      </c>
      <c r="K48" s="222"/>
      <c r="L48" s="222"/>
    </row>
    <row r="49" spans="1:12">
      <c r="A49" s="225" t="s">
        <v>956</v>
      </c>
      <c r="B49" s="225" t="s">
        <v>957</v>
      </c>
      <c r="C49" s="225" t="s">
        <v>896</v>
      </c>
      <c r="D49" s="226">
        <v>16</v>
      </c>
      <c r="E49" s="230"/>
      <c r="F49" s="226">
        <f t="shared" si="6"/>
        <v>0</v>
      </c>
      <c r="G49" s="230"/>
      <c r="H49" s="226">
        <f t="shared" si="7"/>
        <v>0</v>
      </c>
      <c r="I49" s="226">
        <f t="shared" si="8"/>
        <v>0</v>
      </c>
      <c r="J49" s="226">
        <f t="shared" si="8"/>
        <v>0</v>
      </c>
      <c r="K49" s="222"/>
      <c r="L49" s="222"/>
    </row>
    <row r="50" spans="1:12">
      <c r="A50" s="225" t="s">
        <v>958</v>
      </c>
      <c r="B50" s="225" t="s">
        <v>959</v>
      </c>
      <c r="C50" s="225" t="s">
        <v>896</v>
      </c>
      <c r="D50" s="226">
        <v>6</v>
      </c>
      <c r="E50" s="230"/>
      <c r="F50" s="226">
        <f t="shared" si="6"/>
        <v>0</v>
      </c>
      <c r="G50" s="230"/>
      <c r="H50" s="226">
        <f t="shared" si="7"/>
        <v>0</v>
      </c>
      <c r="I50" s="226">
        <f t="shared" si="8"/>
        <v>0</v>
      </c>
      <c r="J50" s="226">
        <f t="shared" si="8"/>
        <v>0</v>
      </c>
      <c r="K50" s="222"/>
      <c r="L50" s="222"/>
    </row>
    <row r="51" spans="1:12">
      <c r="A51" s="225" t="s">
        <v>960</v>
      </c>
      <c r="B51" s="225" t="s">
        <v>961</v>
      </c>
      <c r="C51" s="225" t="s">
        <v>896</v>
      </c>
      <c r="D51" s="226">
        <v>3</v>
      </c>
      <c r="E51" s="230"/>
      <c r="F51" s="226">
        <f t="shared" si="6"/>
        <v>0</v>
      </c>
      <c r="G51" s="230"/>
      <c r="H51" s="226">
        <f t="shared" si="7"/>
        <v>0</v>
      </c>
      <c r="I51" s="226">
        <f t="shared" si="8"/>
        <v>0</v>
      </c>
      <c r="J51" s="226">
        <f t="shared" si="8"/>
        <v>0</v>
      </c>
      <c r="K51" s="222"/>
      <c r="L51" s="222"/>
    </row>
    <row r="52" spans="1:12">
      <c r="A52" s="225" t="s">
        <v>1</v>
      </c>
      <c r="B52" s="225" t="s">
        <v>1</v>
      </c>
      <c r="C52" s="225" t="s">
        <v>1</v>
      </c>
      <c r="D52" s="226"/>
      <c r="E52" s="226"/>
      <c r="F52" s="226"/>
      <c r="G52" s="226"/>
      <c r="H52" s="226"/>
      <c r="I52" s="226">
        <f t="shared" si="8"/>
        <v>0</v>
      </c>
      <c r="J52" s="226">
        <f t="shared" si="8"/>
        <v>0</v>
      </c>
      <c r="K52" s="222"/>
      <c r="L52" s="222"/>
    </row>
    <row r="53" spans="1:12">
      <c r="A53" s="225" t="s">
        <v>962</v>
      </c>
      <c r="B53" s="225" t="s">
        <v>963</v>
      </c>
      <c r="C53" s="225" t="s">
        <v>896</v>
      </c>
      <c r="D53" s="226">
        <v>24</v>
      </c>
      <c r="E53" s="230"/>
      <c r="F53" s="226">
        <f t="shared" ref="F53:F59" si="9">D53*E53</f>
        <v>0</v>
      </c>
      <c r="G53" s="230"/>
      <c r="H53" s="226">
        <f t="shared" ref="H53:H59" si="10">D53*G53</f>
        <v>0</v>
      </c>
      <c r="I53" s="226">
        <f t="shared" si="8"/>
        <v>0</v>
      </c>
      <c r="J53" s="226">
        <f t="shared" si="8"/>
        <v>0</v>
      </c>
      <c r="K53" s="222"/>
      <c r="L53" s="222"/>
    </row>
    <row r="54" spans="1:12">
      <c r="A54" s="225" t="s">
        <v>964</v>
      </c>
      <c r="B54" s="225" t="s">
        <v>965</v>
      </c>
      <c r="C54" s="225" t="s">
        <v>896</v>
      </c>
      <c r="D54" s="226">
        <v>2</v>
      </c>
      <c r="E54" s="230"/>
      <c r="F54" s="226">
        <f t="shared" si="9"/>
        <v>0</v>
      </c>
      <c r="G54" s="230"/>
      <c r="H54" s="226">
        <f t="shared" si="10"/>
        <v>0</v>
      </c>
      <c r="I54" s="226">
        <f t="shared" si="8"/>
        <v>0</v>
      </c>
      <c r="J54" s="226">
        <f t="shared" si="8"/>
        <v>0</v>
      </c>
      <c r="K54" s="222"/>
      <c r="L54" s="222"/>
    </row>
    <row r="55" spans="1:12">
      <c r="A55" s="225" t="s">
        <v>966</v>
      </c>
      <c r="B55" s="225" t="s">
        <v>967</v>
      </c>
      <c r="C55" s="225" t="s">
        <v>896</v>
      </c>
      <c r="D55" s="226">
        <v>16</v>
      </c>
      <c r="E55" s="230"/>
      <c r="F55" s="226">
        <f t="shared" si="9"/>
        <v>0</v>
      </c>
      <c r="G55" s="230"/>
      <c r="H55" s="226">
        <f t="shared" si="10"/>
        <v>0</v>
      </c>
      <c r="I55" s="226">
        <f t="shared" si="8"/>
        <v>0</v>
      </c>
      <c r="J55" s="226">
        <f t="shared" si="8"/>
        <v>0</v>
      </c>
      <c r="K55" s="222"/>
      <c r="L55" s="222"/>
    </row>
    <row r="56" spans="1:12">
      <c r="A56" s="225" t="s">
        <v>968</v>
      </c>
      <c r="B56" s="225" t="s">
        <v>969</v>
      </c>
      <c r="C56" s="225" t="s">
        <v>896</v>
      </c>
      <c r="D56" s="226">
        <v>2</v>
      </c>
      <c r="E56" s="230"/>
      <c r="F56" s="226">
        <f t="shared" si="9"/>
        <v>0</v>
      </c>
      <c r="G56" s="230"/>
      <c r="H56" s="226">
        <f t="shared" si="10"/>
        <v>0</v>
      </c>
      <c r="I56" s="226">
        <f t="shared" si="8"/>
        <v>0</v>
      </c>
      <c r="J56" s="226">
        <f t="shared" si="8"/>
        <v>0</v>
      </c>
      <c r="K56" s="222"/>
      <c r="L56" s="222"/>
    </row>
    <row r="57" spans="1:12">
      <c r="A57" s="225" t="s">
        <v>970</v>
      </c>
      <c r="B57" s="225" t="s">
        <v>971</v>
      </c>
      <c r="C57" s="225" t="s">
        <v>279</v>
      </c>
      <c r="D57" s="226">
        <v>180</v>
      </c>
      <c r="E57" s="230"/>
      <c r="F57" s="226">
        <f t="shared" si="9"/>
        <v>0</v>
      </c>
      <c r="G57" s="230"/>
      <c r="H57" s="226">
        <f t="shared" si="10"/>
        <v>0</v>
      </c>
      <c r="I57" s="226">
        <f t="shared" si="8"/>
        <v>0</v>
      </c>
      <c r="J57" s="226">
        <f t="shared" si="8"/>
        <v>0</v>
      </c>
      <c r="K57" s="222"/>
      <c r="L57" s="222"/>
    </row>
    <row r="58" spans="1:12">
      <c r="A58" s="225" t="s">
        <v>970</v>
      </c>
      <c r="B58" s="225" t="s">
        <v>972</v>
      </c>
      <c r="C58" s="225" t="s">
        <v>973</v>
      </c>
      <c r="D58" s="226">
        <v>8</v>
      </c>
      <c r="E58" s="230"/>
      <c r="F58" s="226">
        <f t="shared" si="9"/>
        <v>0</v>
      </c>
      <c r="G58" s="230"/>
      <c r="H58" s="226">
        <f t="shared" si="10"/>
        <v>0</v>
      </c>
      <c r="I58" s="226">
        <f t="shared" si="8"/>
        <v>0</v>
      </c>
      <c r="J58" s="226">
        <f t="shared" si="8"/>
        <v>0</v>
      </c>
      <c r="K58" s="222"/>
      <c r="L58" s="222"/>
    </row>
    <row r="59" spans="1:12">
      <c r="A59" s="225" t="s">
        <v>974</v>
      </c>
      <c r="B59" s="225" t="s">
        <v>975</v>
      </c>
      <c r="C59" s="225" t="s">
        <v>279</v>
      </c>
      <c r="D59" s="226">
        <v>50</v>
      </c>
      <c r="E59" s="230"/>
      <c r="F59" s="226">
        <f t="shared" si="9"/>
        <v>0</v>
      </c>
      <c r="G59" s="230"/>
      <c r="H59" s="226">
        <f t="shared" si="10"/>
        <v>0</v>
      </c>
      <c r="I59" s="226">
        <f t="shared" si="8"/>
        <v>0</v>
      </c>
      <c r="J59" s="226">
        <f t="shared" si="8"/>
        <v>0</v>
      </c>
      <c r="K59" s="222"/>
      <c r="L59" s="222"/>
    </row>
    <row r="60" spans="1:12">
      <c r="A60" s="225" t="s">
        <v>1</v>
      </c>
      <c r="B60" s="225" t="s">
        <v>1</v>
      </c>
      <c r="C60" s="225" t="s">
        <v>1</v>
      </c>
      <c r="D60" s="226"/>
      <c r="E60" s="226"/>
      <c r="F60" s="226"/>
      <c r="G60" s="226"/>
      <c r="H60" s="226"/>
      <c r="I60" s="226">
        <f t="shared" si="8"/>
        <v>0</v>
      </c>
      <c r="J60" s="226">
        <f t="shared" si="8"/>
        <v>0</v>
      </c>
      <c r="K60" s="222"/>
      <c r="L60" s="222"/>
    </row>
    <row r="61" spans="1:12">
      <c r="A61" s="227" t="s">
        <v>976</v>
      </c>
      <c r="B61" s="227" t="s">
        <v>977</v>
      </c>
      <c r="C61" s="227" t="s">
        <v>1</v>
      </c>
      <c r="D61" s="228"/>
      <c r="E61" s="228"/>
      <c r="F61" s="228"/>
      <c r="G61" s="228"/>
      <c r="H61" s="228"/>
      <c r="I61" s="228"/>
      <c r="J61" s="228"/>
      <c r="K61" s="222"/>
      <c r="L61" s="222"/>
    </row>
    <row r="62" spans="1:12">
      <c r="A62" s="225" t="s">
        <v>978</v>
      </c>
      <c r="B62" s="225" t="s">
        <v>979</v>
      </c>
      <c r="C62" s="225" t="s">
        <v>896</v>
      </c>
      <c r="D62" s="226">
        <v>1</v>
      </c>
      <c r="E62" s="230"/>
      <c r="F62" s="226">
        <f>D62*E62</f>
        <v>0</v>
      </c>
      <c r="G62" s="230"/>
      <c r="H62" s="226">
        <f>D62*G62</f>
        <v>0</v>
      </c>
      <c r="I62" s="226">
        <f>E62+G62</f>
        <v>0</v>
      </c>
      <c r="J62" s="226">
        <f>F62+H62</f>
        <v>0</v>
      </c>
      <c r="K62" s="222"/>
      <c r="L62" s="222"/>
    </row>
    <row r="63" spans="1:12">
      <c r="A63" s="225" t="s">
        <v>1</v>
      </c>
      <c r="B63" s="225" t="s">
        <v>1</v>
      </c>
      <c r="C63" s="225" t="s">
        <v>1</v>
      </c>
      <c r="D63" s="231"/>
      <c r="E63" s="231"/>
      <c r="F63" s="231"/>
      <c r="G63" s="231"/>
      <c r="H63" s="231"/>
      <c r="I63" s="231">
        <f>E63+G63</f>
        <v>0</v>
      </c>
      <c r="J63" s="231">
        <f>F63+H63</f>
        <v>0</v>
      </c>
      <c r="K63" s="222"/>
      <c r="L63" s="222"/>
    </row>
    <row r="64" spans="1:12">
      <c r="A64" s="227" t="s">
        <v>980</v>
      </c>
      <c r="B64" s="227" t="s">
        <v>981</v>
      </c>
      <c r="C64" s="227" t="s">
        <v>1</v>
      </c>
      <c r="D64" s="228"/>
      <c r="E64" s="228"/>
      <c r="F64" s="228"/>
      <c r="G64" s="228"/>
      <c r="H64" s="228"/>
      <c r="I64" s="228"/>
      <c r="J64" s="228"/>
      <c r="K64" s="222"/>
      <c r="L64" s="222"/>
    </row>
    <row r="65" spans="1:12">
      <c r="A65" s="227" t="s">
        <v>982</v>
      </c>
      <c r="B65" s="227" t="s">
        <v>983</v>
      </c>
      <c r="C65" s="227" t="s">
        <v>1</v>
      </c>
      <c r="D65" s="228"/>
      <c r="E65" s="228"/>
      <c r="F65" s="228"/>
      <c r="G65" s="228"/>
      <c r="H65" s="228"/>
      <c r="I65" s="228"/>
      <c r="J65" s="228"/>
      <c r="K65" s="222"/>
      <c r="L65" s="222"/>
    </row>
    <row r="66" spans="1:12">
      <c r="A66" s="225" t="s">
        <v>984</v>
      </c>
      <c r="B66" s="225" t="s">
        <v>985</v>
      </c>
      <c r="C66" s="225" t="s">
        <v>986</v>
      </c>
      <c r="D66" s="226">
        <v>8</v>
      </c>
      <c r="E66" s="230"/>
      <c r="F66" s="226">
        <f>D66*E66</f>
        <v>0</v>
      </c>
      <c r="G66" s="230"/>
      <c r="H66" s="226">
        <f>D66*G66</f>
        <v>0</v>
      </c>
      <c r="I66" s="226">
        <f>E66+G66</f>
        <v>0</v>
      </c>
      <c r="J66" s="226">
        <f>F66+H66</f>
        <v>0</v>
      </c>
      <c r="K66" s="222"/>
      <c r="L66" s="222"/>
    </row>
    <row r="67" spans="1:12">
      <c r="A67" s="225" t="s">
        <v>987</v>
      </c>
      <c r="B67" s="225" t="s">
        <v>988</v>
      </c>
      <c r="C67" s="225" t="s">
        <v>986</v>
      </c>
      <c r="D67" s="226">
        <v>1</v>
      </c>
      <c r="E67" s="229">
        <v>0</v>
      </c>
      <c r="F67" s="226">
        <f>D67*E67</f>
        <v>0</v>
      </c>
      <c r="G67" s="230"/>
      <c r="H67" s="226">
        <f>D67*G67</f>
        <v>0</v>
      </c>
      <c r="I67" s="226">
        <f>E67+G67</f>
        <v>0</v>
      </c>
      <c r="J67" s="226">
        <f>F67+H67</f>
        <v>0</v>
      </c>
      <c r="K67" s="222"/>
      <c r="L67" s="222"/>
    </row>
    <row r="68" spans="1:12">
      <c r="A68" s="227" t="s">
        <v>989</v>
      </c>
      <c r="B68" s="227" t="s">
        <v>990</v>
      </c>
      <c r="C68" s="227" t="s">
        <v>1</v>
      </c>
      <c r="D68" s="228"/>
      <c r="E68" s="228"/>
      <c r="F68" s="228"/>
      <c r="G68" s="228"/>
      <c r="H68" s="228"/>
      <c r="I68" s="228"/>
      <c r="J68" s="228"/>
      <c r="K68" s="222"/>
      <c r="L68" s="222"/>
    </row>
    <row r="69" spans="1:12">
      <c r="A69" s="225" t="s">
        <v>991</v>
      </c>
      <c r="B69" s="225" t="s">
        <v>992</v>
      </c>
      <c r="C69" s="225" t="s">
        <v>986</v>
      </c>
      <c r="D69" s="226">
        <v>2</v>
      </c>
      <c r="E69" s="229">
        <v>0</v>
      </c>
      <c r="F69" s="226">
        <f>D69*E69</f>
        <v>0</v>
      </c>
      <c r="G69" s="230"/>
      <c r="H69" s="226">
        <f>D69*G69</f>
        <v>0</v>
      </c>
      <c r="I69" s="226">
        <f>E69+G69</f>
        <v>0</v>
      </c>
      <c r="J69" s="226">
        <f>F69+H69</f>
        <v>0</v>
      </c>
      <c r="K69" s="222"/>
      <c r="L69" s="222"/>
    </row>
    <row r="70" spans="1:12">
      <c r="A70" s="227" t="s">
        <v>993</v>
      </c>
      <c r="B70" s="227" t="s">
        <v>994</v>
      </c>
      <c r="C70" s="227" t="s">
        <v>1</v>
      </c>
      <c r="D70" s="228"/>
      <c r="E70" s="228"/>
      <c r="F70" s="228"/>
      <c r="G70" s="228"/>
      <c r="H70" s="228"/>
      <c r="I70" s="228"/>
      <c r="J70" s="228"/>
      <c r="K70" s="222"/>
      <c r="L70" s="222"/>
    </row>
    <row r="71" spans="1:12">
      <c r="A71" s="225" t="s">
        <v>995</v>
      </c>
      <c r="B71" s="225" t="s">
        <v>996</v>
      </c>
      <c r="C71" s="225" t="s">
        <v>986</v>
      </c>
      <c r="D71" s="226">
        <v>4</v>
      </c>
      <c r="E71" s="229">
        <v>0</v>
      </c>
      <c r="F71" s="226">
        <f>D71*E71</f>
        <v>0</v>
      </c>
      <c r="G71" s="230"/>
      <c r="H71" s="226">
        <f>D71*G71</f>
        <v>0</v>
      </c>
      <c r="I71" s="226">
        <f>E71+G71</f>
        <v>0</v>
      </c>
      <c r="J71" s="226">
        <f>F71+H71</f>
        <v>0</v>
      </c>
      <c r="K71" s="222"/>
      <c r="L71" s="222"/>
    </row>
    <row r="72" spans="1:12">
      <c r="A72" s="225" t="s">
        <v>1</v>
      </c>
      <c r="B72" s="225" t="s">
        <v>1</v>
      </c>
      <c r="C72" s="225" t="s">
        <v>1</v>
      </c>
      <c r="D72" s="226"/>
      <c r="E72" s="226"/>
      <c r="F72" s="226"/>
      <c r="G72" s="226"/>
      <c r="H72" s="226"/>
      <c r="I72" s="226">
        <f>E72+G72</f>
        <v>0</v>
      </c>
      <c r="J72" s="226">
        <f>F72+H72</f>
        <v>0</v>
      </c>
      <c r="K72" s="222"/>
      <c r="L72" s="222"/>
    </row>
    <row r="73" spans="1:12">
      <c r="A73" s="227" t="s">
        <v>1</v>
      </c>
      <c r="B73" s="227" t="s">
        <v>997</v>
      </c>
      <c r="C73" s="227" t="s">
        <v>1</v>
      </c>
      <c r="D73" s="228"/>
      <c r="E73" s="228"/>
      <c r="F73" s="228">
        <f>SUM(F5:F72)</f>
        <v>0</v>
      </c>
      <c r="G73" s="228"/>
      <c r="H73" s="228">
        <f>SUM(H5:H72)</f>
        <v>0</v>
      </c>
      <c r="I73" s="228"/>
      <c r="J73" s="228">
        <f>SUM(J5:J72)</f>
        <v>0</v>
      </c>
      <c r="K73" s="222"/>
      <c r="L73" s="222"/>
    </row>
    <row r="74" spans="1:12">
      <c r="A74" s="225" t="s">
        <v>1</v>
      </c>
      <c r="B74" s="225" t="s">
        <v>1</v>
      </c>
      <c r="C74" s="225" t="s">
        <v>1</v>
      </c>
      <c r="D74" s="226"/>
      <c r="E74" s="226"/>
      <c r="F74" s="226"/>
      <c r="G74" s="226"/>
      <c r="H74" s="226"/>
      <c r="I74" s="226">
        <f>E74+G74</f>
        <v>0</v>
      </c>
      <c r="J74" s="226">
        <f>F74+H74</f>
        <v>0</v>
      </c>
      <c r="K74" s="222"/>
      <c r="L74" s="222"/>
    </row>
    <row r="75" spans="1:12">
      <c r="A75" s="227" t="s">
        <v>1</v>
      </c>
      <c r="B75" s="227" t="s">
        <v>998</v>
      </c>
      <c r="C75" s="227" t="s">
        <v>1</v>
      </c>
      <c r="D75" s="228"/>
      <c r="E75" s="228"/>
      <c r="F75" s="228"/>
      <c r="G75" s="228"/>
      <c r="H75" s="228"/>
      <c r="I75" s="228"/>
      <c r="J75" s="228"/>
      <c r="K75" s="222"/>
      <c r="L75" s="222"/>
    </row>
    <row r="76" spans="1:12">
      <c r="A76" s="225" t="s">
        <v>1</v>
      </c>
      <c r="B76" s="225" t="s">
        <v>1</v>
      </c>
      <c r="C76" s="225" t="s">
        <v>1</v>
      </c>
      <c r="D76" s="226"/>
      <c r="E76" s="226"/>
      <c r="F76" s="226"/>
      <c r="G76" s="226"/>
      <c r="H76" s="226"/>
      <c r="I76" s="226">
        <f>E76+G76</f>
        <v>0</v>
      </c>
      <c r="J76" s="226">
        <f>F76+H76</f>
        <v>0</v>
      </c>
      <c r="K76" s="222"/>
      <c r="L76" s="222"/>
    </row>
    <row r="77" spans="1:12">
      <c r="A77" s="227" t="s">
        <v>893</v>
      </c>
      <c r="B77" s="227" t="s">
        <v>894</v>
      </c>
      <c r="C77" s="227" t="s">
        <v>1</v>
      </c>
      <c r="D77" s="228"/>
      <c r="E77" s="228"/>
      <c r="F77" s="228"/>
      <c r="G77" s="228"/>
      <c r="H77" s="228"/>
      <c r="I77" s="228"/>
      <c r="J77" s="228"/>
      <c r="K77" s="222"/>
      <c r="L77" s="222"/>
    </row>
    <row r="78" spans="1:12">
      <c r="A78" s="225" t="s">
        <v>1</v>
      </c>
      <c r="B78" s="225" t="s">
        <v>895</v>
      </c>
      <c r="C78" s="225" t="s">
        <v>896</v>
      </c>
      <c r="D78" s="226">
        <v>1</v>
      </c>
      <c r="E78" s="229">
        <v>0</v>
      </c>
      <c r="F78" s="226">
        <f t="shared" ref="F78:F85" si="11">D78*E78</f>
        <v>0</v>
      </c>
      <c r="G78" s="226">
        <v>0</v>
      </c>
      <c r="H78" s="226">
        <f t="shared" ref="H78:H85" si="12">D78*G78</f>
        <v>0</v>
      </c>
      <c r="I78" s="226">
        <f t="shared" ref="I78:J88" si="13">E78+G78</f>
        <v>0</v>
      </c>
      <c r="J78" s="226">
        <f t="shared" si="13"/>
        <v>0</v>
      </c>
      <c r="K78" s="222"/>
      <c r="L78" s="222"/>
    </row>
    <row r="79" spans="1:12">
      <c r="A79" s="225" t="s">
        <v>1</v>
      </c>
      <c r="B79" s="225" t="s">
        <v>897</v>
      </c>
      <c r="C79" s="225" t="s">
        <v>896</v>
      </c>
      <c r="D79" s="226">
        <v>4</v>
      </c>
      <c r="E79" s="229">
        <v>0</v>
      </c>
      <c r="F79" s="226">
        <f t="shared" si="11"/>
        <v>0</v>
      </c>
      <c r="G79" s="226">
        <v>0</v>
      </c>
      <c r="H79" s="226">
        <f t="shared" si="12"/>
        <v>0</v>
      </c>
      <c r="I79" s="226">
        <f t="shared" si="13"/>
        <v>0</v>
      </c>
      <c r="J79" s="226">
        <f t="shared" si="13"/>
        <v>0</v>
      </c>
      <c r="K79" s="222"/>
      <c r="L79" s="222"/>
    </row>
    <row r="80" spans="1:12">
      <c r="A80" s="225" t="s">
        <v>1</v>
      </c>
      <c r="B80" s="225" t="s">
        <v>898</v>
      </c>
      <c r="C80" s="225" t="s">
        <v>896</v>
      </c>
      <c r="D80" s="226">
        <v>1</v>
      </c>
      <c r="E80" s="229">
        <v>0</v>
      </c>
      <c r="F80" s="226">
        <f t="shared" si="11"/>
        <v>0</v>
      </c>
      <c r="G80" s="226">
        <v>0</v>
      </c>
      <c r="H80" s="226">
        <f t="shared" si="12"/>
        <v>0</v>
      </c>
      <c r="I80" s="226">
        <f t="shared" si="13"/>
        <v>0</v>
      </c>
      <c r="J80" s="226">
        <f t="shared" si="13"/>
        <v>0</v>
      </c>
      <c r="K80" s="222"/>
      <c r="L80" s="222"/>
    </row>
    <row r="81" spans="1:12">
      <c r="A81" s="225" t="s">
        <v>1</v>
      </c>
      <c r="B81" s="225" t="s">
        <v>899</v>
      </c>
      <c r="C81" s="225" t="s">
        <v>896</v>
      </c>
      <c r="D81" s="226">
        <v>4</v>
      </c>
      <c r="E81" s="229">
        <v>0</v>
      </c>
      <c r="F81" s="226">
        <f t="shared" si="11"/>
        <v>0</v>
      </c>
      <c r="G81" s="226">
        <v>0</v>
      </c>
      <c r="H81" s="226">
        <f t="shared" si="12"/>
        <v>0</v>
      </c>
      <c r="I81" s="226">
        <f t="shared" si="13"/>
        <v>0</v>
      </c>
      <c r="J81" s="226">
        <f t="shared" si="13"/>
        <v>0</v>
      </c>
      <c r="K81" s="222"/>
      <c r="L81" s="222"/>
    </row>
    <row r="82" spans="1:12">
      <c r="A82" s="225" t="s">
        <v>1</v>
      </c>
      <c r="B82" s="225" t="s">
        <v>900</v>
      </c>
      <c r="C82" s="225" t="s">
        <v>896</v>
      </c>
      <c r="D82" s="226">
        <v>7</v>
      </c>
      <c r="E82" s="229">
        <v>0</v>
      </c>
      <c r="F82" s="226">
        <f t="shared" si="11"/>
        <v>0</v>
      </c>
      <c r="G82" s="226">
        <v>0</v>
      </c>
      <c r="H82" s="226">
        <f t="shared" si="12"/>
        <v>0</v>
      </c>
      <c r="I82" s="226">
        <f t="shared" si="13"/>
        <v>0</v>
      </c>
      <c r="J82" s="226">
        <f t="shared" si="13"/>
        <v>0</v>
      </c>
      <c r="K82" s="222"/>
      <c r="L82" s="222"/>
    </row>
    <row r="83" spans="1:12">
      <c r="A83" s="225" t="s">
        <v>1</v>
      </c>
      <c r="B83" s="225" t="s">
        <v>901</v>
      </c>
      <c r="C83" s="225" t="s">
        <v>896</v>
      </c>
      <c r="D83" s="226">
        <v>1</v>
      </c>
      <c r="E83" s="229">
        <v>0</v>
      </c>
      <c r="F83" s="226">
        <f t="shared" si="11"/>
        <v>0</v>
      </c>
      <c r="G83" s="226">
        <v>0</v>
      </c>
      <c r="H83" s="226">
        <f t="shared" si="12"/>
        <v>0</v>
      </c>
      <c r="I83" s="226">
        <f t="shared" si="13"/>
        <v>0</v>
      </c>
      <c r="J83" s="226">
        <f t="shared" si="13"/>
        <v>0</v>
      </c>
      <c r="K83" s="222"/>
      <c r="L83" s="222"/>
    </row>
    <row r="84" spans="1:12">
      <c r="A84" s="225" t="s">
        <v>1</v>
      </c>
      <c r="B84" s="225" t="s">
        <v>902</v>
      </c>
      <c r="C84" s="225" t="s">
        <v>896</v>
      </c>
      <c r="D84" s="226">
        <v>1</v>
      </c>
      <c r="E84" s="229">
        <v>0</v>
      </c>
      <c r="F84" s="226">
        <f t="shared" si="11"/>
        <v>0</v>
      </c>
      <c r="G84" s="226">
        <v>0</v>
      </c>
      <c r="H84" s="226">
        <f t="shared" si="12"/>
        <v>0</v>
      </c>
      <c r="I84" s="226">
        <f t="shared" si="13"/>
        <v>0</v>
      </c>
      <c r="J84" s="226">
        <f t="shared" si="13"/>
        <v>0</v>
      </c>
      <c r="K84" s="222"/>
      <c r="L84" s="222"/>
    </row>
    <row r="85" spans="1:12">
      <c r="A85" s="225" t="s">
        <v>1</v>
      </c>
      <c r="B85" s="225" t="s">
        <v>903</v>
      </c>
      <c r="C85" s="225" t="s">
        <v>896</v>
      </c>
      <c r="D85" s="226">
        <v>1</v>
      </c>
      <c r="E85" s="229">
        <v>0</v>
      </c>
      <c r="F85" s="226">
        <f t="shared" si="11"/>
        <v>0</v>
      </c>
      <c r="G85" s="226">
        <v>0</v>
      </c>
      <c r="H85" s="226">
        <f t="shared" si="12"/>
        <v>0</v>
      </c>
      <c r="I85" s="226">
        <f t="shared" si="13"/>
        <v>0</v>
      </c>
      <c r="J85" s="226">
        <f t="shared" si="13"/>
        <v>0</v>
      </c>
      <c r="K85" s="222"/>
      <c r="L85" s="222"/>
    </row>
    <row r="86" spans="1:12">
      <c r="A86" s="225" t="s">
        <v>1</v>
      </c>
      <c r="B86" s="225" t="s">
        <v>1</v>
      </c>
      <c r="C86" s="225" t="s">
        <v>1</v>
      </c>
      <c r="D86" s="226"/>
      <c r="E86" s="226"/>
      <c r="F86" s="226"/>
      <c r="G86" s="226"/>
      <c r="H86" s="226"/>
      <c r="I86" s="226">
        <f t="shared" si="13"/>
        <v>0</v>
      </c>
      <c r="J86" s="226">
        <f t="shared" si="13"/>
        <v>0</v>
      </c>
      <c r="K86" s="222"/>
      <c r="L86" s="222"/>
    </row>
    <row r="87" spans="1:12">
      <c r="A87" s="225" t="s">
        <v>904</v>
      </c>
      <c r="B87" s="225" t="s">
        <v>905</v>
      </c>
      <c r="C87" s="225" t="s">
        <v>896</v>
      </c>
      <c r="D87" s="226">
        <v>1</v>
      </c>
      <c r="E87" s="230"/>
      <c r="F87" s="226">
        <f>D87*E87</f>
        <v>0</v>
      </c>
      <c r="G87" s="226">
        <v>0</v>
      </c>
      <c r="H87" s="226">
        <f>D87*G87</f>
        <v>0</v>
      </c>
      <c r="I87" s="226">
        <f t="shared" si="13"/>
        <v>0</v>
      </c>
      <c r="J87" s="226">
        <f t="shared" si="13"/>
        <v>0</v>
      </c>
      <c r="K87" s="222"/>
      <c r="L87" s="222"/>
    </row>
    <row r="88" spans="1:12">
      <c r="A88" s="225" t="s">
        <v>1</v>
      </c>
      <c r="B88" s="225" t="s">
        <v>1</v>
      </c>
      <c r="C88" s="225" t="s">
        <v>1</v>
      </c>
      <c r="D88" s="226"/>
      <c r="E88" s="226"/>
      <c r="F88" s="226"/>
      <c r="G88" s="226"/>
      <c r="H88" s="226"/>
      <c r="I88" s="226">
        <f t="shared" si="13"/>
        <v>0</v>
      </c>
      <c r="J88" s="226">
        <f t="shared" si="13"/>
        <v>0</v>
      </c>
      <c r="K88" s="222"/>
      <c r="L88" s="222"/>
    </row>
    <row r="89" spans="1:12">
      <c r="A89" s="227" t="s">
        <v>906</v>
      </c>
      <c r="B89" s="227" t="s">
        <v>907</v>
      </c>
      <c r="C89" s="227" t="s">
        <v>1</v>
      </c>
      <c r="D89" s="228"/>
      <c r="E89" s="228"/>
      <c r="F89" s="228"/>
      <c r="G89" s="228"/>
      <c r="H89" s="228"/>
      <c r="I89" s="228"/>
      <c r="J89" s="228"/>
      <c r="K89" s="222"/>
      <c r="L89" s="222"/>
    </row>
    <row r="90" spans="1:12">
      <c r="A90" s="225" t="s">
        <v>1</v>
      </c>
      <c r="B90" s="225" t="s">
        <v>908</v>
      </c>
      <c r="C90" s="225" t="s">
        <v>1</v>
      </c>
      <c r="D90" s="226"/>
      <c r="E90" s="226"/>
      <c r="F90" s="226"/>
      <c r="G90" s="226"/>
      <c r="H90" s="226"/>
      <c r="I90" s="226">
        <f>E90+G90</f>
        <v>0</v>
      </c>
      <c r="J90" s="226">
        <f>F90+H90</f>
        <v>0</v>
      </c>
      <c r="K90" s="222"/>
      <c r="L90" s="222"/>
    </row>
    <row r="91" spans="1:12">
      <c r="A91" s="225" t="s">
        <v>909</v>
      </c>
      <c r="B91" s="225" t="s">
        <v>910</v>
      </c>
      <c r="C91" s="225" t="s">
        <v>896</v>
      </c>
      <c r="D91" s="226">
        <v>2</v>
      </c>
      <c r="E91" s="230"/>
      <c r="F91" s="226">
        <f>D91*E91</f>
        <v>0</v>
      </c>
      <c r="G91" s="230"/>
      <c r="H91" s="226">
        <f>D91*G91</f>
        <v>0</v>
      </c>
      <c r="I91" s="226">
        <f>E91+G91</f>
        <v>0</v>
      </c>
      <c r="J91" s="226">
        <f>F91+H91</f>
        <v>0</v>
      </c>
      <c r="K91" s="222"/>
      <c r="L91" s="222"/>
    </row>
    <row r="92" spans="1:12">
      <c r="A92" s="227" t="s">
        <v>906</v>
      </c>
      <c r="B92" s="227" t="s">
        <v>911</v>
      </c>
      <c r="C92" s="227" t="s">
        <v>1</v>
      </c>
      <c r="D92" s="228"/>
      <c r="E92" s="228"/>
      <c r="F92" s="228"/>
      <c r="G92" s="228"/>
      <c r="H92" s="228"/>
      <c r="I92" s="228"/>
      <c r="J92" s="228"/>
      <c r="K92" s="222"/>
      <c r="L92" s="222"/>
    </row>
    <row r="93" spans="1:12">
      <c r="A93" s="225" t="s">
        <v>912</v>
      </c>
      <c r="B93" s="225" t="s">
        <v>913</v>
      </c>
      <c r="C93" s="225" t="s">
        <v>896</v>
      </c>
      <c r="D93" s="226">
        <v>4</v>
      </c>
      <c r="E93" s="230"/>
      <c r="F93" s="226">
        <f>D93*E93</f>
        <v>0</v>
      </c>
      <c r="G93" s="230"/>
      <c r="H93" s="226">
        <f>D93*G93</f>
        <v>0</v>
      </c>
      <c r="I93" s="226">
        <f>E93+G93</f>
        <v>0</v>
      </c>
      <c r="J93" s="226">
        <f>F93+H93</f>
        <v>0</v>
      </c>
      <c r="K93" s="222"/>
      <c r="L93" s="222"/>
    </row>
    <row r="94" spans="1:12">
      <c r="A94" s="227" t="s">
        <v>906</v>
      </c>
      <c r="B94" s="227" t="s">
        <v>914</v>
      </c>
      <c r="C94" s="227" t="s">
        <v>1</v>
      </c>
      <c r="D94" s="228"/>
      <c r="E94" s="228"/>
      <c r="F94" s="228"/>
      <c r="G94" s="228"/>
      <c r="H94" s="228"/>
      <c r="I94" s="228"/>
      <c r="J94" s="228"/>
      <c r="K94" s="222"/>
      <c r="L94" s="222"/>
    </row>
    <row r="95" spans="1:12">
      <c r="A95" s="225" t="s">
        <v>912</v>
      </c>
      <c r="B95" s="225" t="s">
        <v>915</v>
      </c>
      <c r="C95" s="225" t="s">
        <v>896</v>
      </c>
      <c r="D95" s="226">
        <v>6</v>
      </c>
      <c r="E95" s="230"/>
      <c r="F95" s="226">
        <f>D95*E95</f>
        <v>0</v>
      </c>
      <c r="G95" s="230"/>
      <c r="H95" s="226">
        <f>D95*G95</f>
        <v>0</v>
      </c>
      <c r="I95" s="226">
        <f>E95+G95</f>
        <v>0</v>
      </c>
      <c r="J95" s="226">
        <f>F95+H95</f>
        <v>0</v>
      </c>
      <c r="K95" s="222"/>
      <c r="L95" s="222"/>
    </row>
    <row r="96" spans="1:12">
      <c r="A96" s="227" t="s">
        <v>916</v>
      </c>
      <c r="B96" s="227" t="s">
        <v>917</v>
      </c>
      <c r="C96" s="227" t="s">
        <v>1</v>
      </c>
      <c r="D96" s="228"/>
      <c r="E96" s="228"/>
      <c r="F96" s="228"/>
      <c r="G96" s="228"/>
      <c r="H96" s="228"/>
      <c r="I96" s="228"/>
      <c r="J96" s="228"/>
      <c r="K96" s="222"/>
      <c r="L96" s="222"/>
    </row>
    <row r="97" spans="1:12">
      <c r="A97" s="225" t="s">
        <v>918</v>
      </c>
      <c r="B97" s="225" t="s">
        <v>919</v>
      </c>
      <c r="C97" s="225" t="s">
        <v>896</v>
      </c>
      <c r="D97" s="226">
        <v>7</v>
      </c>
      <c r="E97" s="230"/>
      <c r="F97" s="226">
        <f>D97*E97</f>
        <v>0</v>
      </c>
      <c r="G97" s="230"/>
      <c r="H97" s="226">
        <f>D97*G97</f>
        <v>0</v>
      </c>
      <c r="I97" s="226">
        <f t="shared" ref="I97:J102" si="14">E97+G97</f>
        <v>0</v>
      </c>
      <c r="J97" s="226">
        <f t="shared" si="14"/>
        <v>0</v>
      </c>
      <c r="K97" s="222"/>
      <c r="L97" s="222"/>
    </row>
    <row r="98" spans="1:12">
      <c r="A98" s="225" t="s">
        <v>920</v>
      </c>
      <c r="B98" s="225" t="s">
        <v>921</v>
      </c>
      <c r="C98" s="225" t="s">
        <v>896</v>
      </c>
      <c r="D98" s="226">
        <v>4</v>
      </c>
      <c r="E98" s="230"/>
      <c r="F98" s="226">
        <f>D98*E98</f>
        <v>0</v>
      </c>
      <c r="G98" s="230"/>
      <c r="H98" s="226">
        <f>D98*G98</f>
        <v>0</v>
      </c>
      <c r="I98" s="226">
        <f t="shared" si="14"/>
        <v>0</v>
      </c>
      <c r="J98" s="226">
        <f t="shared" si="14"/>
        <v>0</v>
      </c>
      <c r="K98" s="222"/>
      <c r="L98" s="222"/>
    </row>
    <row r="99" spans="1:12">
      <c r="A99" s="225" t="s">
        <v>922</v>
      </c>
      <c r="B99" s="225" t="s">
        <v>923</v>
      </c>
      <c r="C99" s="225" t="s">
        <v>896</v>
      </c>
      <c r="D99" s="226">
        <v>8</v>
      </c>
      <c r="E99" s="230"/>
      <c r="F99" s="226">
        <f>D99*E99</f>
        <v>0</v>
      </c>
      <c r="G99" s="230"/>
      <c r="H99" s="226">
        <f>D99*G99</f>
        <v>0</v>
      </c>
      <c r="I99" s="226">
        <f t="shared" si="14"/>
        <v>0</v>
      </c>
      <c r="J99" s="226">
        <f t="shared" si="14"/>
        <v>0</v>
      </c>
      <c r="K99" s="222"/>
      <c r="L99" s="222"/>
    </row>
    <row r="100" spans="1:12">
      <c r="A100" s="225" t="s">
        <v>999</v>
      </c>
      <c r="B100" s="225" t="s">
        <v>1000</v>
      </c>
      <c r="C100" s="225" t="s">
        <v>896</v>
      </c>
      <c r="D100" s="226">
        <v>3</v>
      </c>
      <c r="E100" s="230"/>
      <c r="F100" s="226">
        <f>D100*E100</f>
        <v>0</v>
      </c>
      <c r="G100" s="230"/>
      <c r="H100" s="226">
        <f>D100*G100</f>
        <v>0</v>
      </c>
      <c r="I100" s="226">
        <f t="shared" si="14"/>
        <v>0</v>
      </c>
      <c r="J100" s="226">
        <f t="shared" si="14"/>
        <v>0</v>
      </c>
      <c r="K100" s="222"/>
      <c r="L100" s="222"/>
    </row>
    <row r="101" spans="1:12">
      <c r="A101" s="225" t="s">
        <v>1</v>
      </c>
      <c r="B101" s="225" t="s">
        <v>1</v>
      </c>
      <c r="C101" s="225" t="s">
        <v>1</v>
      </c>
      <c r="D101" s="226"/>
      <c r="E101" s="226"/>
      <c r="F101" s="226"/>
      <c r="G101" s="226"/>
      <c r="H101" s="226"/>
      <c r="I101" s="226">
        <f t="shared" si="14"/>
        <v>0</v>
      </c>
      <c r="J101" s="226">
        <f t="shared" si="14"/>
        <v>0</v>
      </c>
      <c r="K101" s="222"/>
      <c r="L101" s="222"/>
    </row>
    <row r="102" spans="1:12">
      <c r="A102" s="225" t="s">
        <v>1</v>
      </c>
      <c r="B102" s="225" t="s">
        <v>1</v>
      </c>
      <c r="C102" s="225" t="s">
        <v>1</v>
      </c>
      <c r="D102" s="226"/>
      <c r="E102" s="226"/>
      <c r="F102" s="226"/>
      <c r="G102" s="226"/>
      <c r="H102" s="226"/>
      <c r="I102" s="226">
        <f t="shared" si="14"/>
        <v>0</v>
      </c>
      <c r="J102" s="226">
        <f t="shared" si="14"/>
        <v>0</v>
      </c>
      <c r="K102" s="222"/>
      <c r="L102" s="222"/>
    </row>
    <row r="103" spans="1:12">
      <c r="A103" s="227" t="s">
        <v>924</v>
      </c>
      <c r="B103" s="227" t="s">
        <v>925</v>
      </c>
      <c r="C103" s="227" t="s">
        <v>1</v>
      </c>
      <c r="D103" s="228"/>
      <c r="E103" s="228"/>
      <c r="F103" s="228"/>
      <c r="G103" s="228"/>
      <c r="H103" s="228"/>
      <c r="I103" s="228"/>
      <c r="J103" s="228"/>
      <c r="K103" s="222"/>
      <c r="L103" s="222"/>
    </row>
    <row r="104" spans="1:12">
      <c r="A104" s="225" t="s">
        <v>926</v>
      </c>
      <c r="B104" s="225" t="s">
        <v>927</v>
      </c>
      <c r="C104" s="225" t="s">
        <v>279</v>
      </c>
      <c r="D104" s="226">
        <v>45</v>
      </c>
      <c r="E104" s="230"/>
      <c r="F104" s="226">
        <f>D104*E104</f>
        <v>0</v>
      </c>
      <c r="G104" s="230"/>
      <c r="H104" s="226">
        <f>D104*G104</f>
        <v>0</v>
      </c>
      <c r="I104" s="226">
        <f>E104+G104</f>
        <v>0</v>
      </c>
      <c r="J104" s="226">
        <f>F104+H104</f>
        <v>0</v>
      </c>
      <c r="K104" s="222"/>
      <c r="L104" s="222"/>
    </row>
    <row r="105" spans="1:12">
      <c r="A105" s="227" t="s">
        <v>928</v>
      </c>
      <c r="B105" s="227" t="s">
        <v>929</v>
      </c>
      <c r="C105" s="227" t="s">
        <v>1</v>
      </c>
      <c r="D105" s="228"/>
      <c r="E105" s="228"/>
      <c r="F105" s="228"/>
      <c r="G105" s="228"/>
      <c r="H105" s="228"/>
      <c r="I105" s="228"/>
      <c r="J105" s="228"/>
      <c r="K105" s="222"/>
      <c r="L105" s="222"/>
    </row>
    <row r="106" spans="1:12">
      <c r="A106" s="225" t="s">
        <v>930</v>
      </c>
      <c r="B106" s="225" t="s">
        <v>931</v>
      </c>
      <c r="C106" s="225" t="s">
        <v>279</v>
      </c>
      <c r="D106" s="226">
        <v>8</v>
      </c>
      <c r="E106" s="230"/>
      <c r="F106" s="226">
        <f>D106*E106</f>
        <v>0</v>
      </c>
      <c r="G106" s="230"/>
      <c r="H106" s="226">
        <f>D106*G106</f>
        <v>0</v>
      </c>
      <c r="I106" s="226">
        <f>E106+G106</f>
        <v>0</v>
      </c>
      <c r="J106" s="226">
        <f>F106+H106</f>
        <v>0</v>
      </c>
      <c r="K106" s="222"/>
      <c r="L106" s="222"/>
    </row>
    <row r="107" spans="1:12">
      <c r="A107" s="227" t="s">
        <v>932</v>
      </c>
      <c r="B107" s="227" t="s">
        <v>929</v>
      </c>
      <c r="C107" s="227" t="s">
        <v>1</v>
      </c>
      <c r="D107" s="228"/>
      <c r="E107" s="228"/>
      <c r="F107" s="228"/>
      <c r="G107" s="228"/>
      <c r="H107" s="228"/>
      <c r="I107" s="228"/>
      <c r="J107" s="228"/>
      <c r="K107" s="222"/>
      <c r="L107" s="222"/>
    </row>
    <row r="108" spans="1:12">
      <c r="A108" s="225" t="s">
        <v>933</v>
      </c>
      <c r="B108" s="225" t="s">
        <v>934</v>
      </c>
      <c r="C108" s="225" t="s">
        <v>279</v>
      </c>
      <c r="D108" s="226">
        <v>18</v>
      </c>
      <c r="E108" s="230"/>
      <c r="F108" s="226">
        <f>D108*E108</f>
        <v>0</v>
      </c>
      <c r="G108" s="230"/>
      <c r="H108" s="226">
        <f>D108*G108</f>
        <v>0</v>
      </c>
      <c r="I108" s="226">
        <f t="shared" ref="I108:J111" si="15">E108+G108</f>
        <v>0</v>
      </c>
      <c r="J108" s="226">
        <f t="shared" si="15"/>
        <v>0</v>
      </c>
      <c r="K108" s="222"/>
      <c r="L108" s="222"/>
    </row>
    <row r="109" spans="1:12">
      <c r="A109" s="225" t="s">
        <v>1001</v>
      </c>
      <c r="B109" s="225" t="s">
        <v>1002</v>
      </c>
      <c r="C109" s="225" t="s">
        <v>279</v>
      </c>
      <c r="D109" s="226">
        <v>40</v>
      </c>
      <c r="E109" s="230"/>
      <c r="F109" s="226">
        <f>D109*E109</f>
        <v>0</v>
      </c>
      <c r="G109" s="230"/>
      <c r="H109" s="226">
        <f>D109*G109</f>
        <v>0</v>
      </c>
      <c r="I109" s="226">
        <f t="shared" si="15"/>
        <v>0</v>
      </c>
      <c r="J109" s="226">
        <f t="shared" si="15"/>
        <v>0</v>
      </c>
      <c r="K109" s="222"/>
      <c r="L109" s="222"/>
    </row>
    <row r="110" spans="1:12">
      <c r="A110" s="225" t="s">
        <v>935</v>
      </c>
      <c r="B110" s="225" t="s">
        <v>936</v>
      </c>
      <c r="C110" s="225" t="s">
        <v>279</v>
      </c>
      <c r="D110" s="226">
        <v>124</v>
      </c>
      <c r="E110" s="230"/>
      <c r="F110" s="226">
        <f>D110*E110</f>
        <v>0</v>
      </c>
      <c r="G110" s="230"/>
      <c r="H110" s="226">
        <f>D110*G110</f>
        <v>0</v>
      </c>
      <c r="I110" s="226">
        <f t="shared" si="15"/>
        <v>0</v>
      </c>
      <c r="J110" s="226">
        <f t="shared" si="15"/>
        <v>0</v>
      </c>
      <c r="K110" s="222"/>
      <c r="L110" s="222"/>
    </row>
    <row r="111" spans="1:12">
      <c r="A111" s="225" t="s">
        <v>937</v>
      </c>
      <c r="B111" s="225" t="s">
        <v>938</v>
      </c>
      <c r="C111" s="225" t="s">
        <v>279</v>
      </c>
      <c r="D111" s="226">
        <v>160</v>
      </c>
      <c r="E111" s="230"/>
      <c r="F111" s="226">
        <f>D111*E111</f>
        <v>0</v>
      </c>
      <c r="G111" s="230"/>
      <c r="H111" s="226">
        <f>D111*G111</f>
        <v>0</v>
      </c>
      <c r="I111" s="226">
        <f t="shared" si="15"/>
        <v>0</v>
      </c>
      <c r="J111" s="226">
        <f t="shared" si="15"/>
        <v>0</v>
      </c>
      <c r="K111" s="222"/>
      <c r="L111" s="222"/>
    </row>
    <row r="112" spans="1:12">
      <c r="A112" s="227" t="s">
        <v>939</v>
      </c>
      <c r="B112" s="227" t="s">
        <v>929</v>
      </c>
      <c r="C112" s="227" t="s">
        <v>1</v>
      </c>
      <c r="D112" s="228"/>
      <c r="E112" s="228"/>
      <c r="F112" s="228"/>
      <c r="G112" s="228"/>
      <c r="H112" s="228"/>
      <c r="I112" s="228"/>
      <c r="J112" s="228"/>
      <c r="K112" s="222"/>
      <c r="L112" s="222"/>
    </row>
    <row r="113" spans="1:12">
      <c r="A113" s="225" t="s">
        <v>940</v>
      </c>
      <c r="B113" s="225" t="s">
        <v>941</v>
      </c>
      <c r="C113" s="225" t="s">
        <v>279</v>
      </c>
      <c r="D113" s="226">
        <v>120</v>
      </c>
      <c r="E113" s="230"/>
      <c r="F113" s="226">
        <f>D113*E113</f>
        <v>0</v>
      </c>
      <c r="G113" s="230"/>
      <c r="H113" s="226">
        <f>D113*G113</f>
        <v>0</v>
      </c>
      <c r="I113" s="226">
        <f>E113+G113</f>
        <v>0</v>
      </c>
      <c r="J113" s="226">
        <f>F113+H113</f>
        <v>0</v>
      </c>
      <c r="K113" s="222"/>
      <c r="L113" s="222"/>
    </row>
    <row r="114" spans="1:12">
      <c r="A114" s="227" t="s">
        <v>942</v>
      </c>
      <c r="B114" s="227" t="s">
        <v>943</v>
      </c>
      <c r="C114" s="227" t="s">
        <v>1</v>
      </c>
      <c r="D114" s="228"/>
      <c r="E114" s="228"/>
      <c r="F114" s="228"/>
      <c r="G114" s="228"/>
      <c r="H114" s="228"/>
      <c r="I114" s="228"/>
      <c r="J114" s="228"/>
      <c r="K114" s="222"/>
      <c r="L114" s="222"/>
    </row>
    <row r="115" spans="1:12">
      <c r="A115" s="225" t="s">
        <v>944</v>
      </c>
      <c r="B115" s="225" t="s">
        <v>945</v>
      </c>
      <c r="C115" s="225" t="s">
        <v>279</v>
      </c>
      <c r="D115" s="226">
        <v>90</v>
      </c>
      <c r="E115" s="230"/>
      <c r="F115" s="226">
        <f>D115*E115</f>
        <v>0</v>
      </c>
      <c r="G115" s="230"/>
      <c r="H115" s="226">
        <f>D115*G115</f>
        <v>0</v>
      </c>
      <c r="I115" s="226">
        <f t="shared" ref="I115:J117" si="16">E115+G115</f>
        <v>0</v>
      </c>
      <c r="J115" s="226">
        <f t="shared" si="16"/>
        <v>0</v>
      </c>
      <c r="K115" s="222"/>
      <c r="L115" s="222"/>
    </row>
    <row r="116" spans="1:12">
      <c r="A116" s="225" t="s">
        <v>946</v>
      </c>
      <c r="B116" s="225" t="s">
        <v>947</v>
      </c>
      <c r="C116" s="225" t="s">
        <v>279</v>
      </c>
      <c r="D116" s="226">
        <v>8</v>
      </c>
      <c r="E116" s="230"/>
      <c r="F116" s="226">
        <f>D116*E116</f>
        <v>0</v>
      </c>
      <c r="G116" s="230"/>
      <c r="H116" s="226">
        <f>D116*G116</f>
        <v>0</v>
      </c>
      <c r="I116" s="226">
        <f t="shared" si="16"/>
        <v>0</v>
      </c>
      <c r="J116" s="226">
        <f t="shared" si="16"/>
        <v>0</v>
      </c>
      <c r="K116" s="222"/>
      <c r="L116" s="222"/>
    </row>
    <row r="117" spans="1:12">
      <c r="A117" s="225" t="s">
        <v>1</v>
      </c>
      <c r="B117" s="225" t="s">
        <v>1</v>
      </c>
      <c r="C117" s="225" t="s">
        <v>1</v>
      </c>
      <c r="D117" s="226"/>
      <c r="E117" s="226"/>
      <c r="F117" s="226"/>
      <c r="G117" s="226"/>
      <c r="H117" s="226"/>
      <c r="I117" s="226">
        <f t="shared" si="16"/>
        <v>0</v>
      </c>
      <c r="J117" s="226">
        <f t="shared" si="16"/>
        <v>0</v>
      </c>
      <c r="K117" s="222"/>
      <c r="L117" s="222"/>
    </row>
    <row r="118" spans="1:12">
      <c r="A118" s="227" t="s">
        <v>948</v>
      </c>
      <c r="B118" s="227" t="s">
        <v>949</v>
      </c>
      <c r="C118" s="227" t="s">
        <v>1</v>
      </c>
      <c r="D118" s="228"/>
      <c r="E118" s="228"/>
      <c r="F118" s="228"/>
      <c r="G118" s="228"/>
      <c r="H118" s="228"/>
      <c r="I118" s="228"/>
      <c r="J118" s="228"/>
      <c r="K118" s="222"/>
      <c r="L118" s="222"/>
    </row>
    <row r="119" spans="1:12">
      <c r="A119" s="227" t="s">
        <v>950</v>
      </c>
      <c r="B119" s="227" t="s">
        <v>951</v>
      </c>
      <c r="C119" s="227" t="s">
        <v>1</v>
      </c>
      <c r="D119" s="228"/>
      <c r="E119" s="228"/>
      <c r="F119" s="228"/>
      <c r="G119" s="228"/>
      <c r="H119" s="228"/>
      <c r="I119" s="228"/>
      <c r="J119" s="228"/>
      <c r="K119" s="222"/>
      <c r="L119" s="222"/>
    </row>
    <row r="120" spans="1:12">
      <c r="A120" s="225" t="s">
        <v>1</v>
      </c>
      <c r="B120" s="225" t="s">
        <v>952</v>
      </c>
      <c r="C120" s="225" t="s">
        <v>1</v>
      </c>
      <c r="D120" s="226"/>
      <c r="E120" s="226"/>
      <c r="F120" s="226"/>
      <c r="G120" s="226"/>
      <c r="H120" s="226"/>
      <c r="I120" s="226">
        <f>E120+G120</f>
        <v>0</v>
      </c>
      <c r="J120" s="226">
        <f>F120+H120</f>
        <v>0</v>
      </c>
      <c r="K120" s="222"/>
      <c r="L120" s="222"/>
    </row>
    <row r="121" spans="1:12">
      <c r="A121" s="225" t="s">
        <v>1</v>
      </c>
      <c r="B121" s="225" t="s">
        <v>953</v>
      </c>
      <c r="C121" s="225" t="s">
        <v>1</v>
      </c>
      <c r="D121" s="226"/>
      <c r="E121" s="226"/>
      <c r="F121" s="226"/>
      <c r="G121" s="226"/>
      <c r="H121" s="226"/>
      <c r="I121" s="226">
        <f>E121+G121</f>
        <v>0</v>
      </c>
      <c r="J121" s="226">
        <f>F121+H121</f>
        <v>0</v>
      </c>
      <c r="K121" s="222"/>
      <c r="L121" s="222"/>
    </row>
    <row r="122" spans="1:12">
      <c r="A122" s="225" t="s">
        <v>954</v>
      </c>
      <c r="B122" s="225" t="s">
        <v>955</v>
      </c>
      <c r="C122" s="225" t="s">
        <v>896</v>
      </c>
      <c r="D122" s="226">
        <v>2</v>
      </c>
      <c r="E122" s="230"/>
      <c r="F122" s="226">
        <f t="shared" ref="F122:F125" si="17">D122*E122</f>
        <v>0</v>
      </c>
      <c r="G122" s="230"/>
      <c r="H122" s="226">
        <f t="shared" ref="H122:H125" si="18">D122*G122</f>
        <v>0</v>
      </c>
      <c r="I122" s="226">
        <f t="shared" ref="I122:J133" si="19">E122+G122</f>
        <v>0</v>
      </c>
      <c r="J122" s="226">
        <f t="shared" si="19"/>
        <v>0</v>
      </c>
      <c r="K122" s="222"/>
      <c r="L122" s="222"/>
    </row>
    <row r="123" spans="1:12">
      <c r="A123" s="225" t="s">
        <v>956</v>
      </c>
      <c r="B123" s="225" t="s">
        <v>957</v>
      </c>
      <c r="C123" s="225" t="s">
        <v>896</v>
      </c>
      <c r="D123" s="226">
        <v>18</v>
      </c>
      <c r="E123" s="230"/>
      <c r="F123" s="226">
        <f t="shared" si="17"/>
        <v>0</v>
      </c>
      <c r="G123" s="230"/>
      <c r="H123" s="226">
        <f t="shared" si="18"/>
        <v>0</v>
      </c>
      <c r="I123" s="226">
        <f t="shared" si="19"/>
        <v>0</v>
      </c>
      <c r="J123" s="226">
        <f t="shared" si="19"/>
        <v>0</v>
      </c>
      <c r="K123" s="222"/>
      <c r="L123" s="222"/>
    </row>
    <row r="124" spans="1:12">
      <c r="A124" s="225" t="s">
        <v>958</v>
      </c>
      <c r="B124" s="225" t="s">
        <v>959</v>
      </c>
      <c r="C124" s="225" t="s">
        <v>896</v>
      </c>
      <c r="D124" s="226">
        <v>6</v>
      </c>
      <c r="E124" s="230"/>
      <c r="F124" s="226">
        <f t="shared" si="17"/>
        <v>0</v>
      </c>
      <c r="G124" s="230"/>
      <c r="H124" s="226">
        <f t="shared" si="18"/>
        <v>0</v>
      </c>
      <c r="I124" s="226">
        <f t="shared" si="19"/>
        <v>0</v>
      </c>
      <c r="J124" s="226">
        <f t="shared" si="19"/>
        <v>0</v>
      </c>
      <c r="K124" s="222"/>
      <c r="L124" s="222"/>
    </row>
    <row r="125" spans="1:12">
      <c r="A125" s="225" t="s">
        <v>960</v>
      </c>
      <c r="B125" s="225" t="s">
        <v>961</v>
      </c>
      <c r="C125" s="225" t="s">
        <v>896</v>
      </c>
      <c r="D125" s="226">
        <v>5</v>
      </c>
      <c r="E125" s="230"/>
      <c r="F125" s="226">
        <f t="shared" si="17"/>
        <v>0</v>
      </c>
      <c r="G125" s="230"/>
      <c r="H125" s="226">
        <f t="shared" si="18"/>
        <v>0</v>
      </c>
      <c r="I125" s="226">
        <f t="shared" si="19"/>
        <v>0</v>
      </c>
      <c r="J125" s="226">
        <f t="shared" si="19"/>
        <v>0</v>
      </c>
      <c r="K125" s="222"/>
      <c r="L125" s="222"/>
    </row>
    <row r="126" spans="1:12">
      <c r="A126" s="225" t="s">
        <v>1</v>
      </c>
      <c r="B126" s="225" t="s">
        <v>1</v>
      </c>
      <c r="C126" s="225" t="s">
        <v>1</v>
      </c>
      <c r="D126" s="226"/>
      <c r="E126" s="226"/>
      <c r="F126" s="226"/>
      <c r="G126" s="226"/>
      <c r="H126" s="226"/>
      <c r="I126" s="226">
        <f t="shared" si="19"/>
        <v>0</v>
      </c>
      <c r="J126" s="226">
        <f t="shared" si="19"/>
        <v>0</v>
      </c>
      <c r="K126" s="222"/>
      <c r="L126" s="222"/>
    </row>
    <row r="127" spans="1:12">
      <c r="A127" s="225" t="s">
        <v>962</v>
      </c>
      <c r="B127" s="225" t="s">
        <v>963</v>
      </c>
      <c r="C127" s="225" t="s">
        <v>896</v>
      </c>
      <c r="D127" s="226">
        <v>30</v>
      </c>
      <c r="E127" s="230"/>
      <c r="F127" s="226">
        <f t="shared" ref="F127:F132" si="20">D127*E127</f>
        <v>0</v>
      </c>
      <c r="G127" s="230"/>
      <c r="H127" s="226">
        <f t="shared" ref="H127:H132" si="21">D127*G127</f>
        <v>0</v>
      </c>
      <c r="I127" s="226">
        <f t="shared" si="19"/>
        <v>0</v>
      </c>
      <c r="J127" s="226">
        <f t="shared" si="19"/>
        <v>0</v>
      </c>
      <c r="K127" s="222"/>
      <c r="L127" s="222"/>
    </row>
    <row r="128" spans="1:12">
      <c r="A128" s="225" t="s">
        <v>964</v>
      </c>
      <c r="B128" s="225" t="s">
        <v>965</v>
      </c>
      <c r="C128" s="225" t="s">
        <v>896</v>
      </c>
      <c r="D128" s="226">
        <v>8</v>
      </c>
      <c r="E128" s="230"/>
      <c r="F128" s="226">
        <f t="shared" si="20"/>
        <v>0</v>
      </c>
      <c r="G128" s="230"/>
      <c r="H128" s="226">
        <f t="shared" si="21"/>
        <v>0</v>
      </c>
      <c r="I128" s="226">
        <f t="shared" si="19"/>
        <v>0</v>
      </c>
      <c r="J128" s="226">
        <f t="shared" si="19"/>
        <v>0</v>
      </c>
      <c r="K128" s="222"/>
      <c r="L128" s="222"/>
    </row>
    <row r="129" spans="1:12">
      <c r="A129" s="225" t="s">
        <v>966</v>
      </c>
      <c r="B129" s="225" t="s">
        <v>967</v>
      </c>
      <c r="C129" s="225" t="s">
        <v>896</v>
      </c>
      <c r="D129" s="226">
        <v>18</v>
      </c>
      <c r="E129" s="230"/>
      <c r="F129" s="226">
        <f t="shared" si="20"/>
        <v>0</v>
      </c>
      <c r="G129" s="230"/>
      <c r="H129" s="226">
        <f t="shared" si="21"/>
        <v>0</v>
      </c>
      <c r="I129" s="226">
        <f t="shared" si="19"/>
        <v>0</v>
      </c>
      <c r="J129" s="226">
        <f t="shared" si="19"/>
        <v>0</v>
      </c>
      <c r="K129" s="222"/>
      <c r="L129" s="222"/>
    </row>
    <row r="130" spans="1:12">
      <c r="A130" s="225" t="s">
        <v>968</v>
      </c>
      <c r="B130" s="225" t="s">
        <v>969</v>
      </c>
      <c r="C130" s="225" t="s">
        <v>896</v>
      </c>
      <c r="D130" s="226">
        <v>2</v>
      </c>
      <c r="E130" s="230"/>
      <c r="F130" s="226">
        <f t="shared" si="20"/>
        <v>0</v>
      </c>
      <c r="G130" s="230"/>
      <c r="H130" s="226">
        <f t="shared" si="21"/>
        <v>0</v>
      </c>
      <c r="I130" s="226">
        <f t="shared" si="19"/>
        <v>0</v>
      </c>
      <c r="J130" s="226">
        <f t="shared" si="19"/>
        <v>0</v>
      </c>
      <c r="K130" s="222"/>
      <c r="L130" s="222"/>
    </row>
    <row r="131" spans="1:12">
      <c r="A131" s="225" t="s">
        <v>970</v>
      </c>
      <c r="B131" s="225" t="s">
        <v>971</v>
      </c>
      <c r="C131" s="225" t="s">
        <v>279</v>
      </c>
      <c r="D131" s="226">
        <v>180</v>
      </c>
      <c r="E131" s="230"/>
      <c r="F131" s="226">
        <f t="shared" si="20"/>
        <v>0</v>
      </c>
      <c r="G131" s="230"/>
      <c r="H131" s="226">
        <f t="shared" si="21"/>
        <v>0</v>
      </c>
      <c r="I131" s="226">
        <f t="shared" si="19"/>
        <v>0</v>
      </c>
      <c r="J131" s="226">
        <f t="shared" si="19"/>
        <v>0</v>
      </c>
      <c r="K131" s="222"/>
      <c r="L131" s="222"/>
    </row>
    <row r="132" spans="1:12">
      <c r="A132" s="225" t="s">
        <v>970</v>
      </c>
      <c r="B132" s="225" t="s">
        <v>972</v>
      </c>
      <c r="C132" s="225" t="s">
        <v>973</v>
      </c>
      <c r="D132" s="226">
        <v>10</v>
      </c>
      <c r="E132" s="230"/>
      <c r="F132" s="226">
        <f t="shared" si="20"/>
        <v>0</v>
      </c>
      <c r="G132" s="230"/>
      <c r="H132" s="226">
        <f t="shared" si="21"/>
        <v>0</v>
      </c>
      <c r="I132" s="226">
        <f t="shared" si="19"/>
        <v>0</v>
      </c>
      <c r="J132" s="226">
        <f t="shared" si="19"/>
        <v>0</v>
      </c>
      <c r="K132" s="222"/>
      <c r="L132" s="222"/>
    </row>
    <row r="133" spans="1:12">
      <c r="A133" s="225" t="s">
        <v>1</v>
      </c>
      <c r="B133" s="225" t="s">
        <v>1</v>
      </c>
      <c r="C133" s="225" t="s">
        <v>1</v>
      </c>
      <c r="D133" s="226"/>
      <c r="E133" s="226"/>
      <c r="F133" s="226"/>
      <c r="G133" s="226"/>
      <c r="H133" s="226"/>
      <c r="I133" s="226">
        <f t="shared" si="19"/>
        <v>0</v>
      </c>
      <c r="J133" s="226">
        <f t="shared" si="19"/>
        <v>0</v>
      </c>
      <c r="K133" s="222"/>
      <c r="L133" s="222"/>
    </row>
    <row r="134" spans="1:12">
      <c r="A134" s="227" t="s">
        <v>976</v>
      </c>
      <c r="B134" s="227" t="s">
        <v>977</v>
      </c>
      <c r="C134" s="227" t="s">
        <v>1</v>
      </c>
      <c r="D134" s="228"/>
      <c r="E134" s="228"/>
      <c r="F134" s="228"/>
      <c r="G134" s="228"/>
      <c r="H134" s="228"/>
      <c r="I134" s="228"/>
      <c r="J134" s="228"/>
      <c r="K134" s="222"/>
      <c r="L134" s="222"/>
    </row>
    <row r="135" spans="1:12">
      <c r="A135" s="225" t="s">
        <v>978</v>
      </c>
      <c r="B135" s="225" t="s">
        <v>979</v>
      </c>
      <c r="C135" s="225" t="s">
        <v>896</v>
      </c>
      <c r="D135" s="226">
        <v>1</v>
      </c>
      <c r="E135" s="230"/>
      <c r="F135" s="226">
        <f>D135*E135</f>
        <v>0</v>
      </c>
      <c r="G135" s="230"/>
      <c r="H135" s="226">
        <f>D135*G135</f>
        <v>0</v>
      </c>
      <c r="I135" s="226">
        <f>E135+G135</f>
        <v>0</v>
      </c>
      <c r="J135" s="226">
        <f>F135+H135</f>
        <v>0</v>
      </c>
      <c r="K135" s="222"/>
      <c r="L135" s="222"/>
    </row>
    <row r="136" spans="1:12">
      <c r="A136" s="225" t="s">
        <v>1</v>
      </c>
      <c r="B136" s="225" t="s">
        <v>1</v>
      </c>
      <c r="C136" s="225" t="s">
        <v>1</v>
      </c>
      <c r="D136" s="231"/>
      <c r="E136" s="231"/>
      <c r="F136" s="231"/>
      <c r="G136" s="231"/>
      <c r="H136" s="231"/>
      <c r="I136" s="231">
        <f>E136+G136</f>
        <v>0</v>
      </c>
      <c r="J136" s="231">
        <f>F136+H136</f>
        <v>0</v>
      </c>
      <c r="K136" s="222"/>
      <c r="L136" s="222"/>
    </row>
    <row r="137" spans="1:12">
      <c r="A137" s="227" t="s">
        <v>980</v>
      </c>
      <c r="B137" s="227" t="s">
        <v>981</v>
      </c>
      <c r="C137" s="227" t="s">
        <v>1</v>
      </c>
      <c r="D137" s="228"/>
      <c r="E137" s="228"/>
      <c r="F137" s="228"/>
      <c r="G137" s="228"/>
      <c r="H137" s="228"/>
      <c r="I137" s="228"/>
      <c r="J137" s="228"/>
      <c r="K137" s="222"/>
      <c r="L137" s="222"/>
    </row>
    <row r="138" spans="1:12">
      <c r="A138" s="227" t="s">
        <v>982</v>
      </c>
      <c r="B138" s="227" t="s">
        <v>1003</v>
      </c>
      <c r="C138" s="227" t="s">
        <v>1</v>
      </c>
      <c r="D138" s="228"/>
      <c r="E138" s="228"/>
      <c r="F138" s="228"/>
      <c r="G138" s="228"/>
      <c r="H138" s="228"/>
      <c r="I138" s="228"/>
      <c r="J138" s="228"/>
      <c r="K138" s="222"/>
      <c r="L138" s="222"/>
    </row>
    <row r="139" spans="1:12">
      <c r="A139" s="225" t="s">
        <v>984</v>
      </c>
      <c r="B139" s="225" t="s">
        <v>985</v>
      </c>
      <c r="C139" s="225" t="s">
        <v>986</v>
      </c>
      <c r="D139" s="226">
        <v>8</v>
      </c>
      <c r="E139" s="230"/>
      <c r="F139" s="226">
        <f>D139*E139</f>
        <v>0</v>
      </c>
      <c r="G139" s="230"/>
      <c r="H139" s="226">
        <f>D139*G139</f>
        <v>0</v>
      </c>
      <c r="I139" s="226">
        <f>E139+G139</f>
        <v>0</v>
      </c>
      <c r="J139" s="226">
        <f>F139+H139</f>
        <v>0</v>
      </c>
      <c r="K139" s="222"/>
      <c r="L139" s="222"/>
    </row>
    <row r="140" spans="1:12">
      <c r="A140" s="225" t="s">
        <v>987</v>
      </c>
      <c r="B140" s="225" t="s">
        <v>988</v>
      </c>
      <c r="C140" s="225" t="s">
        <v>986</v>
      </c>
      <c r="D140" s="226">
        <v>1</v>
      </c>
      <c r="E140" s="229">
        <v>0</v>
      </c>
      <c r="F140" s="226">
        <f>D140*E140</f>
        <v>0</v>
      </c>
      <c r="G140" s="230"/>
      <c r="H140" s="226">
        <f>D140*G140</f>
        <v>0</v>
      </c>
      <c r="I140" s="226">
        <f>E140+G140</f>
        <v>0</v>
      </c>
      <c r="J140" s="226">
        <f>F140+H140</f>
        <v>0</v>
      </c>
      <c r="K140" s="222"/>
      <c r="L140" s="222"/>
    </row>
    <row r="141" spans="1:12">
      <c r="A141" s="227" t="s">
        <v>989</v>
      </c>
      <c r="B141" s="227" t="s">
        <v>990</v>
      </c>
      <c r="C141" s="227" t="s">
        <v>1</v>
      </c>
      <c r="D141" s="228"/>
      <c r="E141" s="228"/>
      <c r="F141" s="228"/>
      <c r="G141" s="228"/>
      <c r="H141" s="228"/>
      <c r="I141" s="228"/>
      <c r="J141" s="228"/>
      <c r="K141" s="222"/>
      <c r="L141" s="222"/>
    </row>
    <row r="142" spans="1:12">
      <c r="A142" s="225" t="s">
        <v>991</v>
      </c>
      <c r="B142" s="225" t="s">
        <v>992</v>
      </c>
      <c r="C142" s="225" t="s">
        <v>986</v>
      </c>
      <c r="D142" s="226">
        <v>2</v>
      </c>
      <c r="E142" s="229">
        <v>0</v>
      </c>
      <c r="F142" s="226">
        <f>D142*E142</f>
        <v>0</v>
      </c>
      <c r="G142" s="230"/>
      <c r="H142" s="226">
        <f>D142*G142</f>
        <v>0</v>
      </c>
      <c r="I142" s="226">
        <f>E142+G142</f>
        <v>0</v>
      </c>
      <c r="J142" s="226">
        <f>F142+H142</f>
        <v>0</v>
      </c>
      <c r="K142" s="222"/>
      <c r="L142" s="222"/>
    </row>
    <row r="143" spans="1:12">
      <c r="A143" s="227" t="s">
        <v>993</v>
      </c>
      <c r="B143" s="227" t="s">
        <v>994</v>
      </c>
      <c r="C143" s="227" t="s">
        <v>1</v>
      </c>
      <c r="D143" s="228"/>
      <c r="E143" s="228"/>
      <c r="F143" s="228"/>
      <c r="G143" s="228"/>
      <c r="H143" s="228"/>
      <c r="I143" s="228"/>
      <c r="J143" s="228"/>
      <c r="K143" s="222"/>
      <c r="L143" s="222"/>
    </row>
    <row r="144" spans="1:12">
      <c r="A144" s="225" t="s">
        <v>995</v>
      </c>
      <c r="B144" s="225" t="s">
        <v>996</v>
      </c>
      <c r="C144" s="225" t="s">
        <v>986</v>
      </c>
      <c r="D144" s="226">
        <v>4</v>
      </c>
      <c r="E144" s="229">
        <v>0</v>
      </c>
      <c r="F144" s="226">
        <f>D144*E144</f>
        <v>0</v>
      </c>
      <c r="G144" s="230"/>
      <c r="H144" s="226">
        <f>D144*G144</f>
        <v>0</v>
      </c>
      <c r="I144" s="226">
        <f>E144+G144</f>
        <v>0</v>
      </c>
      <c r="J144" s="226">
        <f>F144+H144</f>
        <v>0</v>
      </c>
      <c r="K144" s="222"/>
      <c r="L144" s="222"/>
    </row>
    <row r="145" spans="1:12">
      <c r="A145" s="225" t="s">
        <v>1</v>
      </c>
      <c r="B145" s="225" t="s">
        <v>1</v>
      </c>
      <c r="C145" s="225" t="s">
        <v>1</v>
      </c>
      <c r="D145" s="226"/>
      <c r="E145" s="226"/>
      <c r="F145" s="226"/>
      <c r="G145" s="226"/>
      <c r="H145" s="226"/>
      <c r="I145" s="226">
        <f>E145+G145</f>
        <v>0</v>
      </c>
      <c r="J145" s="226">
        <f>F145+H145</f>
        <v>0</v>
      </c>
      <c r="K145" s="222"/>
      <c r="L145" s="222"/>
    </row>
    <row r="146" spans="1:12">
      <c r="A146" s="227" t="s">
        <v>1</v>
      </c>
      <c r="B146" s="227" t="s">
        <v>1004</v>
      </c>
      <c r="C146" s="227" t="s">
        <v>1</v>
      </c>
      <c r="D146" s="228"/>
      <c r="E146" s="228"/>
      <c r="F146" s="228">
        <f>SUM(F76:F145)</f>
        <v>0</v>
      </c>
      <c r="G146" s="228"/>
      <c r="H146" s="228">
        <f>SUM(H76:H145)</f>
        <v>0</v>
      </c>
      <c r="I146" s="228"/>
      <c r="J146" s="228">
        <f>SUM(J76:J145)</f>
        <v>0</v>
      </c>
      <c r="K146" s="222"/>
      <c r="L146" s="222"/>
    </row>
    <row r="147" spans="1:12">
      <c r="A147" s="225" t="s">
        <v>1</v>
      </c>
      <c r="B147" s="225" t="s">
        <v>1</v>
      </c>
      <c r="C147" s="225" t="s">
        <v>1</v>
      </c>
      <c r="D147" s="226"/>
      <c r="E147" s="226"/>
      <c r="F147" s="226"/>
      <c r="G147" s="226"/>
      <c r="H147" s="226"/>
      <c r="I147" s="226">
        <f>E147+G147</f>
        <v>0</v>
      </c>
      <c r="J147" s="226">
        <f>F147+H147</f>
        <v>0</v>
      </c>
      <c r="K147" s="222"/>
      <c r="L147" s="222"/>
    </row>
    <row r="148" spans="1:12">
      <c r="A148" s="227" t="s">
        <v>1</v>
      </c>
      <c r="B148" s="227" t="s">
        <v>1005</v>
      </c>
      <c r="C148" s="227" t="s">
        <v>1</v>
      </c>
      <c r="D148" s="228"/>
      <c r="E148" s="228"/>
      <c r="F148" s="228"/>
      <c r="G148" s="228"/>
      <c r="H148" s="228"/>
      <c r="I148" s="228"/>
      <c r="J148" s="228"/>
      <c r="K148" s="222"/>
      <c r="L148" s="222"/>
    </row>
    <row r="149" spans="1:12">
      <c r="A149" s="225" t="s">
        <v>1</v>
      </c>
      <c r="B149" s="225" t="s">
        <v>1</v>
      </c>
      <c r="C149" s="225" t="s">
        <v>1</v>
      </c>
      <c r="D149" s="226"/>
      <c r="E149" s="226"/>
      <c r="F149" s="226"/>
      <c r="G149" s="226"/>
      <c r="H149" s="226"/>
      <c r="I149" s="226">
        <f>E149+G149</f>
        <v>0</v>
      </c>
      <c r="J149" s="226">
        <f>F149+H149</f>
        <v>0</v>
      </c>
      <c r="K149" s="222"/>
      <c r="L149" s="222"/>
    </row>
    <row r="150" spans="1:12">
      <c r="A150" s="227" t="s">
        <v>893</v>
      </c>
      <c r="B150" s="227" t="s">
        <v>894</v>
      </c>
      <c r="C150" s="227" t="s">
        <v>1</v>
      </c>
      <c r="D150" s="228"/>
      <c r="E150" s="228"/>
      <c r="F150" s="228"/>
      <c r="G150" s="228"/>
      <c r="H150" s="228"/>
      <c r="I150" s="228"/>
      <c r="J150" s="228"/>
      <c r="K150" s="222"/>
      <c r="L150" s="222"/>
    </row>
    <row r="151" spans="1:12">
      <c r="A151" s="225" t="s">
        <v>1</v>
      </c>
      <c r="B151" s="225" t="s">
        <v>895</v>
      </c>
      <c r="C151" s="225" t="s">
        <v>896</v>
      </c>
      <c r="D151" s="226">
        <v>1</v>
      </c>
      <c r="E151" s="229">
        <v>0</v>
      </c>
      <c r="F151" s="226">
        <f t="shared" ref="F151:F158" si="22">D151*E151</f>
        <v>0</v>
      </c>
      <c r="G151" s="226">
        <v>0</v>
      </c>
      <c r="H151" s="226">
        <f t="shared" ref="H151:H158" si="23">D151*G151</f>
        <v>0</v>
      </c>
      <c r="I151" s="226">
        <f t="shared" ref="I151:J161" si="24">E151+G151</f>
        <v>0</v>
      </c>
      <c r="J151" s="226">
        <f t="shared" si="24"/>
        <v>0</v>
      </c>
      <c r="K151" s="222"/>
      <c r="L151" s="222"/>
    </row>
    <row r="152" spans="1:12">
      <c r="A152" s="225" t="s">
        <v>1</v>
      </c>
      <c r="B152" s="225" t="s">
        <v>897</v>
      </c>
      <c r="C152" s="225" t="s">
        <v>896</v>
      </c>
      <c r="D152" s="226">
        <v>4</v>
      </c>
      <c r="E152" s="229">
        <v>0</v>
      </c>
      <c r="F152" s="226">
        <f t="shared" si="22"/>
        <v>0</v>
      </c>
      <c r="G152" s="226">
        <v>0</v>
      </c>
      <c r="H152" s="226">
        <f t="shared" si="23"/>
        <v>0</v>
      </c>
      <c r="I152" s="226">
        <f t="shared" si="24"/>
        <v>0</v>
      </c>
      <c r="J152" s="226">
        <f t="shared" si="24"/>
        <v>0</v>
      </c>
      <c r="K152" s="222"/>
      <c r="L152" s="222"/>
    </row>
    <row r="153" spans="1:12">
      <c r="A153" s="225" t="s">
        <v>1</v>
      </c>
      <c r="B153" s="225" t="s">
        <v>898</v>
      </c>
      <c r="C153" s="225" t="s">
        <v>896</v>
      </c>
      <c r="D153" s="226">
        <v>1</v>
      </c>
      <c r="E153" s="229">
        <v>0</v>
      </c>
      <c r="F153" s="226">
        <f t="shared" si="22"/>
        <v>0</v>
      </c>
      <c r="G153" s="226">
        <v>0</v>
      </c>
      <c r="H153" s="226">
        <f t="shared" si="23"/>
        <v>0</v>
      </c>
      <c r="I153" s="226">
        <f t="shared" si="24"/>
        <v>0</v>
      </c>
      <c r="J153" s="226">
        <f t="shared" si="24"/>
        <v>0</v>
      </c>
      <c r="K153" s="222"/>
      <c r="L153" s="222"/>
    </row>
    <row r="154" spans="1:12">
      <c r="A154" s="225" t="s">
        <v>1</v>
      </c>
      <c r="B154" s="225" t="s">
        <v>899</v>
      </c>
      <c r="C154" s="225" t="s">
        <v>896</v>
      </c>
      <c r="D154" s="226">
        <v>4</v>
      </c>
      <c r="E154" s="229">
        <v>0</v>
      </c>
      <c r="F154" s="226">
        <f t="shared" si="22"/>
        <v>0</v>
      </c>
      <c r="G154" s="226">
        <v>0</v>
      </c>
      <c r="H154" s="226">
        <f t="shared" si="23"/>
        <v>0</v>
      </c>
      <c r="I154" s="226">
        <f t="shared" si="24"/>
        <v>0</v>
      </c>
      <c r="J154" s="226">
        <f t="shared" si="24"/>
        <v>0</v>
      </c>
      <c r="K154" s="222"/>
      <c r="L154" s="222"/>
    </row>
    <row r="155" spans="1:12">
      <c r="A155" s="225" t="s">
        <v>1</v>
      </c>
      <c r="B155" s="225" t="s">
        <v>900</v>
      </c>
      <c r="C155" s="225" t="s">
        <v>896</v>
      </c>
      <c r="D155" s="226">
        <v>7</v>
      </c>
      <c r="E155" s="229">
        <v>0</v>
      </c>
      <c r="F155" s="226">
        <f t="shared" si="22"/>
        <v>0</v>
      </c>
      <c r="G155" s="226">
        <v>0</v>
      </c>
      <c r="H155" s="226">
        <f t="shared" si="23"/>
        <v>0</v>
      </c>
      <c r="I155" s="226">
        <f t="shared" si="24"/>
        <v>0</v>
      </c>
      <c r="J155" s="226">
        <f t="shared" si="24"/>
        <v>0</v>
      </c>
      <c r="K155" s="222"/>
      <c r="L155" s="222"/>
    </row>
    <row r="156" spans="1:12">
      <c r="A156" s="225" t="s">
        <v>1</v>
      </c>
      <c r="B156" s="225" t="s">
        <v>901</v>
      </c>
      <c r="C156" s="225" t="s">
        <v>896</v>
      </c>
      <c r="D156" s="226">
        <v>1</v>
      </c>
      <c r="E156" s="229">
        <v>0</v>
      </c>
      <c r="F156" s="226">
        <f t="shared" si="22"/>
        <v>0</v>
      </c>
      <c r="G156" s="226">
        <v>0</v>
      </c>
      <c r="H156" s="226">
        <f t="shared" si="23"/>
        <v>0</v>
      </c>
      <c r="I156" s="226">
        <f t="shared" si="24"/>
        <v>0</v>
      </c>
      <c r="J156" s="226">
        <f t="shared" si="24"/>
        <v>0</v>
      </c>
      <c r="K156" s="222"/>
      <c r="L156" s="222"/>
    </row>
    <row r="157" spans="1:12">
      <c r="A157" s="225" t="s">
        <v>1</v>
      </c>
      <c r="B157" s="225" t="s">
        <v>902</v>
      </c>
      <c r="C157" s="225" t="s">
        <v>896</v>
      </c>
      <c r="D157" s="226">
        <v>1</v>
      </c>
      <c r="E157" s="229">
        <v>0</v>
      </c>
      <c r="F157" s="226">
        <f t="shared" si="22"/>
        <v>0</v>
      </c>
      <c r="G157" s="226">
        <v>0</v>
      </c>
      <c r="H157" s="226">
        <f t="shared" si="23"/>
        <v>0</v>
      </c>
      <c r="I157" s="226">
        <f t="shared" si="24"/>
        <v>0</v>
      </c>
      <c r="J157" s="226">
        <f t="shared" si="24"/>
        <v>0</v>
      </c>
      <c r="K157" s="222"/>
      <c r="L157" s="222"/>
    </row>
    <row r="158" spans="1:12">
      <c r="A158" s="225" t="s">
        <v>1</v>
      </c>
      <c r="B158" s="225" t="s">
        <v>903</v>
      </c>
      <c r="C158" s="225" t="s">
        <v>896</v>
      </c>
      <c r="D158" s="226">
        <v>1</v>
      </c>
      <c r="E158" s="229">
        <v>0</v>
      </c>
      <c r="F158" s="226">
        <f t="shared" si="22"/>
        <v>0</v>
      </c>
      <c r="G158" s="226">
        <v>0</v>
      </c>
      <c r="H158" s="226">
        <f t="shared" si="23"/>
        <v>0</v>
      </c>
      <c r="I158" s="226">
        <f t="shared" si="24"/>
        <v>0</v>
      </c>
      <c r="J158" s="226">
        <f t="shared" si="24"/>
        <v>0</v>
      </c>
      <c r="K158" s="222"/>
      <c r="L158" s="222"/>
    </row>
    <row r="159" spans="1:12">
      <c r="A159" s="225" t="s">
        <v>1</v>
      </c>
      <c r="B159" s="225" t="s">
        <v>1</v>
      </c>
      <c r="C159" s="225" t="s">
        <v>1</v>
      </c>
      <c r="D159" s="226"/>
      <c r="E159" s="226"/>
      <c r="F159" s="226"/>
      <c r="G159" s="226"/>
      <c r="H159" s="226"/>
      <c r="I159" s="226">
        <f t="shared" si="24"/>
        <v>0</v>
      </c>
      <c r="J159" s="226">
        <f t="shared" si="24"/>
        <v>0</v>
      </c>
      <c r="K159" s="222"/>
      <c r="L159" s="222"/>
    </row>
    <row r="160" spans="1:12">
      <c r="A160" s="225" t="s">
        <v>904</v>
      </c>
      <c r="B160" s="225" t="s">
        <v>905</v>
      </c>
      <c r="C160" s="225" t="s">
        <v>896</v>
      </c>
      <c r="D160" s="226">
        <v>6</v>
      </c>
      <c r="E160" s="230"/>
      <c r="F160" s="226">
        <f>D160*E160</f>
        <v>0</v>
      </c>
      <c r="G160" s="226">
        <v>0</v>
      </c>
      <c r="H160" s="226">
        <f>D160*G160</f>
        <v>0</v>
      </c>
      <c r="I160" s="226">
        <f t="shared" si="24"/>
        <v>0</v>
      </c>
      <c r="J160" s="226">
        <f t="shared" si="24"/>
        <v>0</v>
      </c>
      <c r="K160" s="222"/>
      <c r="L160" s="222"/>
    </row>
    <row r="161" spans="1:12">
      <c r="A161" s="225" t="s">
        <v>1</v>
      </c>
      <c r="B161" s="225" t="s">
        <v>1</v>
      </c>
      <c r="C161" s="225" t="s">
        <v>1</v>
      </c>
      <c r="D161" s="226"/>
      <c r="E161" s="226"/>
      <c r="F161" s="226"/>
      <c r="G161" s="226"/>
      <c r="H161" s="226"/>
      <c r="I161" s="226">
        <f t="shared" si="24"/>
        <v>0</v>
      </c>
      <c r="J161" s="226">
        <f t="shared" si="24"/>
        <v>0</v>
      </c>
      <c r="K161" s="222"/>
      <c r="L161" s="222"/>
    </row>
    <row r="162" spans="1:12">
      <c r="A162" s="227" t="s">
        <v>906</v>
      </c>
      <c r="B162" s="227" t="s">
        <v>907</v>
      </c>
      <c r="C162" s="227" t="s">
        <v>1</v>
      </c>
      <c r="D162" s="228"/>
      <c r="E162" s="228"/>
      <c r="F162" s="228"/>
      <c r="G162" s="228"/>
      <c r="H162" s="228"/>
      <c r="I162" s="228"/>
      <c r="J162" s="228"/>
      <c r="K162" s="222"/>
      <c r="L162" s="222"/>
    </row>
    <row r="163" spans="1:12">
      <c r="A163" s="225" t="s">
        <v>1</v>
      </c>
      <c r="B163" s="225" t="s">
        <v>908</v>
      </c>
      <c r="C163" s="225" t="s">
        <v>1</v>
      </c>
      <c r="D163" s="226"/>
      <c r="E163" s="226"/>
      <c r="F163" s="226"/>
      <c r="G163" s="226"/>
      <c r="H163" s="226"/>
      <c r="I163" s="226">
        <f>E163+G163</f>
        <v>0</v>
      </c>
      <c r="J163" s="226">
        <f>F163+H163</f>
        <v>0</v>
      </c>
      <c r="K163" s="222"/>
      <c r="L163" s="222"/>
    </row>
    <row r="164" spans="1:12">
      <c r="A164" s="225" t="s">
        <v>909</v>
      </c>
      <c r="B164" s="225" t="s">
        <v>910</v>
      </c>
      <c r="C164" s="225" t="s">
        <v>896</v>
      </c>
      <c r="D164" s="226">
        <v>12</v>
      </c>
      <c r="E164" s="230"/>
      <c r="F164" s="226">
        <f>D164*E164</f>
        <v>0</v>
      </c>
      <c r="G164" s="230"/>
      <c r="H164" s="226">
        <f>D164*G164</f>
        <v>0</v>
      </c>
      <c r="I164" s="226">
        <f>E164+G164</f>
        <v>0</v>
      </c>
      <c r="J164" s="226">
        <f>F164+H164</f>
        <v>0</v>
      </c>
      <c r="K164" s="222"/>
      <c r="L164" s="222"/>
    </row>
    <row r="165" spans="1:12">
      <c r="A165" s="227" t="s">
        <v>906</v>
      </c>
      <c r="B165" s="227" t="s">
        <v>911</v>
      </c>
      <c r="C165" s="227" t="s">
        <v>1</v>
      </c>
      <c r="D165" s="228"/>
      <c r="E165" s="228"/>
      <c r="F165" s="228"/>
      <c r="G165" s="228"/>
      <c r="H165" s="228"/>
      <c r="I165" s="228"/>
      <c r="J165" s="228"/>
      <c r="K165" s="222"/>
      <c r="L165" s="222"/>
    </row>
    <row r="166" spans="1:12">
      <c r="A166" s="225" t="s">
        <v>912</v>
      </c>
      <c r="B166" s="225" t="s">
        <v>913</v>
      </c>
      <c r="C166" s="225" t="s">
        <v>896</v>
      </c>
      <c r="D166" s="226">
        <v>30</v>
      </c>
      <c r="E166" s="230"/>
      <c r="F166" s="226">
        <f>D166*E166</f>
        <v>0</v>
      </c>
      <c r="G166" s="230"/>
      <c r="H166" s="226">
        <f>D166*G166</f>
        <v>0</v>
      </c>
      <c r="I166" s="226">
        <f>E166+G166</f>
        <v>0</v>
      </c>
      <c r="J166" s="226">
        <f>F166+H166</f>
        <v>0</v>
      </c>
      <c r="K166" s="222"/>
      <c r="L166" s="222"/>
    </row>
    <row r="167" spans="1:12">
      <c r="A167" s="227" t="s">
        <v>906</v>
      </c>
      <c r="B167" s="227" t="s">
        <v>914</v>
      </c>
      <c r="C167" s="227" t="s">
        <v>1</v>
      </c>
      <c r="D167" s="228"/>
      <c r="E167" s="228"/>
      <c r="F167" s="228"/>
      <c r="G167" s="228"/>
      <c r="H167" s="228"/>
      <c r="I167" s="228"/>
      <c r="J167" s="228"/>
      <c r="K167" s="222"/>
      <c r="L167" s="222"/>
    </row>
    <row r="168" spans="1:12">
      <c r="A168" s="225" t="s">
        <v>912</v>
      </c>
      <c r="B168" s="225" t="s">
        <v>915</v>
      </c>
      <c r="C168" s="225" t="s">
        <v>896</v>
      </c>
      <c r="D168" s="226">
        <v>30</v>
      </c>
      <c r="E168" s="230"/>
      <c r="F168" s="226">
        <f>D168*E168</f>
        <v>0</v>
      </c>
      <c r="G168" s="230"/>
      <c r="H168" s="226">
        <f>D168*G168</f>
        <v>0</v>
      </c>
      <c r="I168" s="226">
        <f>E168+G168</f>
        <v>0</v>
      </c>
      <c r="J168" s="226">
        <f>F168+H168</f>
        <v>0</v>
      </c>
      <c r="K168" s="222"/>
      <c r="L168" s="222"/>
    </row>
    <row r="169" spans="1:12">
      <c r="A169" s="227" t="s">
        <v>916</v>
      </c>
      <c r="B169" s="227" t="s">
        <v>917</v>
      </c>
      <c r="C169" s="227" t="s">
        <v>1</v>
      </c>
      <c r="D169" s="228"/>
      <c r="E169" s="228"/>
      <c r="F169" s="228"/>
      <c r="G169" s="228"/>
      <c r="H169" s="228"/>
      <c r="I169" s="228"/>
      <c r="J169" s="228"/>
      <c r="K169" s="222"/>
      <c r="L169" s="222"/>
    </row>
    <row r="170" spans="1:12">
      <c r="A170" s="225" t="s">
        <v>918</v>
      </c>
      <c r="B170" s="225" t="s">
        <v>919</v>
      </c>
      <c r="C170" s="225" t="s">
        <v>896</v>
      </c>
      <c r="D170" s="226">
        <v>48</v>
      </c>
      <c r="E170" s="230"/>
      <c r="F170" s="226">
        <f>D170*E170</f>
        <v>0</v>
      </c>
      <c r="G170" s="230"/>
      <c r="H170" s="226">
        <f>D170*G170</f>
        <v>0</v>
      </c>
      <c r="I170" s="226">
        <f t="shared" ref="I170:J173" si="25">E170+G170</f>
        <v>0</v>
      </c>
      <c r="J170" s="226">
        <f t="shared" si="25"/>
        <v>0</v>
      </c>
      <c r="K170" s="222"/>
      <c r="L170" s="222"/>
    </row>
    <row r="171" spans="1:12">
      <c r="A171" s="225" t="s">
        <v>920</v>
      </c>
      <c r="B171" s="225" t="s">
        <v>921</v>
      </c>
      <c r="C171" s="225" t="s">
        <v>896</v>
      </c>
      <c r="D171" s="226">
        <v>24</v>
      </c>
      <c r="E171" s="230"/>
      <c r="F171" s="226">
        <f>D171*E171</f>
        <v>0</v>
      </c>
      <c r="G171" s="230"/>
      <c r="H171" s="226">
        <f>D171*G171</f>
        <v>0</v>
      </c>
      <c r="I171" s="226">
        <f t="shared" si="25"/>
        <v>0</v>
      </c>
      <c r="J171" s="226">
        <f t="shared" si="25"/>
        <v>0</v>
      </c>
      <c r="K171" s="222"/>
      <c r="L171" s="222"/>
    </row>
    <row r="172" spans="1:12">
      <c r="A172" s="225" t="s">
        <v>922</v>
      </c>
      <c r="B172" s="225" t="s">
        <v>923</v>
      </c>
      <c r="C172" s="225" t="s">
        <v>896</v>
      </c>
      <c r="D172" s="226">
        <v>18</v>
      </c>
      <c r="E172" s="230"/>
      <c r="F172" s="226">
        <f>D172*E172</f>
        <v>0</v>
      </c>
      <c r="G172" s="230"/>
      <c r="H172" s="226">
        <f>D172*G172</f>
        <v>0</v>
      </c>
      <c r="I172" s="226">
        <f t="shared" si="25"/>
        <v>0</v>
      </c>
      <c r="J172" s="226">
        <f t="shared" si="25"/>
        <v>0</v>
      </c>
      <c r="K172" s="222"/>
      <c r="L172" s="222"/>
    </row>
    <row r="173" spans="1:12">
      <c r="A173" s="225" t="s">
        <v>1</v>
      </c>
      <c r="B173" s="225" t="s">
        <v>1</v>
      </c>
      <c r="C173" s="225" t="s">
        <v>1</v>
      </c>
      <c r="D173" s="226"/>
      <c r="E173" s="226"/>
      <c r="F173" s="226"/>
      <c r="G173" s="226"/>
      <c r="H173" s="226"/>
      <c r="I173" s="226">
        <f t="shared" si="25"/>
        <v>0</v>
      </c>
      <c r="J173" s="226">
        <f t="shared" si="25"/>
        <v>0</v>
      </c>
      <c r="K173" s="222"/>
      <c r="L173" s="222"/>
    </row>
    <row r="174" spans="1:12">
      <c r="A174" s="227" t="s">
        <v>924</v>
      </c>
      <c r="B174" s="227" t="s">
        <v>925</v>
      </c>
      <c r="C174" s="227" t="s">
        <v>1</v>
      </c>
      <c r="D174" s="228"/>
      <c r="E174" s="228"/>
      <c r="F174" s="228"/>
      <c r="G174" s="228"/>
      <c r="H174" s="228"/>
      <c r="I174" s="228"/>
      <c r="J174" s="228"/>
      <c r="K174" s="222"/>
      <c r="L174" s="222"/>
    </row>
    <row r="175" spans="1:12">
      <c r="A175" s="225" t="s">
        <v>926</v>
      </c>
      <c r="B175" s="225" t="s">
        <v>927</v>
      </c>
      <c r="C175" s="225" t="s">
        <v>279</v>
      </c>
      <c r="D175" s="226">
        <v>270</v>
      </c>
      <c r="E175" s="230"/>
      <c r="F175" s="226">
        <f>D175*E175</f>
        <v>0</v>
      </c>
      <c r="G175" s="230"/>
      <c r="H175" s="226">
        <f>D175*G175</f>
        <v>0</v>
      </c>
      <c r="I175" s="226">
        <f>E175+G175</f>
        <v>0</v>
      </c>
      <c r="J175" s="226">
        <f>F175+H175</f>
        <v>0</v>
      </c>
      <c r="K175" s="222"/>
      <c r="L175" s="222"/>
    </row>
    <row r="176" spans="1:12">
      <c r="A176" s="227" t="s">
        <v>928</v>
      </c>
      <c r="B176" s="227" t="s">
        <v>929</v>
      </c>
      <c r="C176" s="227" t="s">
        <v>1</v>
      </c>
      <c r="D176" s="228"/>
      <c r="E176" s="228"/>
      <c r="F176" s="228"/>
      <c r="G176" s="228"/>
      <c r="H176" s="228"/>
      <c r="I176" s="228"/>
      <c r="J176" s="228"/>
      <c r="K176" s="222"/>
      <c r="L176" s="222"/>
    </row>
    <row r="177" spans="1:12">
      <c r="A177" s="225" t="s">
        <v>930</v>
      </c>
      <c r="B177" s="225" t="s">
        <v>931</v>
      </c>
      <c r="C177" s="225" t="s">
        <v>279</v>
      </c>
      <c r="D177" s="226">
        <v>48</v>
      </c>
      <c r="E177" s="230"/>
      <c r="F177" s="226">
        <f>D177*E177</f>
        <v>0</v>
      </c>
      <c r="G177" s="230"/>
      <c r="H177" s="226">
        <f>D177*G177</f>
        <v>0</v>
      </c>
      <c r="I177" s="226">
        <f>E177+G177</f>
        <v>0</v>
      </c>
      <c r="J177" s="226">
        <f>F177+H177</f>
        <v>0</v>
      </c>
      <c r="K177" s="222"/>
      <c r="L177" s="222"/>
    </row>
    <row r="178" spans="1:12">
      <c r="A178" s="227" t="s">
        <v>932</v>
      </c>
      <c r="B178" s="227" t="s">
        <v>929</v>
      </c>
      <c r="C178" s="227" t="s">
        <v>1</v>
      </c>
      <c r="D178" s="228"/>
      <c r="E178" s="228"/>
      <c r="F178" s="228"/>
      <c r="G178" s="228"/>
      <c r="H178" s="228"/>
      <c r="I178" s="228"/>
      <c r="J178" s="228"/>
      <c r="K178" s="222"/>
      <c r="L178" s="222"/>
    </row>
    <row r="179" spans="1:12">
      <c r="A179" s="225" t="s">
        <v>933</v>
      </c>
      <c r="B179" s="225" t="s">
        <v>934</v>
      </c>
      <c r="C179" s="225" t="s">
        <v>279</v>
      </c>
      <c r="D179" s="226">
        <v>108</v>
      </c>
      <c r="E179" s="230"/>
      <c r="F179" s="226">
        <f>D179*E179</f>
        <v>0</v>
      </c>
      <c r="G179" s="230"/>
      <c r="H179" s="226">
        <f>D179*G179</f>
        <v>0</v>
      </c>
      <c r="I179" s="226">
        <f t="shared" ref="I179:J181" si="26">E179+G179</f>
        <v>0</v>
      </c>
      <c r="J179" s="226">
        <f t="shared" si="26"/>
        <v>0</v>
      </c>
      <c r="K179" s="222"/>
      <c r="L179" s="222"/>
    </row>
    <row r="180" spans="1:12">
      <c r="A180" s="225" t="s">
        <v>935</v>
      </c>
      <c r="B180" s="225" t="s">
        <v>936</v>
      </c>
      <c r="C180" s="225" t="s">
        <v>279</v>
      </c>
      <c r="D180" s="226">
        <v>744</v>
      </c>
      <c r="E180" s="230"/>
      <c r="F180" s="226">
        <f>D180*E180</f>
        <v>0</v>
      </c>
      <c r="G180" s="230"/>
      <c r="H180" s="226">
        <f>D180*G180</f>
        <v>0</v>
      </c>
      <c r="I180" s="226">
        <f t="shared" si="26"/>
        <v>0</v>
      </c>
      <c r="J180" s="226">
        <f t="shared" si="26"/>
        <v>0</v>
      </c>
      <c r="K180" s="222"/>
      <c r="L180" s="222"/>
    </row>
    <row r="181" spans="1:12">
      <c r="A181" s="225" t="s">
        <v>937</v>
      </c>
      <c r="B181" s="225" t="s">
        <v>938</v>
      </c>
      <c r="C181" s="225" t="s">
        <v>279</v>
      </c>
      <c r="D181" s="226">
        <v>660</v>
      </c>
      <c r="E181" s="230"/>
      <c r="F181" s="226">
        <f>D181*E181</f>
        <v>0</v>
      </c>
      <c r="G181" s="230"/>
      <c r="H181" s="226">
        <f>D181*G181</f>
        <v>0</v>
      </c>
      <c r="I181" s="226">
        <f t="shared" si="26"/>
        <v>0</v>
      </c>
      <c r="J181" s="226">
        <f t="shared" si="26"/>
        <v>0</v>
      </c>
      <c r="K181" s="222"/>
      <c r="L181" s="222"/>
    </row>
    <row r="182" spans="1:12">
      <c r="A182" s="227" t="s">
        <v>939</v>
      </c>
      <c r="B182" s="227" t="s">
        <v>929</v>
      </c>
      <c r="C182" s="227" t="s">
        <v>1</v>
      </c>
      <c r="D182" s="228"/>
      <c r="E182" s="228"/>
      <c r="F182" s="228"/>
      <c r="G182" s="228"/>
      <c r="H182" s="228"/>
      <c r="I182" s="228"/>
      <c r="J182" s="228"/>
      <c r="K182" s="222"/>
      <c r="L182" s="222"/>
    </row>
    <row r="183" spans="1:12">
      <c r="A183" s="225" t="s">
        <v>940</v>
      </c>
      <c r="B183" s="225" t="s">
        <v>941</v>
      </c>
      <c r="C183" s="225" t="s">
        <v>279</v>
      </c>
      <c r="D183" s="226">
        <v>720</v>
      </c>
      <c r="E183" s="230"/>
      <c r="F183" s="226">
        <f>D183*E183</f>
        <v>0</v>
      </c>
      <c r="G183" s="230"/>
      <c r="H183" s="226">
        <f>D183*G183</f>
        <v>0</v>
      </c>
      <c r="I183" s="226">
        <f>E183+G183</f>
        <v>0</v>
      </c>
      <c r="J183" s="226">
        <f>F183+H183</f>
        <v>0</v>
      </c>
      <c r="K183" s="222"/>
      <c r="L183" s="222"/>
    </row>
    <row r="184" spans="1:12">
      <c r="A184" s="227" t="s">
        <v>942</v>
      </c>
      <c r="B184" s="227" t="s">
        <v>943</v>
      </c>
      <c r="C184" s="227" t="s">
        <v>1</v>
      </c>
      <c r="D184" s="228"/>
      <c r="E184" s="228"/>
      <c r="F184" s="228"/>
      <c r="G184" s="228"/>
      <c r="H184" s="228"/>
      <c r="I184" s="228"/>
      <c r="J184" s="228"/>
      <c r="K184" s="222"/>
      <c r="L184" s="222"/>
    </row>
    <row r="185" spans="1:12">
      <c r="A185" s="225" t="s">
        <v>944</v>
      </c>
      <c r="B185" s="225" t="s">
        <v>945</v>
      </c>
      <c r="C185" s="225" t="s">
        <v>279</v>
      </c>
      <c r="D185" s="226">
        <v>540</v>
      </c>
      <c r="E185" s="230"/>
      <c r="F185" s="226">
        <f>D185*E185</f>
        <v>0</v>
      </c>
      <c r="G185" s="230"/>
      <c r="H185" s="226">
        <f>D185*G185</f>
        <v>0</v>
      </c>
      <c r="I185" s="226">
        <f t="shared" ref="I185:J187" si="27">E185+G185</f>
        <v>0</v>
      </c>
      <c r="J185" s="226">
        <f t="shared" si="27"/>
        <v>0</v>
      </c>
      <c r="K185" s="222"/>
      <c r="L185" s="222"/>
    </row>
    <row r="186" spans="1:12">
      <c r="A186" s="225" t="s">
        <v>946</v>
      </c>
      <c r="B186" s="225" t="s">
        <v>947</v>
      </c>
      <c r="C186" s="225" t="s">
        <v>279</v>
      </c>
      <c r="D186" s="226">
        <v>48</v>
      </c>
      <c r="E186" s="230"/>
      <c r="F186" s="226">
        <f>D186*E186</f>
        <v>0</v>
      </c>
      <c r="G186" s="230"/>
      <c r="H186" s="226">
        <f>D186*G186</f>
        <v>0</v>
      </c>
      <c r="I186" s="226">
        <f t="shared" si="27"/>
        <v>0</v>
      </c>
      <c r="J186" s="226">
        <f t="shared" si="27"/>
        <v>0</v>
      </c>
      <c r="K186" s="222"/>
      <c r="L186" s="222"/>
    </row>
    <row r="187" spans="1:12">
      <c r="A187" s="225" t="s">
        <v>1</v>
      </c>
      <c r="B187" s="225" t="s">
        <v>1</v>
      </c>
      <c r="C187" s="225" t="s">
        <v>1</v>
      </c>
      <c r="D187" s="226"/>
      <c r="E187" s="226"/>
      <c r="F187" s="226"/>
      <c r="G187" s="226"/>
      <c r="H187" s="226"/>
      <c r="I187" s="226">
        <f t="shared" si="27"/>
        <v>0</v>
      </c>
      <c r="J187" s="226">
        <f t="shared" si="27"/>
        <v>0</v>
      </c>
      <c r="K187" s="222"/>
      <c r="L187" s="222"/>
    </row>
    <row r="188" spans="1:12">
      <c r="A188" s="227" t="s">
        <v>948</v>
      </c>
      <c r="B188" s="227" t="s">
        <v>949</v>
      </c>
      <c r="C188" s="227" t="s">
        <v>1</v>
      </c>
      <c r="D188" s="228"/>
      <c r="E188" s="228"/>
      <c r="F188" s="228"/>
      <c r="G188" s="228"/>
      <c r="H188" s="228"/>
      <c r="I188" s="228"/>
      <c r="J188" s="228"/>
      <c r="K188" s="222"/>
      <c r="L188" s="222"/>
    </row>
    <row r="189" spans="1:12">
      <c r="A189" s="227" t="s">
        <v>950</v>
      </c>
      <c r="B189" s="227" t="s">
        <v>951</v>
      </c>
      <c r="C189" s="227" t="s">
        <v>1</v>
      </c>
      <c r="D189" s="228"/>
      <c r="E189" s="228"/>
      <c r="F189" s="228"/>
      <c r="G189" s="228"/>
      <c r="H189" s="228"/>
      <c r="I189" s="228"/>
      <c r="J189" s="228"/>
      <c r="K189" s="222"/>
      <c r="L189" s="222"/>
    </row>
    <row r="190" spans="1:12">
      <c r="A190" s="225" t="s">
        <v>1</v>
      </c>
      <c r="B190" s="225" t="s">
        <v>952</v>
      </c>
      <c r="C190" s="225" t="s">
        <v>1</v>
      </c>
      <c r="D190" s="226"/>
      <c r="E190" s="226"/>
      <c r="F190" s="226"/>
      <c r="G190" s="226"/>
      <c r="H190" s="226"/>
      <c r="I190" s="226"/>
      <c r="J190" s="226"/>
      <c r="K190" s="222"/>
      <c r="L190" s="222"/>
    </row>
    <row r="191" spans="1:12">
      <c r="A191" s="225" t="s">
        <v>1</v>
      </c>
      <c r="B191" s="225" t="s">
        <v>953</v>
      </c>
      <c r="C191" s="225" t="s">
        <v>1</v>
      </c>
      <c r="D191" s="226"/>
      <c r="E191" s="226"/>
      <c r="F191" s="226"/>
      <c r="G191" s="226"/>
      <c r="H191" s="226"/>
      <c r="I191" s="226"/>
      <c r="J191" s="226"/>
      <c r="K191" s="222"/>
      <c r="L191" s="222"/>
    </row>
    <row r="192" spans="1:12">
      <c r="A192" s="225" t="s">
        <v>954</v>
      </c>
      <c r="B192" s="225" t="s">
        <v>955</v>
      </c>
      <c r="C192" s="225" t="s">
        <v>896</v>
      </c>
      <c r="D192" s="226">
        <v>12</v>
      </c>
      <c r="E192" s="230"/>
      <c r="F192" s="226">
        <f t="shared" ref="F192:F195" si="28">D192*E192</f>
        <v>0</v>
      </c>
      <c r="G192" s="230"/>
      <c r="H192" s="226">
        <f t="shared" ref="H192:H195" si="29">D192*G192</f>
        <v>0</v>
      </c>
      <c r="I192" s="226">
        <f t="shared" ref="I192:J195" si="30">E192+G192</f>
        <v>0</v>
      </c>
      <c r="J192" s="226">
        <f t="shared" si="30"/>
        <v>0</v>
      </c>
      <c r="K192" s="222"/>
      <c r="L192" s="222"/>
    </row>
    <row r="193" spans="1:12">
      <c r="A193" s="225" t="s">
        <v>956</v>
      </c>
      <c r="B193" s="225" t="s">
        <v>957</v>
      </c>
      <c r="C193" s="225" t="s">
        <v>896</v>
      </c>
      <c r="D193" s="226">
        <v>96</v>
      </c>
      <c r="E193" s="230"/>
      <c r="F193" s="226">
        <f t="shared" si="28"/>
        <v>0</v>
      </c>
      <c r="G193" s="230"/>
      <c r="H193" s="226">
        <f t="shared" si="29"/>
        <v>0</v>
      </c>
      <c r="I193" s="226">
        <f t="shared" si="30"/>
        <v>0</v>
      </c>
      <c r="J193" s="226">
        <f t="shared" si="30"/>
        <v>0</v>
      </c>
      <c r="K193" s="222"/>
      <c r="L193" s="222"/>
    </row>
    <row r="194" spans="1:12">
      <c r="A194" s="225" t="s">
        <v>958</v>
      </c>
      <c r="B194" s="225" t="s">
        <v>959</v>
      </c>
      <c r="C194" s="225" t="s">
        <v>896</v>
      </c>
      <c r="D194" s="226">
        <v>36</v>
      </c>
      <c r="E194" s="230"/>
      <c r="F194" s="226">
        <f t="shared" si="28"/>
        <v>0</v>
      </c>
      <c r="G194" s="230"/>
      <c r="H194" s="226">
        <f t="shared" si="29"/>
        <v>0</v>
      </c>
      <c r="I194" s="226">
        <f t="shared" si="30"/>
        <v>0</v>
      </c>
      <c r="J194" s="226">
        <f t="shared" si="30"/>
        <v>0</v>
      </c>
      <c r="K194" s="222"/>
      <c r="L194" s="222"/>
    </row>
    <row r="195" spans="1:12">
      <c r="A195" s="225" t="s">
        <v>960</v>
      </c>
      <c r="B195" s="225" t="s">
        <v>961</v>
      </c>
      <c r="C195" s="225" t="s">
        <v>896</v>
      </c>
      <c r="D195" s="226">
        <v>18</v>
      </c>
      <c r="E195" s="230"/>
      <c r="F195" s="226">
        <f t="shared" si="28"/>
        <v>0</v>
      </c>
      <c r="G195" s="230"/>
      <c r="H195" s="226">
        <f t="shared" si="29"/>
        <v>0</v>
      </c>
      <c r="I195" s="226">
        <f t="shared" si="30"/>
        <v>0</v>
      </c>
      <c r="J195" s="226">
        <f t="shared" si="30"/>
        <v>0</v>
      </c>
      <c r="K195" s="222"/>
      <c r="L195" s="222"/>
    </row>
    <row r="196" spans="1:12">
      <c r="A196" s="225" t="s">
        <v>1</v>
      </c>
      <c r="B196" s="225" t="s">
        <v>1</v>
      </c>
      <c r="C196" s="225" t="s">
        <v>1</v>
      </c>
      <c r="D196" s="226"/>
      <c r="E196" s="226"/>
      <c r="F196" s="226"/>
      <c r="G196" s="226"/>
      <c r="H196" s="226"/>
      <c r="I196" s="226"/>
      <c r="J196" s="226"/>
      <c r="K196" s="222"/>
      <c r="L196" s="222"/>
    </row>
    <row r="197" spans="1:12">
      <c r="A197" s="225" t="s">
        <v>962</v>
      </c>
      <c r="B197" s="225" t="s">
        <v>963</v>
      </c>
      <c r="C197" s="225" t="s">
        <v>896</v>
      </c>
      <c r="D197" s="226">
        <v>144</v>
      </c>
      <c r="E197" s="230"/>
      <c r="F197" s="226">
        <f t="shared" ref="F197:F202" si="31">D197*E197</f>
        <v>0</v>
      </c>
      <c r="G197" s="230"/>
      <c r="H197" s="226">
        <f t="shared" ref="H197:H202" si="32">D197*G197</f>
        <v>0</v>
      </c>
      <c r="I197" s="226">
        <f t="shared" ref="I197:J203" si="33">E197+G197</f>
        <v>0</v>
      </c>
      <c r="J197" s="226">
        <f t="shared" si="33"/>
        <v>0</v>
      </c>
      <c r="K197" s="222"/>
      <c r="L197" s="222"/>
    </row>
    <row r="198" spans="1:12">
      <c r="A198" s="225" t="s">
        <v>964</v>
      </c>
      <c r="B198" s="225" t="s">
        <v>965</v>
      </c>
      <c r="C198" s="225" t="s">
        <v>896</v>
      </c>
      <c r="D198" s="226">
        <v>12</v>
      </c>
      <c r="E198" s="230"/>
      <c r="F198" s="226">
        <f t="shared" si="31"/>
        <v>0</v>
      </c>
      <c r="G198" s="230"/>
      <c r="H198" s="226">
        <f t="shared" si="32"/>
        <v>0</v>
      </c>
      <c r="I198" s="226">
        <f t="shared" si="33"/>
        <v>0</v>
      </c>
      <c r="J198" s="226">
        <f t="shared" si="33"/>
        <v>0</v>
      </c>
      <c r="K198" s="222"/>
      <c r="L198" s="222"/>
    </row>
    <row r="199" spans="1:12">
      <c r="A199" s="225" t="s">
        <v>966</v>
      </c>
      <c r="B199" s="225" t="s">
        <v>967</v>
      </c>
      <c r="C199" s="225" t="s">
        <v>896</v>
      </c>
      <c r="D199" s="226">
        <v>96</v>
      </c>
      <c r="E199" s="230"/>
      <c r="F199" s="226">
        <f t="shared" si="31"/>
        <v>0</v>
      </c>
      <c r="G199" s="230"/>
      <c r="H199" s="226">
        <f t="shared" si="32"/>
        <v>0</v>
      </c>
      <c r="I199" s="226">
        <f t="shared" si="33"/>
        <v>0</v>
      </c>
      <c r="J199" s="226">
        <f t="shared" si="33"/>
        <v>0</v>
      </c>
      <c r="K199" s="222"/>
      <c r="L199" s="222"/>
    </row>
    <row r="200" spans="1:12">
      <c r="A200" s="225" t="s">
        <v>968</v>
      </c>
      <c r="B200" s="225" t="s">
        <v>969</v>
      </c>
      <c r="C200" s="225" t="s">
        <v>896</v>
      </c>
      <c r="D200" s="226">
        <v>12</v>
      </c>
      <c r="E200" s="230"/>
      <c r="F200" s="226">
        <f t="shared" si="31"/>
        <v>0</v>
      </c>
      <c r="G200" s="230"/>
      <c r="H200" s="226">
        <f t="shared" si="32"/>
        <v>0</v>
      </c>
      <c r="I200" s="226">
        <f t="shared" si="33"/>
        <v>0</v>
      </c>
      <c r="J200" s="226">
        <f t="shared" si="33"/>
        <v>0</v>
      </c>
      <c r="K200" s="222"/>
      <c r="L200" s="222"/>
    </row>
    <row r="201" spans="1:12">
      <c r="A201" s="225" t="s">
        <v>970</v>
      </c>
      <c r="B201" s="225" t="s">
        <v>971</v>
      </c>
      <c r="C201" s="225" t="s">
        <v>279</v>
      </c>
      <c r="D201" s="226">
        <v>1080</v>
      </c>
      <c r="E201" s="230"/>
      <c r="F201" s="226">
        <f t="shared" si="31"/>
        <v>0</v>
      </c>
      <c r="G201" s="230"/>
      <c r="H201" s="226">
        <f t="shared" si="32"/>
        <v>0</v>
      </c>
      <c r="I201" s="226">
        <f t="shared" si="33"/>
        <v>0</v>
      </c>
      <c r="J201" s="226">
        <f t="shared" si="33"/>
        <v>0</v>
      </c>
      <c r="K201" s="222"/>
      <c r="L201" s="222"/>
    </row>
    <row r="202" spans="1:12">
      <c r="A202" s="225" t="s">
        <v>970</v>
      </c>
      <c r="B202" s="225" t="s">
        <v>972</v>
      </c>
      <c r="C202" s="225" t="s">
        <v>973</v>
      </c>
      <c r="D202" s="226">
        <v>48</v>
      </c>
      <c r="E202" s="230"/>
      <c r="F202" s="226">
        <f t="shared" si="31"/>
        <v>0</v>
      </c>
      <c r="G202" s="230"/>
      <c r="H202" s="226">
        <f t="shared" si="32"/>
        <v>0</v>
      </c>
      <c r="I202" s="226">
        <f t="shared" si="33"/>
        <v>0</v>
      </c>
      <c r="J202" s="226">
        <f t="shared" si="33"/>
        <v>0</v>
      </c>
      <c r="K202" s="222"/>
      <c r="L202" s="222"/>
    </row>
    <row r="203" spans="1:12">
      <c r="A203" s="225" t="s">
        <v>1</v>
      </c>
      <c r="B203" s="225" t="s">
        <v>1</v>
      </c>
      <c r="C203" s="225" t="s">
        <v>1</v>
      </c>
      <c r="D203" s="226"/>
      <c r="E203" s="226"/>
      <c r="F203" s="226"/>
      <c r="G203" s="226"/>
      <c r="H203" s="226"/>
      <c r="I203" s="226">
        <f t="shared" si="33"/>
        <v>0</v>
      </c>
      <c r="J203" s="226">
        <f t="shared" si="33"/>
        <v>0</v>
      </c>
      <c r="K203" s="222"/>
      <c r="L203" s="222"/>
    </row>
    <row r="204" spans="1:12">
      <c r="A204" s="227" t="s">
        <v>976</v>
      </c>
      <c r="B204" s="227" t="s">
        <v>977</v>
      </c>
      <c r="C204" s="227" t="s">
        <v>1</v>
      </c>
      <c r="D204" s="228"/>
      <c r="E204" s="228"/>
      <c r="F204" s="228"/>
      <c r="G204" s="228"/>
      <c r="H204" s="228"/>
      <c r="I204" s="228"/>
      <c r="J204" s="228"/>
      <c r="K204" s="222"/>
      <c r="L204" s="222"/>
    </row>
    <row r="205" spans="1:12">
      <c r="A205" s="225" t="s">
        <v>978</v>
      </c>
      <c r="B205" s="225" t="s">
        <v>979</v>
      </c>
      <c r="C205" s="225" t="s">
        <v>896</v>
      </c>
      <c r="D205" s="226">
        <v>6</v>
      </c>
      <c r="E205" s="230"/>
      <c r="F205" s="226">
        <f>D205*E205</f>
        <v>0</v>
      </c>
      <c r="G205" s="230"/>
      <c r="H205" s="226">
        <f>D205*G205</f>
        <v>0</v>
      </c>
      <c r="I205" s="226">
        <f>E205+G205</f>
        <v>0</v>
      </c>
      <c r="J205" s="226">
        <f>F205+H205</f>
        <v>0</v>
      </c>
      <c r="K205" s="222"/>
      <c r="L205" s="222"/>
    </row>
    <row r="206" spans="1:12">
      <c r="A206" s="225" t="s">
        <v>1</v>
      </c>
      <c r="B206" s="225" t="s">
        <v>1</v>
      </c>
      <c r="C206" s="225" t="s">
        <v>1</v>
      </c>
      <c r="D206" s="231"/>
      <c r="E206" s="231"/>
      <c r="F206" s="231"/>
      <c r="G206" s="231"/>
      <c r="H206" s="231"/>
      <c r="I206" s="231"/>
      <c r="J206" s="231"/>
      <c r="K206" s="222"/>
      <c r="L206" s="222"/>
    </row>
    <row r="207" spans="1:12">
      <c r="A207" s="227" t="s">
        <v>980</v>
      </c>
      <c r="B207" s="227" t="s">
        <v>981</v>
      </c>
      <c r="C207" s="227" t="s">
        <v>1</v>
      </c>
      <c r="D207" s="228"/>
      <c r="E207" s="228"/>
      <c r="F207" s="228"/>
      <c r="G207" s="228"/>
      <c r="H207" s="228"/>
      <c r="I207" s="228"/>
      <c r="J207" s="228"/>
      <c r="K207" s="222"/>
      <c r="L207" s="222"/>
    </row>
    <row r="208" spans="1:12">
      <c r="A208" s="227" t="s">
        <v>982</v>
      </c>
      <c r="B208" s="227" t="s">
        <v>1003</v>
      </c>
      <c r="C208" s="227" t="s">
        <v>1</v>
      </c>
      <c r="D208" s="228"/>
      <c r="E208" s="228"/>
      <c r="F208" s="228"/>
      <c r="G208" s="228"/>
      <c r="H208" s="228"/>
      <c r="I208" s="228"/>
      <c r="J208" s="228"/>
      <c r="K208" s="222"/>
      <c r="L208" s="222"/>
    </row>
    <row r="209" spans="1:12">
      <c r="A209" s="225" t="s">
        <v>984</v>
      </c>
      <c r="B209" s="225" t="s">
        <v>985</v>
      </c>
      <c r="C209" s="225" t="s">
        <v>986</v>
      </c>
      <c r="D209" s="226">
        <v>48</v>
      </c>
      <c r="E209" s="230"/>
      <c r="F209" s="226">
        <f>D209*E209</f>
        <v>0</v>
      </c>
      <c r="G209" s="230"/>
      <c r="H209" s="226">
        <f>D209*G209</f>
        <v>0</v>
      </c>
      <c r="I209" s="226">
        <f>E209+G209</f>
        <v>0</v>
      </c>
      <c r="J209" s="226">
        <f>F209+H209</f>
        <v>0</v>
      </c>
      <c r="K209" s="222"/>
      <c r="L209" s="222"/>
    </row>
    <row r="210" spans="1:12">
      <c r="A210" s="225" t="s">
        <v>987</v>
      </c>
      <c r="B210" s="225" t="s">
        <v>988</v>
      </c>
      <c r="C210" s="225" t="s">
        <v>986</v>
      </c>
      <c r="D210" s="226">
        <v>6</v>
      </c>
      <c r="E210" s="229">
        <v>0</v>
      </c>
      <c r="F210" s="226">
        <f>D210*E210</f>
        <v>0</v>
      </c>
      <c r="G210" s="230"/>
      <c r="H210" s="226">
        <f>D210*G210</f>
        <v>0</v>
      </c>
      <c r="I210" s="226">
        <f>E210+G210</f>
        <v>0</v>
      </c>
      <c r="J210" s="226">
        <f>F210+H210</f>
        <v>0</v>
      </c>
      <c r="K210" s="222"/>
      <c r="L210" s="222"/>
    </row>
    <row r="211" spans="1:12">
      <c r="A211" s="227" t="s">
        <v>989</v>
      </c>
      <c r="B211" s="227" t="s">
        <v>990</v>
      </c>
      <c r="C211" s="227" t="s">
        <v>1</v>
      </c>
      <c r="D211" s="228"/>
      <c r="E211" s="228"/>
      <c r="F211" s="228"/>
      <c r="G211" s="228"/>
      <c r="H211" s="228"/>
      <c r="I211" s="228"/>
      <c r="J211" s="228"/>
      <c r="K211" s="222"/>
      <c r="L211" s="222"/>
    </row>
    <row r="212" spans="1:12">
      <c r="A212" s="225" t="s">
        <v>991</v>
      </c>
      <c r="B212" s="225" t="s">
        <v>992</v>
      </c>
      <c r="C212" s="225" t="s">
        <v>986</v>
      </c>
      <c r="D212" s="226">
        <v>12</v>
      </c>
      <c r="E212" s="229">
        <v>0</v>
      </c>
      <c r="F212" s="226">
        <f>D212*E212</f>
        <v>0</v>
      </c>
      <c r="G212" s="230"/>
      <c r="H212" s="226">
        <f>D212*G212</f>
        <v>0</v>
      </c>
      <c r="I212" s="226">
        <f>E212+G212</f>
        <v>0</v>
      </c>
      <c r="J212" s="226">
        <f>F212+H212</f>
        <v>0</v>
      </c>
      <c r="K212" s="222"/>
      <c r="L212" s="222"/>
    </row>
    <row r="213" spans="1:12">
      <c r="A213" s="227" t="s">
        <v>993</v>
      </c>
      <c r="B213" s="227" t="s">
        <v>994</v>
      </c>
      <c r="C213" s="227" t="s">
        <v>1</v>
      </c>
      <c r="D213" s="228"/>
      <c r="E213" s="228"/>
      <c r="F213" s="228"/>
      <c r="G213" s="228"/>
      <c r="H213" s="228"/>
      <c r="I213" s="228"/>
      <c r="J213" s="228"/>
      <c r="K213" s="222"/>
      <c r="L213" s="222"/>
    </row>
    <row r="214" spans="1:12">
      <c r="A214" s="225" t="s">
        <v>995</v>
      </c>
      <c r="B214" s="225" t="s">
        <v>996</v>
      </c>
      <c r="C214" s="225" t="s">
        <v>986</v>
      </c>
      <c r="D214" s="226">
        <v>24</v>
      </c>
      <c r="E214" s="229">
        <v>0</v>
      </c>
      <c r="F214" s="226">
        <f>D214*E214</f>
        <v>0</v>
      </c>
      <c r="G214" s="230"/>
      <c r="H214" s="226">
        <f>D214*G214</f>
        <v>0</v>
      </c>
      <c r="I214" s="226">
        <f>E214+G214</f>
        <v>0</v>
      </c>
      <c r="J214" s="226">
        <f>F214+H214</f>
        <v>0</v>
      </c>
      <c r="K214" s="222"/>
      <c r="L214" s="222"/>
    </row>
    <row r="215" spans="1:12">
      <c r="A215" s="225" t="s">
        <v>1</v>
      </c>
      <c r="B215" s="225" t="s">
        <v>1</v>
      </c>
      <c r="C215" s="225" t="s">
        <v>1</v>
      </c>
      <c r="D215" s="226"/>
      <c r="E215" s="226"/>
      <c r="F215" s="226"/>
      <c r="G215" s="226"/>
      <c r="H215" s="226"/>
      <c r="I215" s="226"/>
      <c r="J215" s="226"/>
      <c r="K215" s="222"/>
      <c r="L215" s="222"/>
    </row>
    <row r="216" spans="1:12">
      <c r="A216" s="227" t="s">
        <v>1</v>
      </c>
      <c r="B216" s="227" t="s">
        <v>1006</v>
      </c>
      <c r="C216" s="227" t="s">
        <v>1</v>
      </c>
      <c r="D216" s="228"/>
      <c r="E216" s="228"/>
      <c r="F216" s="228">
        <f>SUM(F149:F215)</f>
        <v>0</v>
      </c>
      <c r="G216" s="228"/>
      <c r="H216" s="228">
        <f>SUM(H149:H215)</f>
        <v>0</v>
      </c>
      <c r="I216" s="228"/>
      <c r="J216" s="228">
        <f>SUM(J149:J215)</f>
        <v>0</v>
      </c>
      <c r="K216" s="222"/>
      <c r="L216" s="222"/>
    </row>
    <row r="217" spans="1:12">
      <c r="A217" s="225" t="s">
        <v>1</v>
      </c>
      <c r="B217" s="225" t="s">
        <v>1</v>
      </c>
      <c r="C217" s="225" t="s">
        <v>1</v>
      </c>
      <c r="D217" s="226"/>
      <c r="E217" s="226"/>
      <c r="F217" s="226"/>
      <c r="G217" s="226"/>
      <c r="H217" s="226"/>
      <c r="I217" s="226"/>
      <c r="J217" s="226"/>
      <c r="K217" s="222"/>
      <c r="L217" s="222"/>
    </row>
    <row r="218" spans="1:12">
      <c r="A218" s="225" t="s">
        <v>1</v>
      </c>
      <c r="B218" s="225" t="s">
        <v>1</v>
      </c>
      <c r="C218" s="225" t="s">
        <v>1</v>
      </c>
      <c r="D218" s="226"/>
      <c r="E218" s="226"/>
      <c r="F218" s="226"/>
      <c r="G218" s="226"/>
      <c r="H218" s="226"/>
      <c r="I218" s="226"/>
      <c r="J218" s="226"/>
      <c r="K218" s="222"/>
      <c r="L218" s="222"/>
    </row>
    <row r="219" spans="1:12">
      <c r="A219" s="225" t="s">
        <v>1</v>
      </c>
      <c r="B219" s="225" t="s">
        <v>1007</v>
      </c>
      <c r="C219" s="225" t="s">
        <v>1</v>
      </c>
      <c r="D219" s="226"/>
      <c r="E219" s="226"/>
      <c r="F219" s="230"/>
      <c r="G219" s="226"/>
      <c r="H219" s="226"/>
      <c r="I219" s="226">
        <f t="shared" ref="I219:J219" si="34">E219+G219</f>
        <v>0</v>
      </c>
      <c r="J219" s="226">
        <f t="shared" si="34"/>
        <v>0</v>
      </c>
      <c r="K219" s="222"/>
      <c r="L219" s="222"/>
    </row>
    <row r="220" spans="1:12">
      <c r="A220" s="223" t="s">
        <v>1</v>
      </c>
      <c r="B220" s="223" t="s">
        <v>1008</v>
      </c>
      <c r="C220" s="223" t="s">
        <v>1</v>
      </c>
      <c r="D220" s="224"/>
      <c r="E220" s="224"/>
      <c r="F220" s="224">
        <f>SUM(F3,F5:F72,F74,F76:F145,F147,F149:F215,F217:F219)</f>
        <v>0</v>
      </c>
      <c r="G220" s="224"/>
      <c r="H220" s="224">
        <f>SUM(H3,H5:H72,H74,H76:H145,H147,H149:H215,H217:H219)</f>
        <v>0</v>
      </c>
      <c r="I220" s="224"/>
      <c r="J220" s="224">
        <f>SUM(J3,J5:J72,J74,J76:J145,J147,J149:J215,J217:J219)</f>
        <v>0</v>
      </c>
      <c r="K220" s="222"/>
      <c r="L220" s="222"/>
    </row>
    <row r="221" spans="1:12">
      <c r="A221" s="225" t="s">
        <v>1</v>
      </c>
      <c r="B221" s="225" t="s">
        <v>1</v>
      </c>
      <c r="C221" s="225" t="s">
        <v>1</v>
      </c>
      <c r="D221" s="226"/>
      <c r="E221" s="226"/>
      <c r="F221" s="226"/>
      <c r="G221" s="226"/>
      <c r="H221" s="226"/>
      <c r="I221" s="226"/>
      <c r="J221" s="226"/>
      <c r="K221" s="222"/>
      <c r="L221" s="222"/>
    </row>
  </sheetData>
  <sheetProtection algorithmName="SHA-512" hashValue="uzTdwVvprLfO2TsonZJLkGXjmOMyCmQ0sdl6WNdtYRiv7RoXPU71iKfT+ZWwfTnAzAYVy+twsoqMefn2Kd63Xw==" saltValue="p2nYeU/eHAGP4pygDY6I2Q==" spinCount="100000" sheet="1" objects="1" scenarios="1"/>
  <autoFilter ref="A2:J221" xr:uid="{25D7D5B6-904C-4139-932E-B3D2096242DD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3BCE-C455-48F2-886D-ABC3017BE583}">
  <dimension ref="A1:I114"/>
  <sheetViews>
    <sheetView topLeftCell="A25" zoomScaleNormal="100" workbookViewId="0">
      <selection activeCell="D63" sqref="D63"/>
    </sheetView>
  </sheetViews>
  <sheetFormatPr defaultColWidth="10.6640625" defaultRowHeight="12.75"/>
  <cols>
    <col min="1" max="1" width="61.5" style="234" customWidth="1"/>
    <col min="2" max="3" width="15.33203125" style="234" customWidth="1"/>
    <col min="4" max="4" width="7.33203125" style="234" bestFit="1" customWidth="1"/>
    <col min="5" max="6" width="15.33203125" style="234" customWidth="1"/>
    <col min="7" max="7" width="44.6640625" style="234" customWidth="1"/>
    <col min="8" max="8" width="10.6640625" style="234"/>
    <col min="9" max="9" width="15.33203125" style="234" bestFit="1" customWidth="1"/>
    <col min="10" max="16384" width="10.6640625" style="234"/>
  </cols>
  <sheetData>
    <row r="1" spans="1:9" ht="25.5" customHeight="1">
      <c r="A1" s="278"/>
      <c r="B1" s="275"/>
      <c r="C1" s="275"/>
      <c r="D1" s="275"/>
      <c r="E1" s="275"/>
      <c r="F1" s="275"/>
      <c r="G1" s="275"/>
    </row>
    <row r="2" spans="1:9" ht="25.5" customHeight="1">
      <c r="A2" s="279" t="s">
        <v>1009</v>
      </c>
      <c r="B2" s="279"/>
      <c r="C2" s="279"/>
      <c r="D2" s="279"/>
      <c r="E2" s="279"/>
      <c r="F2" s="279"/>
      <c r="G2" s="279"/>
    </row>
    <row r="3" spans="1:9" ht="12.6" customHeight="1">
      <c r="A3" s="280" t="s">
        <v>1010</v>
      </c>
      <c r="B3" s="280"/>
      <c r="C3" s="280"/>
      <c r="D3" s="280"/>
      <c r="E3" s="280"/>
      <c r="F3" s="280"/>
      <c r="G3" s="280"/>
    </row>
    <row r="4" spans="1:9" ht="12.6" customHeight="1">
      <c r="A4" s="281" t="s">
        <v>20</v>
      </c>
      <c r="B4" s="282"/>
      <c r="C4" s="282"/>
      <c r="D4" s="282"/>
      <c r="E4" s="283" t="s">
        <v>20</v>
      </c>
      <c r="F4" s="283"/>
      <c r="G4" s="280"/>
    </row>
    <row r="5" spans="1:9" ht="12.6" customHeight="1">
      <c r="A5" s="235" t="s">
        <v>1011</v>
      </c>
      <c r="B5" s="235"/>
      <c r="C5" s="235"/>
      <c r="D5" s="235"/>
      <c r="E5" s="275" t="s">
        <v>20</v>
      </c>
      <c r="F5" s="275"/>
      <c r="G5" s="275"/>
    </row>
    <row r="6" spans="1:9" ht="12.6" customHeight="1">
      <c r="A6" s="235"/>
      <c r="B6" s="235"/>
      <c r="C6" s="235"/>
      <c r="D6" s="235"/>
      <c r="E6" s="275" t="s">
        <v>20</v>
      </c>
      <c r="F6" s="275"/>
      <c r="G6" s="275"/>
    </row>
    <row r="7" spans="1:9" ht="15.75" thickBot="1">
      <c r="A7" s="236" t="s">
        <v>1012</v>
      </c>
    </row>
    <row r="8" spans="1:9" s="238" customFormat="1" ht="13.5" thickBot="1">
      <c r="A8" s="237" t="s">
        <v>1013</v>
      </c>
      <c r="B8" s="237" t="s">
        <v>1014</v>
      </c>
      <c r="C8" s="237" t="s">
        <v>1015</v>
      </c>
      <c r="D8" s="237" t="s">
        <v>1016</v>
      </c>
      <c r="E8" s="237" t="s">
        <v>1014</v>
      </c>
      <c r="F8" s="237" t="s">
        <v>1015</v>
      </c>
      <c r="G8" s="237" t="s">
        <v>1017</v>
      </c>
    </row>
    <row r="9" spans="1:9">
      <c r="A9" s="239" t="s">
        <v>1018</v>
      </c>
      <c r="B9" s="240"/>
      <c r="C9" s="240"/>
      <c r="D9" s="239">
        <v>1</v>
      </c>
      <c r="E9" s="241">
        <f>B9*D9</f>
        <v>0</v>
      </c>
      <c r="F9" s="241">
        <f>C9*D9</f>
        <v>0</v>
      </c>
      <c r="G9" s="242"/>
      <c r="I9" s="243"/>
    </row>
    <row r="10" spans="1:9">
      <c r="A10" s="239" t="s">
        <v>1019</v>
      </c>
      <c r="B10" s="240"/>
      <c r="C10" s="240"/>
      <c r="D10" s="239">
        <v>1</v>
      </c>
      <c r="E10" s="241">
        <f t="shared" ref="E10:E23" si="0">B10*D10</f>
        <v>0</v>
      </c>
      <c r="F10" s="241">
        <f t="shared" ref="F10:F50" si="1">C10*D10</f>
        <v>0</v>
      </c>
      <c r="G10" s="242"/>
    </row>
    <row r="11" spans="1:9">
      <c r="A11" s="239" t="s">
        <v>1020</v>
      </c>
      <c r="B11" s="240"/>
      <c r="C11" s="240"/>
      <c r="D11" s="239">
        <v>1</v>
      </c>
      <c r="E11" s="241">
        <f t="shared" si="0"/>
        <v>0</v>
      </c>
      <c r="F11" s="241">
        <f t="shared" si="1"/>
        <v>0</v>
      </c>
      <c r="G11" s="242"/>
      <c r="I11" s="243"/>
    </row>
    <row r="12" spans="1:9">
      <c r="A12" s="239" t="s">
        <v>1021</v>
      </c>
      <c r="B12" s="240"/>
      <c r="C12" s="240"/>
      <c r="D12" s="239">
        <v>2</v>
      </c>
      <c r="E12" s="241">
        <f t="shared" si="0"/>
        <v>0</v>
      </c>
      <c r="F12" s="241">
        <f t="shared" si="1"/>
        <v>0</v>
      </c>
      <c r="G12" s="242"/>
    </row>
    <row r="13" spans="1:9">
      <c r="A13" s="239" t="s">
        <v>1022</v>
      </c>
      <c r="B13" s="240"/>
      <c r="C13" s="240"/>
      <c r="D13" s="239">
        <v>4</v>
      </c>
      <c r="E13" s="241">
        <f t="shared" si="0"/>
        <v>0</v>
      </c>
      <c r="F13" s="241">
        <f t="shared" si="1"/>
        <v>0</v>
      </c>
      <c r="G13" s="242"/>
    </row>
    <row r="14" spans="1:9">
      <c r="A14" s="239" t="s">
        <v>1023</v>
      </c>
      <c r="B14" s="240"/>
      <c r="C14" s="240"/>
      <c r="D14" s="239">
        <v>6</v>
      </c>
      <c r="E14" s="241">
        <f t="shared" si="0"/>
        <v>0</v>
      </c>
      <c r="F14" s="241">
        <f t="shared" si="1"/>
        <v>0</v>
      </c>
      <c r="G14" s="242"/>
    </row>
    <row r="15" spans="1:9">
      <c r="A15" s="239" t="s">
        <v>1024</v>
      </c>
      <c r="B15" s="240"/>
      <c r="C15" s="240"/>
      <c r="D15" s="239">
        <v>6</v>
      </c>
      <c r="E15" s="241">
        <f t="shared" si="0"/>
        <v>0</v>
      </c>
      <c r="F15" s="241">
        <f t="shared" si="1"/>
        <v>0</v>
      </c>
      <c r="G15" s="242"/>
    </row>
    <row r="16" spans="1:9">
      <c r="A16" s="239" t="s">
        <v>1025</v>
      </c>
      <c r="B16" s="240"/>
      <c r="C16" s="240"/>
      <c r="D16" s="239">
        <v>6</v>
      </c>
      <c r="E16" s="241">
        <f t="shared" si="0"/>
        <v>0</v>
      </c>
      <c r="F16" s="241">
        <f t="shared" si="1"/>
        <v>0</v>
      </c>
      <c r="G16" s="242"/>
    </row>
    <row r="17" spans="1:7">
      <c r="A17" s="239" t="s">
        <v>1026</v>
      </c>
      <c r="B17" s="240"/>
      <c r="C17" s="240"/>
      <c r="D17" s="239">
        <v>1</v>
      </c>
      <c r="E17" s="241">
        <f t="shared" si="0"/>
        <v>0</v>
      </c>
      <c r="F17" s="241">
        <f t="shared" si="1"/>
        <v>0</v>
      </c>
      <c r="G17" s="242"/>
    </row>
    <row r="18" spans="1:7">
      <c r="A18" s="239" t="s">
        <v>1027</v>
      </c>
      <c r="B18" s="240"/>
      <c r="C18" s="240"/>
      <c r="D18" s="239">
        <v>1</v>
      </c>
      <c r="E18" s="241">
        <f t="shared" si="0"/>
        <v>0</v>
      </c>
      <c r="F18" s="241">
        <f t="shared" si="1"/>
        <v>0</v>
      </c>
      <c r="G18" s="242"/>
    </row>
    <row r="19" spans="1:7">
      <c r="A19" s="239" t="s">
        <v>1028</v>
      </c>
      <c r="B19" s="240"/>
      <c r="C19" s="240"/>
      <c r="D19" s="239">
        <v>1</v>
      </c>
      <c r="E19" s="241">
        <f t="shared" si="0"/>
        <v>0</v>
      </c>
      <c r="F19" s="241">
        <f t="shared" si="1"/>
        <v>0</v>
      </c>
      <c r="G19" s="242"/>
    </row>
    <row r="20" spans="1:7">
      <c r="A20" s="239" t="s">
        <v>1029</v>
      </c>
      <c r="B20" s="240"/>
      <c r="C20" s="240"/>
      <c r="D20" s="239">
        <v>4</v>
      </c>
      <c r="E20" s="241">
        <f t="shared" si="0"/>
        <v>0</v>
      </c>
      <c r="F20" s="241">
        <f t="shared" si="1"/>
        <v>0</v>
      </c>
      <c r="G20" s="242"/>
    </row>
    <row r="21" spans="1:7">
      <c r="A21" s="239" t="s">
        <v>1030</v>
      </c>
      <c r="B21" s="240"/>
      <c r="C21" s="240"/>
      <c r="D21" s="239">
        <v>1.5</v>
      </c>
      <c r="E21" s="241">
        <f t="shared" si="0"/>
        <v>0</v>
      </c>
      <c r="F21" s="241">
        <f t="shared" si="1"/>
        <v>0</v>
      </c>
      <c r="G21" s="242"/>
    </row>
    <row r="22" spans="1:7">
      <c r="A22" s="239" t="s">
        <v>1031</v>
      </c>
      <c r="B22" s="240"/>
      <c r="C22" s="240"/>
      <c r="D22" s="244">
        <v>1.5</v>
      </c>
      <c r="E22" s="241">
        <f t="shared" si="0"/>
        <v>0</v>
      </c>
      <c r="F22" s="241">
        <f t="shared" si="1"/>
        <v>0</v>
      </c>
      <c r="G22" s="242"/>
    </row>
    <row r="23" spans="1:7">
      <c r="A23" s="239" t="s">
        <v>1032</v>
      </c>
      <c r="B23" s="240"/>
      <c r="C23" s="240"/>
      <c r="D23" s="244">
        <v>5</v>
      </c>
      <c r="E23" s="241">
        <f t="shared" si="0"/>
        <v>0</v>
      </c>
      <c r="F23" s="241">
        <f t="shared" si="1"/>
        <v>0</v>
      </c>
      <c r="G23" s="242"/>
    </row>
    <row r="24" spans="1:7">
      <c r="A24" s="239" t="s">
        <v>1033</v>
      </c>
      <c r="B24" s="240"/>
      <c r="C24" s="240"/>
      <c r="D24" s="244">
        <v>2</v>
      </c>
      <c r="E24" s="241">
        <f>B24*D24</f>
        <v>0</v>
      </c>
      <c r="F24" s="241">
        <f t="shared" si="1"/>
        <v>0</v>
      </c>
      <c r="G24" s="242"/>
    </row>
    <row r="25" spans="1:7">
      <c r="A25" s="239" t="s">
        <v>1034</v>
      </c>
      <c r="B25" s="240"/>
      <c r="C25" s="240"/>
      <c r="D25" s="244">
        <v>8</v>
      </c>
      <c r="E25" s="241">
        <f>B25*D25</f>
        <v>0</v>
      </c>
      <c r="F25" s="241">
        <f t="shared" si="1"/>
        <v>0</v>
      </c>
      <c r="G25" s="242"/>
    </row>
    <row r="26" spans="1:7">
      <c r="A26" s="239" t="s">
        <v>1035</v>
      </c>
      <c r="B26" s="240"/>
      <c r="C26" s="240"/>
      <c r="D26" s="244">
        <v>1</v>
      </c>
      <c r="E26" s="241">
        <f>B26*D26</f>
        <v>0</v>
      </c>
      <c r="F26" s="241">
        <f t="shared" si="1"/>
        <v>0</v>
      </c>
      <c r="G26" s="242"/>
    </row>
    <row r="27" spans="1:7">
      <c r="A27" s="239" t="s">
        <v>1036</v>
      </c>
      <c r="B27" s="240"/>
      <c r="C27" s="240"/>
      <c r="D27" s="244">
        <v>4</v>
      </c>
      <c r="E27" s="245">
        <f t="shared" ref="E27:E49" si="2">B27*D27</f>
        <v>0</v>
      </c>
      <c r="F27" s="241">
        <f t="shared" si="1"/>
        <v>0</v>
      </c>
      <c r="G27" s="242"/>
    </row>
    <row r="28" spans="1:7">
      <c r="A28" s="239" t="s">
        <v>1037</v>
      </c>
      <c r="B28" s="240"/>
      <c r="C28" s="240"/>
      <c r="D28" s="244">
        <v>12</v>
      </c>
      <c r="E28" s="245">
        <f t="shared" si="2"/>
        <v>0</v>
      </c>
      <c r="F28" s="241">
        <f t="shared" si="1"/>
        <v>0</v>
      </c>
      <c r="G28" s="242"/>
    </row>
    <row r="29" spans="1:7">
      <c r="A29" s="239" t="s">
        <v>1038</v>
      </c>
      <c r="B29" s="240"/>
      <c r="C29" s="240"/>
      <c r="D29" s="244">
        <v>2</v>
      </c>
      <c r="E29" s="245">
        <f t="shared" si="2"/>
        <v>0</v>
      </c>
      <c r="F29" s="241">
        <f t="shared" si="1"/>
        <v>0</v>
      </c>
      <c r="G29" s="242"/>
    </row>
    <row r="30" spans="1:7">
      <c r="A30" s="239" t="s">
        <v>1039</v>
      </c>
      <c r="B30" s="240"/>
      <c r="C30" s="240"/>
      <c r="D30" s="244">
        <v>1</v>
      </c>
      <c r="E30" s="245">
        <f>B30*D30</f>
        <v>0</v>
      </c>
      <c r="F30" s="241">
        <f>C30*D30</f>
        <v>0</v>
      </c>
      <c r="G30" s="242"/>
    </row>
    <row r="31" spans="1:7">
      <c r="A31" s="239" t="s">
        <v>1040</v>
      </c>
      <c r="B31" s="240"/>
      <c r="C31" s="240"/>
      <c r="D31" s="244">
        <v>1</v>
      </c>
      <c r="E31" s="245">
        <f t="shared" si="2"/>
        <v>0</v>
      </c>
      <c r="F31" s="241">
        <f t="shared" si="1"/>
        <v>0</v>
      </c>
      <c r="G31" s="242"/>
    </row>
    <row r="32" spans="1:7">
      <c r="A32" s="239" t="s">
        <v>1041</v>
      </c>
      <c r="B32" s="240"/>
      <c r="C32" s="240"/>
      <c r="D32" s="244">
        <v>1</v>
      </c>
      <c r="E32" s="245">
        <f t="shared" si="2"/>
        <v>0</v>
      </c>
      <c r="F32" s="241">
        <f t="shared" si="1"/>
        <v>0</v>
      </c>
      <c r="G32" s="242"/>
    </row>
    <row r="33" spans="1:7">
      <c r="A33" s="239" t="s">
        <v>1042</v>
      </c>
      <c r="B33" s="240"/>
      <c r="C33" s="240"/>
      <c r="D33" s="244">
        <v>2</v>
      </c>
      <c r="E33" s="245">
        <f t="shared" si="2"/>
        <v>0</v>
      </c>
      <c r="F33" s="241">
        <f t="shared" si="1"/>
        <v>0</v>
      </c>
      <c r="G33" s="242"/>
    </row>
    <row r="34" spans="1:7">
      <c r="A34" s="239" t="s">
        <v>1043</v>
      </c>
      <c r="B34" s="240"/>
      <c r="C34" s="240"/>
      <c r="D34" s="244">
        <v>1</v>
      </c>
      <c r="E34" s="245">
        <f t="shared" si="2"/>
        <v>0</v>
      </c>
      <c r="F34" s="241">
        <f t="shared" si="1"/>
        <v>0</v>
      </c>
      <c r="G34" s="242"/>
    </row>
    <row r="35" spans="1:7">
      <c r="A35" s="239" t="s">
        <v>1044</v>
      </c>
      <c r="B35" s="240"/>
      <c r="C35" s="240"/>
      <c r="D35" s="244">
        <v>1</v>
      </c>
      <c r="E35" s="245">
        <f>B35*D35</f>
        <v>0</v>
      </c>
      <c r="F35" s="241">
        <f>C35*D35</f>
        <v>0</v>
      </c>
      <c r="G35" s="242"/>
    </row>
    <row r="36" spans="1:7">
      <c r="A36" s="239" t="s">
        <v>1045</v>
      </c>
      <c r="B36" s="240"/>
      <c r="C36" s="240"/>
      <c r="D36" s="244">
        <v>2</v>
      </c>
      <c r="E36" s="245">
        <f t="shared" si="2"/>
        <v>0</v>
      </c>
      <c r="F36" s="241">
        <f t="shared" si="1"/>
        <v>0</v>
      </c>
      <c r="G36" s="242"/>
    </row>
    <row r="37" spans="1:7">
      <c r="A37" s="239" t="s">
        <v>1046</v>
      </c>
      <c r="B37" s="240"/>
      <c r="C37" s="240"/>
      <c r="D37" s="244">
        <v>13</v>
      </c>
      <c r="E37" s="245">
        <f t="shared" si="2"/>
        <v>0</v>
      </c>
      <c r="F37" s="241">
        <f t="shared" si="1"/>
        <v>0</v>
      </c>
      <c r="G37" s="242"/>
    </row>
    <row r="38" spans="1:7">
      <c r="A38" s="239" t="s">
        <v>1047</v>
      </c>
      <c r="B38" s="240"/>
      <c r="C38" s="240"/>
      <c r="D38" s="244">
        <v>2</v>
      </c>
      <c r="E38" s="245">
        <f t="shared" si="2"/>
        <v>0</v>
      </c>
      <c r="F38" s="241">
        <f t="shared" si="1"/>
        <v>0</v>
      </c>
      <c r="G38" s="242"/>
    </row>
    <row r="39" spans="1:7">
      <c r="A39" s="239" t="s">
        <v>1048</v>
      </c>
      <c r="B39" s="240"/>
      <c r="C39" s="240"/>
      <c r="D39" s="244">
        <v>4</v>
      </c>
      <c r="E39" s="245">
        <f t="shared" si="2"/>
        <v>0</v>
      </c>
      <c r="F39" s="241">
        <f t="shared" si="1"/>
        <v>0</v>
      </c>
      <c r="G39" s="242"/>
    </row>
    <row r="40" spans="1:7">
      <c r="A40" s="239" t="s">
        <v>1049</v>
      </c>
      <c r="B40" s="240"/>
      <c r="C40" s="240"/>
      <c r="D40" s="244">
        <v>2</v>
      </c>
      <c r="E40" s="245">
        <f t="shared" si="2"/>
        <v>0</v>
      </c>
      <c r="F40" s="241">
        <f t="shared" si="1"/>
        <v>0</v>
      </c>
      <c r="G40" s="242"/>
    </row>
    <row r="41" spans="1:7">
      <c r="A41" s="239" t="s">
        <v>1050</v>
      </c>
      <c r="B41" s="240"/>
      <c r="C41" s="240"/>
      <c r="D41" s="244">
        <v>15</v>
      </c>
      <c r="E41" s="245">
        <f t="shared" si="2"/>
        <v>0</v>
      </c>
      <c r="F41" s="241">
        <f t="shared" si="1"/>
        <v>0</v>
      </c>
      <c r="G41" s="242"/>
    </row>
    <row r="42" spans="1:7">
      <c r="A42" s="239" t="s">
        <v>1051</v>
      </c>
      <c r="B42" s="240"/>
      <c r="C42" s="240"/>
      <c r="D42" s="244">
        <v>4</v>
      </c>
      <c r="E42" s="245">
        <f t="shared" si="2"/>
        <v>0</v>
      </c>
      <c r="F42" s="241">
        <f t="shared" si="1"/>
        <v>0</v>
      </c>
      <c r="G42" s="242"/>
    </row>
    <row r="43" spans="1:7">
      <c r="A43" s="239" t="s">
        <v>1052</v>
      </c>
      <c r="B43" s="240"/>
      <c r="C43" s="240"/>
      <c r="D43" s="244">
        <v>6</v>
      </c>
      <c r="E43" s="245">
        <f t="shared" si="2"/>
        <v>0</v>
      </c>
      <c r="F43" s="241">
        <f t="shared" si="1"/>
        <v>0</v>
      </c>
      <c r="G43" s="242"/>
    </row>
    <row r="44" spans="1:7">
      <c r="A44" s="239" t="s">
        <v>1053</v>
      </c>
      <c r="B44" s="240"/>
      <c r="C44" s="240"/>
      <c r="D44" s="244">
        <v>35</v>
      </c>
      <c r="E44" s="245">
        <f t="shared" si="2"/>
        <v>0</v>
      </c>
      <c r="F44" s="241">
        <f t="shared" si="1"/>
        <v>0</v>
      </c>
      <c r="G44" s="242"/>
    </row>
    <row r="45" spans="1:7">
      <c r="A45" s="239" t="s">
        <v>1054</v>
      </c>
      <c r="B45" s="240"/>
      <c r="C45" s="240"/>
      <c r="D45" s="244">
        <v>8</v>
      </c>
      <c r="E45" s="245">
        <f t="shared" si="2"/>
        <v>0</v>
      </c>
      <c r="F45" s="241">
        <f t="shared" si="1"/>
        <v>0</v>
      </c>
      <c r="G45" s="242"/>
    </row>
    <row r="46" spans="1:7">
      <c r="A46" s="239" t="s">
        <v>1055</v>
      </c>
      <c r="B46" s="240"/>
      <c r="C46" s="240"/>
      <c r="D46" s="244">
        <v>3</v>
      </c>
      <c r="E46" s="245">
        <f t="shared" si="2"/>
        <v>0</v>
      </c>
      <c r="F46" s="241">
        <f t="shared" si="1"/>
        <v>0</v>
      </c>
      <c r="G46" s="242"/>
    </row>
    <row r="47" spans="1:7">
      <c r="A47" s="239" t="s">
        <v>1056</v>
      </c>
      <c r="B47" s="240"/>
      <c r="C47" s="240"/>
      <c r="D47" s="244">
        <v>3</v>
      </c>
      <c r="E47" s="245">
        <f t="shared" si="2"/>
        <v>0</v>
      </c>
      <c r="F47" s="241">
        <f t="shared" si="1"/>
        <v>0</v>
      </c>
      <c r="G47" s="242"/>
    </row>
    <row r="48" spans="1:7">
      <c r="A48" s="239" t="s">
        <v>1057</v>
      </c>
      <c r="B48" s="240"/>
      <c r="C48" s="240"/>
      <c r="D48" s="244">
        <v>1</v>
      </c>
      <c r="E48" s="245">
        <f t="shared" si="2"/>
        <v>0</v>
      </c>
      <c r="F48" s="241">
        <f t="shared" si="1"/>
        <v>0</v>
      </c>
      <c r="G48" s="242"/>
    </row>
    <row r="49" spans="1:7">
      <c r="A49" s="239" t="s">
        <v>1058</v>
      </c>
      <c r="B49" s="240"/>
      <c r="C49" s="240"/>
      <c r="D49" s="244">
        <v>1</v>
      </c>
      <c r="E49" s="245">
        <f t="shared" si="2"/>
        <v>0</v>
      </c>
      <c r="F49" s="241">
        <f t="shared" si="1"/>
        <v>0</v>
      </c>
      <c r="G49" s="242"/>
    </row>
    <row r="50" spans="1:7">
      <c r="A50" s="246" t="s">
        <v>1059</v>
      </c>
      <c r="B50" s="240"/>
      <c r="C50" s="240"/>
      <c r="D50" s="247">
        <v>1</v>
      </c>
      <c r="E50" s="248"/>
      <c r="F50" s="241">
        <f t="shared" si="1"/>
        <v>0</v>
      </c>
      <c r="G50" s="242"/>
    </row>
    <row r="51" spans="1:7" ht="13.5" thickBot="1">
      <c r="A51" s="249" t="s">
        <v>1060</v>
      </c>
      <c r="B51" s="250"/>
      <c r="C51" s="250"/>
      <c r="D51" s="251">
        <v>0.05</v>
      </c>
      <c r="E51" s="252">
        <f>SUM(E9:E49)*D51</f>
        <v>0</v>
      </c>
      <c r="F51" s="241"/>
      <c r="G51" s="239"/>
    </row>
    <row r="52" spans="1:7" s="258" customFormat="1" ht="15.75" customHeight="1" thickBot="1">
      <c r="A52" s="253" t="s">
        <v>1061</v>
      </c>
      <c r="B52" s="254"/>
      <c r="C52" s="254"/>
      <c r="D52" s="255"/>
      <c r="E52" s="256">
        <f>SUM(E9:E51)</f>
        <v>0</v>
      </c>
      <c r="F52" s="256">
        <f>SUM(F9:F51)</f>
        <v>0</v>
      </c>
      <c r="G52" s="257"/>
    </row>
    <row r="54" spans="1:7" ht="13.5" customHeight="1" thickBot="1">
      <c r="A54" s="236" t="s">
        <v>1062</v>
      </c>
    </row>
    <row r="55" spans="1:7" ht="12" customHeight="1" thickBot="1">
      <c r="A55" s="237" t="s">
        <v>1013</v>
      </c>
      <c r="B55" s="237" t="s">
        <v>1014</v>
      </c>
      <c r="C55" s="237" t="s">
        <v>1015</v>
      </c>
      <c r="D55" s="237" t="s">
        <v>1016</v>
      </c>
      <c r="E55" s="237" t="s">
        <v>1014</v>
      </c>
      <c r="F55" s="237" t="s">
        <v>1015</v>
      </c>
      <c r="G55" s="237" t="s">
        <v>1017</v>
      </c>
    </row>
    <row r="56" spans="1:7">
      <c r="A56" s="239" t="s">
        <v>1018</v>
      </c>
      <c r="B56" s="240"/>
      <c r="C56" s="240"/>
      <c r="D56" s="239">
        <v>1</v>
      </c>
      <c r="E56" s="241">
        <f t="shared" ref="E56:E97" si="3">B56*D56</f>
        <v>0</v>
      </c>
      <c r="F56" s="241">
        <f>C56*D56</f>
        <v>0</v>
      </c>
      <c r="G56" s="242"/>
    </row>
    <row r="57" spans="1:7">
      <c r="A57" s="239" t="s">
        <v>1019</v>
      </c>
      <c r="B57" s="240"/>
      <c r="C57" s="240"/>
      <c r="D57" s="239">
        <v>1</v>
      </c>
      <c r="E57" s="241">
        <f t="shared" si="3"/>
        <v>0</v>
      </c>
      <c r="F57" s="241">
        <f t="shared" ref="F57:F98" si="4">C57*D57</f>
        <v>0</v>
      </c>
      <c r="G57" s="242"/>
    </row>
    <row r="58" spans="1:7">
      <c r="A58" s="239" t="s">
        <v>1020</v>
      </c>
      <c r="B58" s="240"/>
      <c r="C58" s="240"/>
      <c r="D58" s="239">
        <v>1</v>
      </c>
      <c r="E58" s="241">
        <f t="shared" si="3"/>
        <v>0</v>
      </c>
      <c r="F58" s="241">
        <f t="shared" si="4"/>
        <v>0</v>
      </c>
      <c r="G58" s="242"/>
    </row>
    <row r="59" spans="1:7">
      <c r="A59" s="239" t="s">
        <v>1021</v>
      </c>
      <c r="B59" s="240"/>
      <c r="C59" s="240"/>
      <c r="D59" s="239">
        <v>1</v>
      </c>
      <c r="E59" s="241">
        <f t="shared" si="3"/>
        <v>0</v>
      </c>
      <c r="F59" s="241">
        <f t="shared" si="4"/>
        <v>0</v>
      </c>
      <c r="G59" s="242"/>
    </row>
    <row r="60" spans="1:7">
      <c r="A60" s="239" t="s">
        <v>1022</v>
      </c>
      <c r="B60" s="240"/>
      <c r="C60" s="240"/>
      <c r="D60" s="239">
        <v>4</v>
      </c>
      <c r="E60" s="241">
        <f t="shared" si="3"/>
        <v>0</v>
      </c>
      <c r="F60" s="241">
        <f t="shared" si="4"/>
        <v>0</v>
      </c>
      <c r="G60" s="242"/>
    </row>
    <row r="61" spans="1:7">
      <c r="A61" s="239" t="s">
        <v>1023</v>
      </c>
      <c r="B61" s="240"/>
      <c r="C61" s="240"/>
      <c r="D61" s="239">
        <v>7</v>
      </c>
      <c r="E61" s="241">
        <f t="shared" si="3"/>
        <v>0</v>
      </c>
      <c r="F61" s="241">
        <f t="shared" si="4"/>
        <v>0</v>
      </c>
      <c r="G61" s="242"/>
    </row>
    <row r="62" spans="1:7" s="258" customFormat="1">
      <c r="A62" s="239" t="s">
        <v>1024</v>
      </c>
      <c r="B62" s="240"/>
      <c r="C62" s="240"/>
      <c r="D62" s="239">
        <v>7</v>
      </c>
      <c r="E62" s="241">
        <f t="shared" si="3"/>
        <v>0</v>
      </c>
      <c r="F62" s="241">
        <f t="shared" si="4"/>
        <v>0</v>
      </c>
      <c r="G62" s="242"/>
    </row>
    <row r="63" spans="1:7">
      <c r="A63" s="239" t="s">
        <v>1025</v>
      </c>
      <c r="B63" s="240"/>
      <c r="C63" s="240"/>
      <c r="D63" s="239">
        <v>7</v>
      </c>
      <c r="E63" s="241">
        <f t="shared" si="3"/>
        <v>0</v>
      </c>
      <c r="F63" s="241">
        <f t="shared" si="4"/>
        <v>0</v>
      </c>
      <c r="G63" s="242"/>
    </row>
    <row r="64" spans="1:7">
      <c r="A64" s="239" t="s">
        <v>1026</v>
      </c>
      <c r="B64" s="240"/>
      <c r="C64" s="240"/>
      <c r="D64" s="239">
        <v>1</v>
      </c>
      <c r="E64" s="241">
        <f t="shared" si="3"/>
        <v>0</v>
      </c>
      <c r="F64" s="241">
        <f t="shared" si="4"/>
        <v>0</v>
      </c>
      <c r="G64" s="242"/>
    </row>
    <row r="65" spans="1:7">
      <c r="A65" s="239" t="s">
        <v>1027</v>
      </c>
      <c r="B65" s="240"/>
      <c r="C65" s="240"/>
      <c r="D65" s="239">
        <v>1</v>
      </c>
      <c r="E65" s="241">
        <f t="shared" si="3"/>
        <v>0</v>
      </c>
      <c r="F65" s="241">
        <f t="shared" si="4"/>
        <v>0</v>
      </c>
      <c r="G65" s="242"/>
    </row>
    <row r="66" spans="1:7">
      <c r="A66" s="239" t="s">
        <v>1028</v>
      </c>
      <c r="B66" s="240"/>
      <c r="C66" s="240"/>
      <c r="D66" s="239">
        <v>1</v>
      </c>
      <c r="E66" s="241">
        <f t="shared" si="3"/>
        <v>0</v>
      </c>
      <c r="F66" s="241">
        <f t="shared" si="4"/>
        <v>0</v>
      </c>
      <c r="G66" s="242"/>
    </row>
    <row r="67" spans="1:7">
      <c r="A67" s="239" t="s">
        <v>1029</v>
      </c>
      <c r="B67" s="240"/>
      <c r="C67" s="240"/>
      <c r="D67" s="239">
        <v>4</v>
      </c>
      <c r="E67" s="241">
        <f t="shared" si="3"/>
        <v>0</v>
      </c>
      <c r="F67" s="241">
        <f t="shared" si="4"/>
        <v>0</v>
      </c>
      <c r="G67" s="242"/>
    </row>
    <row r="68" spans="1:7">
      <c r="A68" s="239" t="s">
        <v>1030</v>
      </c>
      <c r="B68" s="240"/>
      <c r="C68" s="240"/>
      <c r="D68" s="239">
        <v>1.5</v>
      </c>
      <c r="E68" s="241">
        <f t="shared" si="3"/>
        <v>0</v>
      </c>
      <c r="F68" s="241">
        <f t="shared" si="4"/>
        <v>0</v>
      </c>
      <c r="G68" s="242"/>
    </row>
    <row r="69" spans="1:7">
      <c r="A69" s="239" t="s">
        <v>1031</v>
      </c>
      <c r="B69" s="240"/>
      <c r="C69" s="240"/>
      <c r="D69" s="244">
        <v>1.5</v>
      </c>
      <c r="E69" s="241">
        <f t="shared" si="3"/>
        <v>0</v>
      </c>
      <c r="F69" s="241">
        <f t="shared" si="4"/>
        <v>0</v>
      </c>
      <c r="G69" s="242"/>
    </row>
    <row r="70" spans="1:7">
      <c r="A70" s="239" t="s">
        <v>1032</v>
      </c>
      <c r="B70" s="240"/>
      <c r="C70" s="240"/>
      <c r="D70" s="244">
        <v>5</v>
      </c>
      <c r="E70" s="241">
        <f t="shared" si="3"/>
        <v>0</v>
      </c>
      <c r="F70" s="241">
        <f t="shared" si="4"/>
        <v>0</v>
      </c>
      <c r="G70" s="242"/>
    </row>
    <row r="71" spans="1:7">
      <c r="A71" s="239" t="s">
        <v>1033</v>
      </c>
      <c r="B71" s="240"/>
      <c r="C71" s="240"/>
      <c r="D71" s="244">
        <v>2</v>
      </c>
      <c r="E71" s="241">
        <f t="shared" si="3"/>
        <v>0</v>
      </c>
      <c r="F71" s="241">
        <f t="shared" si="4"/>
        <v>0</v>
      </c>
      <c r="G71" s="242"/>
    </row>
    <row r="72" spans="1:7">
      <c r="A72" s="239" t="s">
        <v>1063</v>
      </c>
      <c r="B72" s="240"/>
      <c r="C72" s="240"/>
      <c r="D72" s="244">
        <v>4</v>
      </c>
      <c r="E72" s="241">
        <f>B72*D72</f>
        <v>0</v>
      </c>
      <c r="F72" s="241">
        <f>C72*D72</f>
        <v>0</v>
      </c>
      <c r="G72" s="242"/>
    </row>
    <row r="73" spans="1:7">
      <c r="A73" s="239" t="s">
        <v>1034</v>
      </c>
      <c r="B73" s="240"/>
      <c r="C73" s="240"/>
      <c r="D73" s="244">
        <v>6</v>
      </c>
      <c r="E73" s="241">
        <f t="shared" si="3"/>
        <v>0</v>
      </c>
      <c r="F73" s="241">
        <f t="shared" si="4"/>
        <v>0</v>
      </c>
      <c r="G73" s="242"/>
    </row>
    <row r="74" spans="1:7">
      <c r="A74" s="239" t="s">
        <v>1035</v>
      </c>
      <c r="B74" s="240"/>
      <c r="C74" s="240"/>
      <c r="D74" s="244">
        <v>1</v>
      </c>
      <c r="E74" s="241">
        <f t="shared" si="3"/>
        <v>0</v>
      </c>
      <c r="F74" s="241">
        <f t="shared" si="4"/>
        <v>0</v>
      </c>
      <c r="G74" s="242"/>
    </row>
    <row r="75" spans="1:7">
      <c r="A75" s="239" t="s">
        <v>1036</v>
      </c>
      <c r="B75" s="240"/>
      <c r="C75" s="240"/>
      <c r="D75" s="244">
        <v>4</v>
      </c>
      <c r="E75" s="245">
        <f t="shared" si="3"/>
        <v>0</v>
      </c>
      <c r="F75" s="241">
        <f t="shared" si="4"/>
        <v>0</v>
      </c>
      <c r="G75" s="242"/>
    </row>
    <row r="76" spans="1:7">
      <c r="A76" s="239" t="s">
        <v>1037</v>
      </c>
      <c r="B76" s="240"/>
      <c r="C76" s="240"/>
      <c r="D76" s="244">
        <v>12</v>
      </c>
      <c r="E76" s="245">
        <f t="shared" si="3"/>
        <v>0</v>
      </c>
      <c r="F76" s="241">
        <f t="shared" si="4"/>
        <v>0</v>
      </c>
      <c r="G76" s="242"/>
    </row>
    <row r="77" spans="1:7">
      <c r="A77" s="239" t="s">
        <v>1038</v>
      </c>
      <c r="B77" s="240"/>
      <c r="C77" s="240"/>
      <c r="D77" s="244">
        <v>2</v>
      </c>
      <c r="E77" s="245">
        <f t="shared" si="3"/>
        <v>0</v>
      </c>
      <c r="F77" s="241">
        <f t="shared" si="4"/>
        <v>0</v>
      </c>
      <c r="G77" s="242"/>
    </row>
    <row r="78" spans="1:7">
      <c r="A78" s="239" t="s">
        <v>1039</v>
      </c>
      <c r="B78" s="240"/>
      <c r="C78" s="240"/>
      <c r="D78" s="244">
        <v>1</v>
      </c>
      <c r="E78" s="245">
        <f t="shared" si="3"/>
        <v>0</v>
      </c>
      <c r="F78" s="241">
        <f t="shared" si="4"/>
        <v>0</v>
      </c>
      <c r="G78" s="242"/>
    </row>
    <row r="79" spans="1:7">
      <c r="A79" s="239" t="s">
        <v>1040</v>
      </c>
      <c r="B79" s="240"/>
      <c r="C79" s="240"/>
      <c r="D79" s="244">
        <v>1</v>
      </c>
      <c r="E79" s="245">
        <f t="shared" si="3"/>
        <v>0</v>
      </c>
      <c r="F79" s="241">
        <f t="shared" si="4"/>
        <v>0</v>
      </c>
      <c r="G79" s="242"/>
    </row>
    <row r="80" spans="1:7">
      <c r="A80" s="239" t="s">
        <v>1041</v>
      </c>
      <c r="B80" s="240"/>
      <c r="C80" s="240"/>
      <c r="D80" s="244">
        <v>1</v>
      </c>
      <c r="E80" s="245">
        <f t="shared" si="3"/>
        <v>0</v>
      </c>
      <c r="F80" s="241">
        <f t="shared" si="4"/>
        <v>0</v>
      </c>
      <c r="G80" s="242"/>
    </row>
    <row r="81" spans="1:7">
      <c r="A81" s="239" t="s">
        <v>1042</v>
      </c>
      <c r="B81" s="240"/>
      <c r="C81" s="240"/>
      <c r="D81" s="244">
        <v>2</v>
      </c>
      <c r="E81" s="245">
        <f t="shared" si="3"/>
        <v>0</v>
      </c>
      <c r="F81" s="241">
        <f t="shared" si="4"/>
        <v>0</v>
      </c>
      <c r="G81" s="242"/>
    </row>
    <row r="82" spans="1:7">
      <c r="A82" s="239" t="s">
        <v>1043</v>
      </c>
      <c r="B82" s="240"/>
      <c r="C82" s="240"/>
      <c r="D82" s="244">
        <v>1</v>
      </c>
      <c r="E82" s="245">
        <f t="shared" si="3"/>
        <v>0</v>
      </c>
      <c r="F82" s="241">
        <f t="shared" si="4"/>
        <v>0</v>
      </c>
      <c r="G82" s="242"/>
    </row>
    <row r="83" spans="1:7">
      <c r="A83" s="239" t="s">
        <v>1044</v>
      </c>
      <c r="B83" s="240"/>
      <c r="C83" s="240"/>
      <c r="D83" s="244">
        <v>1</v>
      </c>
      <c r="E83" s="245">
        <f t="shared" si="3"/>
        <v>0</v>
      </c>
      <c r="F83" s="241">
        <f t="shared" si="4"/>
        <v>0</v>
      </c>
      <c r="G83" s="242"/>
    </row>
    <row r="84" spans="1:7">
      <c r="A84" s="239" t="s">
        <v>1045</v>
      </c>
      <c r="B84" s="240"/>
      <c r="C84" s="240"/>
      <c r="D84" s="244">
        <v>2</v>
      </c>
      <c r="E84" s="245">
        <f t="shared" si="3"/>
        <v>0</v>
      </c>
      <c r="F84" s="241">
        <f t="shared" si="4"/>
        <v>0</v>
      </c>
      <c r="G84" s="242"/>
    </row>
    <row r="85" spans="1:7">
      <c r="A85" s="239" t="s">
        <v>1046</v>
      </c>
      <c r="B85" s="240"/>
      <c r="C85" s="240"/>
      <c r="D85" s="244">
        <v>15</v>
      </c>
      <c r="E85" s="245">
        <f t="shared" si="3"/>
        <v>0</v>
      </c>
      <c r="F85" s="241">
        <f t="shared" si="4"/>
        <v>0</v>
      </c>
      <c r="G85" s="242"/>
    </row>
    <row r="86" spans="1:7">
      <c r="A86" s="239" t="s">
        <v>1047</v>
      </c>
      <c r="B86" s="240"/>
      <c r="C86" s="240"/>
      <c r="D86" s="244">
        <v>2</v>
      </c>
      <c r="E86" s="245">
        <f t="shared" si="3"/>
        <v>0</v>
      </c>
      <c r="F86" s="241">
        <f t="shared" si="4"/>
        <v>0</v>
      </c>
      <c r="G86" s="242"/>
    </row>
    <row r="87" spans="1:7">
      <c r="A87" s="239" t="s">
        <v>1048</v>
      </c>
      <c r="B87" s="240"/>
      <c r="C87" s="240"/>
      <c r="D87" s="244">
        <v>4</v>
      </c>
      <c r="E87" s="245">
        <f t="shared" si="3"/>
        <v>0</v>
      </c>
      <c r="F87" s="241">
        <f t="shared" si="4"/>
        <v>0</v>
      </c>
      <c r="G87" s="242"/>
    </row>
    <row r="88" spans="1:7">
      <c r="A88" s="239" t="s">
        <v>1049</v>
      </c>
      <c r="B88" s="240"/>
      <c r="C88" s="240"/>
      <c r="D88" s="244">
        <v>2</v>
      </c>
      <c r="E88" s="245">
        <f t="shared" si="3"/>
        <v>0</v>
      </c>
      <c r="F88" s="241">
        <f t="shared" si="4"/>
        <v>0</v>
      </c>
      <c r="G88" s="242"/>
    </row>
    <row r="89" spans="1:7">
      <c r="A89" s="239" t="s">
        <v>1050</v>
      </c>
      <c r="B89" s="240"/>
      <c r="C89" s="240"/>
      <c r="D89" s="244">
        <v>15</v>
      </c>
      <c r="E89" s="245">
        <f t="shared" si="3"/>
        <v>0</v>
      </c>
      <c r="F89" s="241">
        <f t="shared" si="4"/>
        <v>0</v>
      </c>
      <c r="G89" s="242"/>
    </row>
    <row r="90" spans="1:7">
      <c r="A90" s="239" t="s">
        <v>1051</v>
      </c>
      <c r="B90" s="240"/>
      <c r="C90" s="240"/>
      <c r="D90" s="244">
        <v>4</v>
      </c>
      <c r="E90" s="245">
        <f t="shared" si="3"/>
        <v>0</v>
      </c>
      <c r="F90" s="241">
        <f t="shared" si="4"/>
        <v>0</v>
      </c>
      <c r="G90" s="242"/>
    </row>
    <row r="91" spans="1:7">
      <c r="A91" s="239" t="s">
        <v>1052</v>
      </c>
      <c r="B91" s="240"/>
      <c r="C91" s="240"/>
      <c r="D91" s="244">
        <v>6</v>
      </c>
      <c r="E91" s="245">
        <f t="shared" si="3"/>
        <v>0</v>
      </c>
      <c r="F91" s="241">
        <f t="shared" si="4"/>
        <v>0</v>
      </c>
      <c r="G91" s="242"/>
    </row>
    <row r="92" spans="1:7">
      <c r="A92" s="239" t="s">
        <v>1053</v>
      </c>
      <c r="B92" s="240"/>
      <c r="C92" s="240"/>
      <c r="D92" s="244">
        <v>35</v>
      </c>
      <c r="E92" s="245">
        <f t="shared" si="3"/>
        <v>0</v>
      </c>
      <c r="F92" s="241">
        <f t="shared" si="4"/>
        <v>0</v>
      </c>
      <c r="G92" s="242"/>
    </row>
    <row r="93" spans="1:7">
      <c r="A93" s="239" t="s">
        <v>1054</v>
      </c>
      <c r="B93" s="240"/>
      <c r="C93" s="240"/>
      <c r="D93" s="244">
        <v>8</v>
      </c>
      <c r="E93" s="245">
        <f t="shared" si="3"/>
        <v>0</v>
      </c>
      <c r="F93" s="241">
        <f t="shared" si="4"/>
        <v>0</v>
      </c>
      <c r="G93" s="242"/>
    </row>
    <row r="94" spans="1:7">
      <c r="A94" s="239" t="s">
        <v>1055</v>
      </c>
      <c r="B94" s="240"/>
      <c r="C94" s="240"/>
      <c r="D94" s="244">
        <v>3</v>
      </c>
      <c r="E94" s="245">
        <f t="shared" si="3"/>
        <v>0</v>
      </c>
      <c r="F94" s="241">
        <f t="shared" si="4"/>
        <v>0</v>
      </c>
      <c r="G94" s="242"/>
    </row>
    <row r="95" spans="1:7">
      <c r="A95" s="239" t="s">
        <v>1056</v>
      </c>
      <c r="B95" s="240"/>
      <c r="C95" s="240"/>
      <c r="D95" s="244">
        <v>3</v>
      </c>
      <c r="E95" s="245">
        <f t="shared" si="3"/>
        <v>0</v>
      </c>
      <c r="F95" s="241">
        <f t="shared" si="4"/>
        <v>0</v>
      </c>
      <c r="G95" s="242"/>
    </row>
    <row r="96" spans="1:7">
      <c r="A96" s="239" t="s">
        <v>1057</v>
      </c>
      <c r="B96" s="240"/>
      <c r="C96" s="240"/>
      <c r="D96" s="244">
        <v>1</v>
      </c>
      <c r="E96" s="245">
        <f t="shared" si="3"/>
        <v>0</v>
      </c>
      <c r="F96" s="241">
        <f t="shared" si="4"/>
        <v>0</v>
      </c>
      <c r="G96" s="242"/>
    </row>
    <row r="97" spans="1:7">
      <c r="A97" s="239" t="s">
        <v>1058</v>
      </c>
      <c r="B97" s="240"/>
      <c r="C97" s="240"/>
      <c r="D97" s="244">
        <v>1</v>
      </c>
      <c r="E97" s="245">
        <f t="shared" si="3"/>
        <v>0</v>
      </c>
      <c r="F97" s="241">
        <f t="shared" si="4"/>
        <v>0</v>
      </c>
      <c r="G97" s="242"/>
    </row>
    <row r="98" spans="1:7">
      <c r="A98" s="246" t="s">
        <v>1059</v>
      </c>
      <c r="B98" s="240"/>
      <c r="C98" s="240"/>
      <c r="D98" s="247">
        <v>1</v>
      </c>
      <c r="E98" s="248"/>
      <c r="F98" s="241">
        <f t="shared" si="4"/>
        <v>0</v>
      </c>
      <c r="G98" s="242"/>
    </row>
    <row r="99" spans="1:7" ht="13.5" thickBot="1">
      <c r="A99" s="249" t="s">
        <v>1060</v>
      </c>
      <c r="B99" s="252"/>
      <c r="C99" s="252"/>
      <c r="D99" s="251">
        <v>0.05</v>
      </c>
      <c r="E99" s="252">
        <f>SUM(E56:E97)*D99</f>
        <v>0</v>
      </c>
      <c r="F99" s="241"/>
      <c r="G99" s="239"/>
    </row>
    <row r="100" spans="1:7" ht="13.5" thickBot="1">
      <c r="A100" s="253" t="s">
        <v>1061</v>
      </c>
      <c r="B100" s="254"/>
      <c r="C100" s="254"/>
      <c r="D100" s="255"/>
      <c r="E100" s="256">
        <f>SUM(E56:E99)</f>
        <v>0</v>
      </c>
      <c r="F100" s="256">
        <f>SUM(F56:F99)</f>
        <v>0</v>
      </c>
      <c r="G100" s="257"/>
    </row>
    <row r="102" spans="1:7" ht="15.75" thickBot="1">
      <c r="A102" s="236" t="s">
        <v>1064</v>
      </c>
    </row>
    <row r="103" spans="1:7" ht="13.5" thickBot="1">
      <c r="A103" s="237" t="s">
        <v>1013</v>
      </c>
      <c r="B103" s="237" t="s">
        <v>1014</v>
      </c>
      <c r="C103" s="237" t="s">
        <v>1015</v>
      </c>
      <c r="D103" s="237" t="s">
        <v>1016</v>
      </c>
      <c r="E103" s="237" t="s">
        <v>1014</v>
      </c>
      <c r="F103" s="237" t="s">
        <v>1015</v>
      </c>
      <c r="G103" s="237" t="s">
        <v>1017</v>
      </c>
    </row>
    <row r="104" spans="1:7">
      <c r="A104" s="239" t="s">
        <v>1012</v>
      </c>
      <c r="B104" s="241">
        <f>E52</f>
        <v>0</v>
      </c>
      <c r="C104" s="241">
        <f>F52</f>
        <v>0</v>
      </c>
      <c r="D104" s="244">
        <v>7</v>
      </c>
      <c r="E104" s="245">
        <f t="shared" ref="E104:E109" si="5">B104*D104</f>
        <v>0</v>
      </c>
      <c r="F104" s="241">
        <f t="shared" ref="F104:F109" si="6">C104*D104</f>
        <v>0</v>
      </c>
    </row>
    <row r="105" spans="1:7">
      <c r="A105" s="239" t="s">
        <v>1062</v>
      </c>
      <c r="B105" s="241">
        <f>E100</f>
        <v>0</v>
      </c>
      <c r="C105" s="241">
        <f>F100</f>
        <v>0</v>
      </c>
      <c r="D105" s="244">
        <v>1</v>
      </c>
      <c r="E105" s="245">
        <f t="shared" si="5"/>
        <v>0</v>
      </c>
      <c r="F105" s="241">
        <f t="shared" si="6"/>
        <v>0</v>
      </c>
    </row>
    <row r="106" spans="1:7">
      <c r="A106" s="239" t="s">
        <v>1065</v>
      </c>
      <c r="B106" s="241"/>
      <c r="C106" s="240"/>
      <c r="D106" s="244">
        <v>1</v>
      </c>
      <c r="E106" s="245">
        <f t="shared" si="5"/>
        <v>0</v>
      </c>
      <c r="F106" s="241">
        <f t="shared" si="6"/>
        <v>0</v>
      </c>
      <c r="G106" s="259"/>
    </row>
    <row r="107" spans="1:7">
      <c r="A107" s="239" t="s">
        <v>1066</v>
      </c>
      <c r="B107" s="241"/>
      <c r="C107" s="240"/>
      <c r="D107" s="244">
        <v>1</v>
      </c>
      <c r="E107" s="245">
        <f t="shared" si="5"/>
        <v>0</v>
      </c>
      <c r="F107" s="241">
        <f t="shared" si="6"/>
        <v>0</v>
      </c>
      <c r="G107" s="242"/>
    </row>
    <row r="108" spans="1:7">
      <c r="A108" s="239" t="s">
        <v>1067</v>
      </c>
      <c r="B108" s="241"/>
      <c r="C108" s="240"/>
      <c r="D108" s="244">
        <v>1</v>
      </c>
      <c r="E108" s="245">
        <f t="shared" si="5"/>
        <v>0</v>
      </c>
      <c r="F108" s="241">
        <f t="shared" si="6"/>
        <v>0</v>
      </c>
      <c r="G108" s="242"/>
    </row>
    <row r="109" spans="1:7" ht="13.5" thickBot="1">
      <c r="A109" s="239" t="s">
        <v>1068</v>
      </c>
      <c r="B109" s="241"/>
      <c r="C109" s="240"/>
      <c r="D109" s="244">
        <v>1</v>
      </c>
      <c r="E109" s="245">
        <f t="shared" si="5"/>
        <v>0</v>
      </c>
      <c r="F109" s="241">
        <f t="shared" si="6"/>
        <v>0</v>
      </c>
      <c r="G109" s="242"/>
    </row>
    <row r="110" spans="1:7" ht="13.5" thickBot="1">
      <c r="A110" s="253" t="s">
        <v>1064</v>
      </c>
      <c r="B110" s="254"/>
      <c r="C110" s="254"/>
      <c r="D110" s="255"/>
      <c r="E110" s="256">
        <f>SUM(E104:E109)</f>
        <v>0</v>
      </c>
      <c r="F110" s="256">
        <f>SUM(F104:F109)</f>
        <v>0</v>
      </c>
      <c r="G110" s="257"/>
    </row>
    <row r="111" spans="1:7" ht="16.5" thickBot="1">
      <c r="A111" s="260"/>
      <c r="B111" s="261"/>
      <c r="C111" s="261"/>
      <c r="D111" s="262"/>
      <c r="E111" s="261"/>
      <c r="F111" s="261"/>
      <c r="G111" s="262"/>
    </row>
    <row r="112" spans="1:7" ht="19.899999999999999" customHeight="1" thickBot="1">
      <c r="A112" s="263" t="s">
        <v>1069</v>
      </c>
      <c r="B112" s="264"/>
      <c r="C112" s="264"/>
      <c r="D112" s="265"/>
      <c r="E112" s="276">
        <f>E110+F110</f>
        <v>0</v>
      </c>
      <c r="F112" s="277"/>
      <c r="G112" s="262"/>
    </row>
    <row r="113" spans="1:6" ht="19.899999999999999" customHeight="1" thickBot="1">
      <c r="A113" s="263" t="s">
        <v>35</v>
      </c>
      <c r="B113" s="266"/>
      <c r="C113" s="266"/>
      <c r="D113" s="267"/>
      <c r="E113" s="276">
        <f>E110*0.21</f>
        <v>0</v>
      </c>
      <c r="F113" s="277"/>
    </row>
    <row r="114" spans="1:6" ht="19.899999999999999" customHeight="1" thickBot="1">
      <c r="A114" s="263" t="s">
        <v>1070</v>
      </c>
      <c r="B114" s="266"/>
      <c r="C114" s="266"/>
      <c r="D114" s="267"/>
      <c r="E114" s="276">
        <f>E112+E113</f>
        <v>0</v>
      </c>
      <c r="F114" s="277"/>
    </row>
  </sheetData>
  <sheetProtection algorithmName="SHA-512" hashValue="jveqArl8TEuz3iX0hnNRsk+gd6bxeqwvaZYYElJK5k9AOJjkBRAARDh+UFNs3MAf8ajkMceecejA2hYnLKXTQQ==" saltValue="2mqbwbv7Acp6W3GC5Q+AMg==" spinCount="100000" sheet="1" objects="1" scenarios="1" formatColumns="0"/>
  <mergeCells count="10">
    <mergeCell ref="E6:G6"/>
    <mergeCell ref="E112:F112"/>
    <mergeCell ref="E113:F113"/>
    <mergeCell ref="E114:F114"/>
    <mergeCell ref="A1:G1"/>
    <mergeCell ref="A2:G2"/>
    <mergeCell ref="A3:G3"/>
    <mergeCell ref="A4:D4"/>
    <mergeCell ref="E4:G4"/>
    <mergeCell ref="E5:G5"/>
  </mergeCells>
  <pageMargins left="0.23622047244094491" right="0.23622047244094491" top="0.43307086614173229" bottom="0.43307086614173229" header="0.23622047244094491" footer="0.23622047244094491"/>
  <pageSetup paperSize="9" orientation="portrait" r:id="rId1"/>
  <headerFooter alignWithMargins="0">
    <oddHeader>&amp;L&amp;F&amp;C&amp;A&amp;RStránka &amp;P z &amp;N</oddHeader>
    <oddFooter>&amp;CPřipravil Petr Kopelent, &amp;D, Cenový návrh je platný po dobu 60 dní.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79" workbookViewId="0">
      <selection activeCell="L84" sqref="L8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309" t="s">
        <v>5</v>
      </c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18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0"/>
      <c r="BE5" s="315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319" t="s">
        <v>16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0"/>
      <c r="BE6" s="316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316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/>
      <c r="AR8" s="20"/>
      <c r="BE8" s="316"/>
      <c r="BS8" s="17" t="s">
        <v>6</v>
      </c>
    </row>
    <row r="9" spans="1:74" ht="14.45" customHeight="1">
      <c r="B9" s="20"/>
      <c r="AR9" s="20"/>
      <c r="BE9" s="316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316"/>
      <c r="BS10" s="17" t="s">
        <v>6</v>
      </c>
    </row>
    <row r="11" spans="1:74" ht="18.399999999999999" customHeight="1">
      <c r="B11" s="20"/>
      <c r="E11" s="25" t="s">
        <v>20</v>
      </c>
      <c r="AK11" s="27" t="s">
        <v>24</v>
      </c>
      <c r="AN11" s="25" t="s">
        <v>1</v>
      </c>
      <c r="AR11" s="20"/>
      <c r="BE11" s="316"/>
      <c r="BS11" s="17" t="s">
        <v>6</v>
      </c>
    </row>
    <row r="12" spans="1:74" ht="6.95" customHeight="1">
      <c r="B12" s="20"/>
      <c r="AR12" s="20"/>
      <c r="BE12" s="316"/>
      <c r="BS12" s="17" t="s">
        <v>6</v>
      </c>
    </row>
    <row r="13" spans="1:74" ht="12" customHeight="1">
      <c r="B13" s="20"/>
      <c r="D13" s="27" t="s">
        <v>25</v>
      </c>
      <c r="AK13" s="27" t="s">
        <v>23</v>
      </c>
      <c r="AN13" s="29" t="s">
        <v>26</v>
      </c>
      <c r="AR13" s="20"/>
      <c r="BE13" s="316"/>
      <c r="BS13" s="17" t="s">
        <v>6</v>
      </c>
    </row>
    <row r="14" spans="1:74" ht="12.75">
      <c r="B14" s="20"/>
      <c r="E14" s="320" t="s">
        <v>26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7" t="s">
        <v>24</v>
      </c>
      <c r="AN14" s="29" t="s">
        <v>26</v>
      </c>
      <c r="AR14" s="20"/>
      <c r="BE14" s="316"/>
      <c r="BS14" s="17" t="s">
        <v>6</v>
      </c>
    </row>
    <row r="15" spans="1:74" ht="6.95" customHeight="1">
      <c r="B15" s="20"/>
      <c r="AR15" s="20"/>
      <c r="BE15" s="316"/>
      <c r="BS15" s="17" t="s">
        <v>3</v>
      </c>
    </row>
    <row r="16" spans="1:74" ht="12" customHeight="1">
      <c r="B16" s="20"/>
      <c r="D16" s="27" t="s">
        <v>27</v>
      </c>
      <c r="AK16" s="27" t="s">
        <v>23</v>
      </c>
      <c r="AN16" s="25" t="s">
        <v>1</v>
      </c>
      <c r="AR16" s="20"/>
      <c r="BE16" s="316"/>
      <c r="BS16" s="17" t="s">
        <v>3</v>
      </c>
    </row>
    <row r="17" spans="2:71" ht="18.399999999999999" customHeight="1">
      <c r="B17" s="20"/>
      <c r="E17" s="25" t="s">
        <v>20</v>
      </c>
      <c r="AK17" s="27" t="s">
        <v>24</v>
      </c>
      <c r="AN17" s="25" t="s">
        <v>1</v>
      </c>
      <c r="AR17" s="20"/>
      <c r="BE17" s="316"/>
      <c r="BS17" s="17" t="s">
        <v>28</v>
      </c>
    </row>
    <row r="18" spans="2:71" ht="6.95" customHeight="1">
      <c r="B18" s="20"/>
      <c r="AR18" s="20"/>
      <c r="BE18" s="316"/>
      <c r="BS18" s="17" t="s">
        <v>6</v>
      </c>
    </row>
    <row r="19" spans="2:71" ht="12" customHeight="1">
      <c r="B19" s="20"/>
      <c r="D19" s="27" t="s">
        <v>29</v>
      </c>
      <c r="AK19" s="27" t="s">
        <v>23</v>
      </c>
      <c r="AN19" s="25" t="s">
        <v>1</v>
      </c>
      <c r="AR19" s="20"/>
      <c r="BE19" s="316"/>
      <c r="BS19" s="17" t="s">
        <v>6</v>
      </c>
    </row>
    <row r="20" spans="2:71" ht="18.399999999999999" customHeight="1">
      <c r="B20" s="20"/>
      <c r="E20" s="25" t="s">
        <v>20</v>
      </c>
      <c r="AK20" s="27" t="s">
        <v>24</v>
      </c>
      <c r="AN20" s="25" t="s">
        <v>1</v>
      </c>
      <c r="AR20" s="20"/>
      <c r="BE20" s="316"/>
      <c r="BS20" s="17" t="s">
        <v>28</v>
      </c>
    </row>
    <row r="21" spans="2:71" ht="6.95" customHeight="1">
      <c r="B21" s="20"/>
      <c r="AR21" s="20"/>
      <c r="BE21" s="316"/>
    </row>
    <row r="22" spans="2:71" ht="12" customHeight="1">
      <c r="B22" s="20"/>
      <c r="D22" s="27" t="s">
        <v>30</v>
      </c>
      <c r="AR22" s="20"/>
      <c r="BE22" s="316"/>
    </row>
    <row r="23" spans="2:71" ht="16.5" customHeight="1">
      <c r="B23" s="20"/>
      <c r="E23" s="322" t="s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20"/>
      <c r="BE23" s="316"/>
    </row>
    <row r="24" spans="2:71" ht="6.95" customHeight="1">
      <c r="B24" s="20"/>
      <c r="AR24" s="20"/>
      <c r="BE24" s="31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16"/>
    </row>
    <row r="26" spans="2:71" s="1" customFormat="1" ht="25.9" customHeight="1">
      <c r="B26" s="32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6">
        <f>ROUND(AG94,2)</f>
        <v>0</v>
      </c>
      <c r="AL26" s="307"/>
      <c r="AM26" s="307"/>
      <c r="AN26" s="307"/>
      <c r="AO26" s="307"/>
      <c r="AR26" s="32"/>
      <c r="BE26" s="316"/>
    </row>
    <row r="27" spans="2:71" s="1" customFormat="1" ht="6.95" customHeight="1">
      <c r="B27" s="32"/>
      <c r="AR27" s="32"/>
      <c r="BE27" s="316"/>
    </row>
    <row r="28" spans="2:71" s="1" customFormat="1" ht="12.75">
      <c r="B28" s="32"/>
      <c r="L28" s="308" t="s">
        <v>32</v>
      </c>
      <c r="M28" s="308"/>
      <c r="N28" s="308"/>
      <c r="O28" s="308"/>
      <c r="P28" s="308"/>
      <c r="W28" s="308" t="s">
        <v>33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34</v>
      </c>
      <c r="AL28" s="308"/>
      <c r="AM28" s="308"/>
      <c r="AN28" s="308"/>
      <c r="AO28" s="308"/>
      <c r="AR28" s="32"/>
      <c r="BE28" s="316"/>
    </row>
    <row r="29" spans="2:71" s="2" customFormat="1" ht="14.45" customHeight="1">
      <c r="B29" s="36"/>
      <c r="D29" s="27" t="s">
        <v>35</v>
      </c>
      <c r="F29" s="27" t="s">
        <v>36</v>
      </c>
      <c r="L29" s="302">
        <v>0.21</v>
      </c>
      <c r="M29" s="301"/>
      <c r="N29" s="301"/>
      <c r="O29" s="301"/>
      <c r="P29" s="301"/>
      <c r="W29" s="300">
        <f>ROUND(AZ94,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ROUND(AV94, 2)</f>
        <v>0</v>
      </c>
      <c r="AL29" s="301"/>
      <c r="AM29" s="301"/>
      <c r="AN29" s="301"/>
      <c r="AO29" s="301"/>
      <c r="AR29" s="36"/>
      <c r="BE29" s="317"/>
    </row>
    <row r="30" spans="2:71" s="2" customFormat="1" ht="14.45" customHeight="1">
      <c r="B30" s="36"/>
      <c r="F30" s="27" t="s">
        <v>37</v>
      </c>
      <c r="L30" s="302">
        <v>0.15</v>
      </c>
      <c r="M30" s="301"/>
      <c r="N30" s="301"/>
      <c r="O30" s="301"/>
      <c r="P30" s="301"/>
      <c r="W30" s="300">
        <f>ROUND(BA94,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ROUND(AW94, 2)</f>
        <v>0</v>
      </c>
      <c r="AL30" s="301"/>
      <c r="AM30" s="301"/>
      <c r="AN30" s="301"/>
      <c r="AO30" s="301"/>
      <c r="AR30" s="36"/>
      <c r="BE30" s="317"/>
    </row>
    <row r="31" spans="2:71" s="2" customFormat="1" ht="14.45" hidden="1" customHeight="1">
      <c r="B31" s="36"/>
      <c r="F31" s="27" t="s">
        <v>38</v>
      </c>
      <c r="L31" s="302">
        <v>0.21</v>
      </c>
      <c r="M31" s="301"/>
      <c r="N31" s="301"/>
      <c r="O31" s="301"/>
      <c r="P31" s="301"/>
      <c r="W31" s="300">
        <f>ROUND(BB94,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6"/>
      <c r="BE31" s="317"/>
    </row>
    <row r="32" spans="2:71" s="2" customFormat="1" ht="14.45" hidden="1" customHeight="1">
      <c r="B32" s="36"/>
      <c r="F32" s="27" t="s">
        <v>39</v>
      </c>
      <c r="L32" s="302">
        <v>0.15</v>
      </c>
      <c r="M32" s="301"/>
      <c r="N32" s="301"/>
      <c r="O32" s="301"/>
      <c r="P32" s="301"/>
      <c r="W32" s="300">
        <f>ROUND(BC94,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6"/>
      <c r="BE32" s="317"/>
    </row>
    <row r="33" spans="2:57" s="2" customFormat="1" ht="14.45" hidden="1" customHeight="1">
      <c r="B33" s="36"/>
      <c r="F33" s="27" t="s">
        <v>40</v>
      </c>
      <c r="L33" s="302">
        <v>0</v>
      </c>
      <c r="M33" s="301"/>
      <c r="N33" s="301"/>
      <c r="O33" s="301"/>
      <c r="P33" s="301"/>
      <c r="W33" s="300">
        <f>ROUND(BD94,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6"/>
      <c r="BE33" s="317"/>
    </row>
    <row r="34" spans="2:57" s="1" customFormat="1" ht="6.95" customHeight="1">
      <c r="B34" s="32"/>
      <c r="AR34" s="32"/>
      <c r="BE34" s="316"/>
    </row>
    <row r="35" spans="2:57" s="1" customFormat="1" ht="25.9" customHeight="1">
      <c r="B35" s="32"/>
      <c r="C35" s="37"/>
      <c r="D35" s="38" t="s">
        <v>41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42</v>
      </c>
      <c r="U35" s="39"/>
      <c r="V35" s="39"/>
      <c r="W35" s="39"/>
      <c r="X35" s="314" t="s">
        <v>43</v>
      </c>
      <c r="Y35" s="312"/>
      <c r="Z35" s="312"/>
      <c r="AA35" s="312"/>
      <c r="AB35" s="312"/>
      <c r="AC35" s="39"/>
      <c r="AD35" s="39"/>
      <c r="AE35" s="39"/>
      <c r="AF35" s="39"/>
      <c r="AG35" s="39"/>
      <c r="AH35" s="39"/>
      <c r="AI35" s="39"/>
      <c r="AJ35" s="39"/>
      <c r="AK35" s="311">
        <f>SUM(AK26:AK33)</f>
        <v>0</v>
      </c>
      <c r="AL35" s="312"/>
      <c r="AM35" s="312"/>
      <c r="AN35" s="312"/>
      <c r="AO35" s="313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46</v>
      </c>
      <c r="AI60" s="34"/>
      <c r="AJ60" s="34"/>
      <c r="AK60" s="34"/>
      <c r="AL60" s="34"/>
      <c r="AM60" s="43" t="s">
        <v>47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49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46</v>
      </c>
      <c r="AI75" s="34"/>
      <c r="AJ75" s="34"/>
      <c r="AK75" s="34"/>
      <c r="AL75" s="34"/>
      <c r="AM75" s="43" t="s">
        <v>47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AR84" s="48"/>
    </row>
    <row r="85" spans="1:91" s="4" customFormat="1" ht="36.950000000000003" customHeight="1">
      <c r="B85" s="49"/>
      <c r="C85" s="50" t="s">
        <v>15</v>
      </c>
      <c r="L85" s="303" t="str">
        <f>K6</f>
        <v>UK Kam - Reko sdílených sociálek a kuchyní na 3 blocích, kolej Na Kotli, Hradec Králové</v>
      </c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 xml:space="preserve"> </v>
      </c>
      <c r="AI87" s="27" t="s">
        <v>21</v>
      </c>
      <c r="AM87" s="305" t="str">
        <f>IF(AN8= "","",AN8)</f>
        <v/>
      </c>
      <c r="AN87" s="30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 xml:space="preserve"> </v>
      </c>
      <c r="AI89" s="27" t="s">
        <v>27</v>
      </c>
      <c r="AM89" s="288" t="str">
        <f>IF(E17="","",E17)</f>
        <v xml:space="preserve"> </v>
      </c>
      <c r="AN89" s="289"/>
      <c r="AO89" s="289"/>
      <c r="AP89" s="289"/>
      <c r="AR89" s="32"/>
      <c r="AS89" s="284" t="s">
        <v>51</v>
      </c>
      <c r="AT89" s="28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25</v>
      </c>
      <c r="L90" s="3" t="str">
        <f>IF(E14= "Vyplň údaj","",E14)</f>
        <v/>
      </c>
      <c r="AI90" s="27" t="s">
        <v>29</v>
      </c>
      <c r="AM90" s="288" t="str">
        <f>IF(E20="","",E20)</f>
        <v xml:space="preserve"> </v>
      </c>
      <c r="AN90" s="289"/>
      <c r="AO90" s="289"/>
      <c r="AP90" s="289"/>
      <c r="AR90" s="32"/>
      <c r="AS90" s="286"/>
      <c r="AT90" s="287"/>
      <c r="BD90" s="56"/>
    </row>
    <row r="91" spans="1:91" s="1" customFormat="1" ht="10.9" customHeight="1">
      <c r="B91" s="32"/>
      <c r="AR91" s="32"/>
      <c r="AS91" s="286"/>
      <c r="AT91" s="287"/>
      <c r="BD91" s="56"/>
    </row>
    <row r="92" spans="1:91" s="1" customFormat="1" ht="29.25" customHeight="1">
      <c r="B92" s="32"/>
      <c r="C92" s="290" t="s">
        <v>52</v>
      </c>
      <c r="D92" s="291"/>
      <c r="E92" s="291"/>
      <c r="F92" s="291"/>
      <c r="G92" s="291"/>
      <c r="H92" s="57"/>
      <c r="I92" s="293" t="s">
        <v>53</v>
      </c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2" t="s">
        <v>54</v>
      </c>
      <c r="AH92" s="291"/>
      <c r="AI92" s="291"/>
      <c r="AJ92" s="291"/>
      <c r="AK92" s="291"/>
      <c r="AL92" s="291"/>
      <c r="AM92" s="291"/>
      <c r="AN92" s="293" t="s">
        <v>55</v>
      </c>
      <c r="AO92" s="291"/>
      <c r="AP92" s="294"/>
      <c r="AQ92" s="58" t="s">
        <v>56</v>
      </c>
      <c r="AR92" s="32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69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98">
        <f>ROUND(SUM(AG95:AG103),2)</f>
        <v>0</v>
      </c>
      <c r="AH94" s="298"/>
      <c r="AI94" s="298"/>
      <c r="AJ94" s="298"/>
      <c r="AK94" s="298"/>
      <c r="AL94" s="298"/>
      <c r="AM94" s="298"/>
      <c r="AN94" s="299">
        <f t="shared" ref="AN94:AN103" si="0">SUM(AG94,AT94)</f>
        <v>0</v>
      </c>
      <c r="AO94" s="299"/>
      <c r="AP94" s="299"/>
      <c r="AQ94" s="67" t="s">
        <v>1</v>
      </c>
      <c r="AR94" s="63"/>
      <c r="AS94" s="68">
        <f>ROUND(SUM(AS95:AS103),2)</f>
        <v>0</v>
      </c>
      <c r="AT94" s="69">
        <f t="shared" ref="AT94:AT103" si="1">ROUND(SUM(AV94:AW94),2)</f>
        <v>0</v>
      </c>
      <c r="AU94" s="70">
        <f>ROUND(SUM(AU95:AU103),5)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ROUND(SUM(AZ95:AZ103),2)</f>
        <v>0</v>
      </c>
      <c r="BA94" s="69">
        <f>ROUND(SUM(BA95:BA103),2)</f>
        <v>0</v>
      </c>
      <c r="BB94" s="69">
        <f>ROUND(SUM(BB95:BB103),2)</f>
        <v>0</v>
      </c>
      <c r="BC94" s="69">
        <f>ROUND(SUM(BC95:BC103),2)</f>
        <v>0</v>
      </c>
      <c r="BD94" s="71">
        <f>ROUND(SUM(BD95:BD103),2)</f>
        <v>0</v>
      </c>
      <c r="BS94" s="72" t="s">
        <v>70</v>
      </c>
      <c r="BT94" s="72" t="s">
        <v>71</v>
      </c>
      <c r="BU94" s="73" t="s">
        <v>72</v>
      </c>
      <c r="BV94" s="72" t="s">
        <v>73</v>
      </c>
      <c r="BW94" s="72" t="s">
        <v>4</v>
      </c>
      <c r="BX94" s="72" t="s">
        <v>74</v>
      </c>
      <c r="CL94" s="72" t="s">
        <v>1</v>
      </c>
    </row>
    <row r="95" spans="1:91" s="6" customFormat="1" ht="16.5" customHeight="1">
      <c r="A95" s="74" t="s">
        <v>75</v>
      </c>
      <c r="B95" s="75"/>
      <c r="C95" s="76"/>
      <c r="D95" s="295" t="s">
        <v>76</v>
      </c>
      <c r="E95" s="295"/>
      <c r="F95" s="295"/>
      <c r="G95" s="295"/>
      <c r="H95" s="295"/>
      <c r="I95" s="77"/>
      <c r="J95" s="295" t="s">
        <v>77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6">
        <f>'001b - 1 PP - typ A a B INV'!J30</f>
        <v>0</v>
      </c>
      <c r="AH95" s="297"/>
      <c r="AI95" s="297"/>
      <c r="AJ95" s="297"/>
      <c r="AK95" s="297"/>
      <c r="AL95" s="297"/>
      <c r="AM95" s="297"/>
      <c r="AN95" s="296">
        <f t="shared" si="0"/>
        <v>0</v>
      </c>
      <c r="AO95" s="297"/>
      <c r="AP95" s="297"/>
      <c r="AQ95" s="78" t="s">
        <v>78</v>
      </c>
      <c r="AR95" s="75"/>
      <c r="AS95" s="79">
        <v>0</v>
      </c>
      <c r="AT95" s="80">
        <f t="shared" si="1"/>
        <v>0</v>
      </c>
      <c r="AU95" s="81">
        <f>'001b - 1 PP - typ A a B INV'!P131</f>
        <v>0</v>
      </c>
      <c r="AV95" s="80">
        <f>'001b - 1 PP - typ A a B INV'!J33</f>
        <v>0</v>
      </c>
      <c r="AW95" s="80">
        <f>'001b - 1 PP - typ A a B INV'!J34</f>
        <v>0</v>
      </c>
      <c r="AX95" s="80">
        <f>'001b - 1 PP - typ A a B INV'!J35</f>
        <v>0</v>
      </c>
      <c r="AY95" s="80">
        <f>'001b - 1 PP - typ A a B INV'!J36</f>
        <v>0</v>
      </c>
      <c r="AZ95" s="80">
        <f>'001b - 1 PP - typ A a B INV'!F33</f>
        <v>0</v>
      </c>
      <c r="BA95" s="80">
        <f>'001b - 1 PP - typ A a B INV'!F34</f>
        <v>0</v>
      </c>
      <c r="BB95" s="80">
        <f>'001b - 1 PP - typ A a B INV'!F35</f>
        <v>0</v>
      </c>
      <c r="BC95" s="80">
        <f>'001b - 1 PP - typ A a B INV'!F36</f>
        <v>0</v>
      </c>
      <c r="BD95" s="82">
        <f>'001b - 1 PP - typ A a B INV'!F37</f>
        <v>0</v>
      </c>
      <c r="BT95" s="83" t="s">
        <v>79</v>
      </c>
      <c r="BV95" s="83" t="s">
        <v>73</v>
      </c>
      <c r="BW95" s="83" t="s">
        <v>80</v>
      </c>
      <c r="BX95" s="83" t="s">
        <v>4</v>
      </c>
      <c r="CL95" s="83" t="s">
        <v>1</v>
      </c>
      <c r="CM95" s="83" t="s">
        <v>81</v>
      </c>
    </row>
    <row r="96" spans="1:91" s="6" customFormat="1" ht="16.5" customHeight="1">
      <c r="A96" s="74" t="s">
        <v>75</v>
      </c>
      <c r="B96" s="75"/>
      <c r="C96" s="76"/>
      <c r="D96" s="295" t="s">
        <v>82</v>
      </c>
      <c r="E96" s="295"/>
      <c r="F96" s="295"/>
      <c r="G96" s="295"/>
      <c r="H96" s="295"/>
      <c r="I96" s="77"/>
      <c r="J96" s="295" t="s">
        <v>83</v>
      </c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6">
        <f>'01b - 1 NP - typ C a D INV'!J30</f>
        <v>0</v>
      </c>
      <c r="AH96" s="297"/>
      <c r="AI96" s="297"/>
      <c r="AJ96" s="297"/>
      <c r="AK96" s="297"/>
      <c r="AL96" s="297"/>
      <c r="AM96" s="297"/>
      <c r="AN96" s="296">
        <f t="shared" si="0"/>
        <v>0</v>
      </c>
      <c r="AO96" s="297"/>
      <c r="AP96" s="297"/>
      <c r="AQ96" s="78" t="s">
        <v>78</v>
      </c>
      <c r="AR96" s="75"/>
      <c r="AS96" s="79">
        <v>0</v>
      </c>
      <c r="AT96" s="80">
        <f t="shared" si="1"/>
        <v>0</v>
      </c>
      <c r="AU96" s="81">
        <f>'01b - 1 NP - typ C a D INV'!P131</f>
        <v>0</v>
      </c>
      <c r="AV96" s="80">
        <f>'01b - 1 NP - typ C a D INV'!J33</f>
        <v>0</v>
      </c>
      <c r="AW96" s="80">
        <f>'01b - 1 NP - typ C a D INV'!J34</f>
        <v>0</v>
      </c>
      <c r="AX96" s="80">
        <f>'01b - 1 NP - typ C a D INV'!J35</f>
        <v>0</v>
      </c>
      <c r="AY96" s="80">
        <f>'01b - 1 NP - typ C a D INV'!J36</f>
        <v>0</v>
      </c>
      <c r="AZ96" s="80">
        <f>'01b - 1 NP - typ C a D INV'!F33</f>
        <v>0</v>
      </c>
      <c r="BA96" s="80">
        <f>'01b - 1 NP - typ C a D INV'!F34</f>
        <v>0</v>
      </c>
      <c r="BB96" s="80">
        <f>'01b - 1 NP - typ C a D INV'!F35</f>
        <v>0</v>
      </c>
      <c r="BC96" s="80">
        <f>'01b - 1 NP - typ C a D INV'!F36</f>
        <v>0</v>
      </c>
      <c r="BD96" s="82">
        <f>'01b - 1 NP - typ C a D INV'!F37</f>
        <v>0</v>
      </c>
      <c r="BT96" s="83" t="s">
        <v>79</v>
      </c>
      <c r="BV96" s="83" t="s">
        <v>73</v>
      </c>
      <c r="BW96" s="83" t="s">
        <v>84</v>
      </c>
      <c r="BX96" s="83" t="s">
        <v>4</v>
      </c>
      <c r="CL96" s="83" t="s">
        <v>1</v>
      </c>
      <c r="CM96" s="83" t="s">
        <v>81</v>
      </c>
    </row>
    <row r="97" spans="1:91" s="6" customFormat="1" ht="16.5" customHeight="1">
      <c r="A97" s="74" t="s">
        <v>75</v>
      </c>
      <c r="B97" s="75"/>
      <c r="C97" s="76"/>
      <c r="D97" s="295" t="s">
        <v>85</v>
      </c>
      <c r="E97" s="295"/>
      <c r="F97" s="295"/>
      <c r="G97" s="295"/>
      <c r="H97" s="295"/>
      <c r="I97" s="77"/>
      <c r="J97" s="295" t="s">
        <v>86</v>
      </c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6">
        <f>'02b - 2 NP - typ A a B INV'!J30</f>
        <v>0</v>
      </c>
      <c r="AH97" s="297"/>
      <c r="AI97" s="297"/>
      <c r="AJ97" s="297"/>
      <c r="AK97" s="297"/>
      <c r="AL97" s="297"/>
      <c r="AM97" s="297"/>
      <c r="AN97" s="296">
        <f t="shared" si="0"/>
        <v>0</v>
      </c>
      <c r="AO97" s="297"/>
      <c r="AP97" s="297"/>
      <c r="AQ97" s="78" t="s">
        <v>78</v>
      </c>
      <c r="AR97" s="75"/>
      <c r="AS97" s="79">
        <v>0</v>
      </c>
      <c r="AT97" s="80">
        <f t="shared" si="1"/>
        <v>0</v>
      </c>
      <c r="AU97" s="81">
        <f>'02b - 2 NP - typ A a B INV'!P131</f>
        <v>0</v>
      </c>
      <c r="AV97" s="80">
        <f>'02b - 2 NP - typ A a B INV'!J33</f>
        <v>0</v>
      </c>
      <c r="AW97" s="80">
        <f>'02b - 2 NP - typ A a B INV'!J34</f>
        <v>0</v>
      </c>
      <c r="AX97" s="80">
        <f>'02b - 2 NP - typ A a B INV'!J35</f>
        <v>0</v>
      </c>
      <c r="AY97" s="80">
        <f>'02b - 2 NP - typ A a B INV'!J36</f>
        <v>0</v>
      </c>
      <c r="AZ97" s="80">
        <f>'02b - 2 NP - typ A a B INV'!F33</f>
        <v>0</v>
      </c>
      <c r="BA97" s="80">
        <f>'02b - 2 NP - typ A a B INV'!F34</f>
        <v>0</v>
      </c>
      <c r="BB97" s="80">
        <f>'02b - 2 NP - typ A a B INV'!F35</f>
        <v>0</v>
      </c>
      <c r="BC97" s="80">
        <f>'02b - 2 NP - typ A a B INV'!F36</f>
        <v>0</v>
      </c>
      <c r="BD97" s="82">
        <f>'02b - 2 NP - typ A a B INV'!F37</f>
        <v>0</v>
      </c>
      <c r="BT97" s="83" t="s">
        <v>79</v>
      </c>
      <c r="BV97" s="83" t="s">
        <v>73</v>
      </c>
      <c r="BW97" s="83" t="s">
        <v>87</v>
      </c>
      <c r="BX97" s="83" t="s">
        <v>4</v>
      </c>
      <c r="CL97" s="83" t="s">
        <v>1</v>
      </c>
      <c r="CM97" s="83" t="s">
        <v>81</v>
      </c>
    </row>
    <row r="98" spans="1:91" s="6" customFormat="1" ht="16.5" customHeight="1">
      <c r="A98" s="74" t="s">
        <v>75</v>
      </c>
      <c r="B98" s="75"/>
      <c r="C98" s="76"/>
      <c r="D98" s="295" t="s">
        <v>88</v>
      </c>
      <c r="E98" s="295"/>
      <c r="F98" s="295"/>
      <c r="G98" s="295"/>
      <c r="H98" s="295"/>
      <c r="I98" s="77"/>
      <c r="J98" s="295" t="s">
        <v>89</v>
      </c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6">
        <f>'03b - 3 NP - typ A a B INV'!J30</f>
        <v>0</v>
      </c>
      <c r="AH98" s="297"/>
      <c r="AI98" s="297"/>
      <c r="AJ98" s="297"/>
      <c r="AK98" s="297"/>
      <c r="AL98" s="297"/>
      <c r="AM98" s="297"/>
      <c r="AN98" s="296">
        <f t="shared" si="0"/>
        <v>0</v>
      </c>
      <c r="AO98" s="297"/>
      <c r="AP98" s="297"/>
      <c r="AQ98" s="78" t="s">
        <v>78</v>
      </c>
      <c r="AR98" s="75"/>
      <c r="AS98" s="79">
        <v>0</v>
      </c>
      <c r="AT98" s="80">
        <f t="shared" si="1"/>
        <v>0</v>
      </c>
      <c r="AU98" s="81">
        <f>'03b - 3 NP - typ A a B INV'!P131</f>
        <v>0</v>
      </c>
      <c r="AV98" s="80">
        <f>'03b - 3 NP - typ A a B INV'!J33</f>
        <v>0</v>
      </c>
      <c r="AW98" s="80">
        <f>'03b - 3 NP - typ A a B INV'!J34</f>
        <v>0</v>
      </c>
      <c r="AX98" s="80">
        <f>'03b - 3 NP - typ A a B INV'!J35</f>
        <v>0</v>
      </c>
      <c r="AY98" s="80">
        <f>'03b - 3 NP - typ A a B INV'!J36</f>
        <v>0</v>
      </c>
      <c r="AZ98" s="80">
        <f>'03b - 3 NP - typ A a B INV'!F33</f>
        <v>0</v>
      </c>
      <c r="BA98" s="80">
        <f>'03b - 3 NP - typ A a B INV'!F34</f>
        <v>0</v>
      </c>
      <c r="BB98" s="80">
        <f>'03b - 3 NP - typ A a B INV'!F35</f>
        <v>0</v>
      </c>
      <c r="BC98" s="80">
        <f>'03b - 3 NP - typ A a B INV'!F36</f>
        <v>0</v>
      </c>
      <c r="BD98" s="82">
        <f>'03b - 3 NP - typ A a B INV'!F37</f>
        <v>0</v>
      </c>
      <c r="BT98" s="83" t="s">
        <v>79</v>
      </c>
      <c r="BV98" s="83" t="s">
        <v>73</v>
      </c>
      <c r="BW98" s="83" t="s">
        <v>90</v>
      </c>
      <c r="BX98" s="83" t="s">
        <v>4</v>
      </c>
      <c r="CL98" s="83" t="s">
        <v>1</v>
      </c>
      <c r="CM98" s="83" t="s">
        <v>81</v>
      </c>
    </row>
    <row r="99" spans="1:91" s="6" customFormat="1" ht="16.5" customHeight="1">
      <c r="A99" s="74" t="s">
        <v>75</v>
      </c>
      <c r="B99" s="75"/>
      <c r="C99" s="76"/>
      <c r="D99" s="295" t="s">
        <v>91</v>
      </c>
      <c r="E99" s="295"/>
      <c r="F99" s="295"/>
      <c r="G99" s="295"/>
      <c r="H99" s="295"/>
      <c r="I99" s="77"/>
      <c r="J99" s="295" t="s">
        <v>92</v>
      </c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6">
        <f>'04b - 4 NP - typ A a B INV'!J30</f>
        <v>0</v>
      </c>
      <c r="AH99" s="297"/>
      <c r="AI99" s="297"/>
      <c r="AJ99" s="297"/>
      <c r="AK99" s="297"/>
      <c r="AL99" s="297"/>
      <c r="AM99" s="297"/>
      <c r="AN99" s="296">
        <f t="shared" si="0"/>
        <v>0</v>
      </c>
      <c r="AO99" s="297"/>
      <c r="AP99" s="297"/>
      <c r="AQ99" s="78" t="s">
        <v>78</v>
      </c>
      <c r="AR99" s="75"/>
      <c r="AS99" s="79">
        <v>0</v>
      </c>
      <c r="AT99" s="80">
        <f t="shared" si="1"/>
        <v>0</v>
      </c>
      <c r="AU99" s="81">
        <f>'04b - 4 NP - typ A a B INV'!P131</f>
        <v>0</v>
      </c>
      <c r="AV99" s="80">
        <f>'04b - 4 NP - typ A a B INV'!J33</f>
        <v>0</v>
      </c>
      <c r="AW99" s="80">
        <f>'04b - 4 NP - typ A a B INV'!J34</f>
        <v>0</v>
      </c>
      <c r="AX99" s="80">
        <f>'04b - 4 NP - typ A a B INV'!J35</f>
        <v>0</v>
      </c>
      <c r="AY99" s="80">
        <f>'04b - 4 NP - typ A a B INV'!J36</f>
        <v>0</v>
      </c>
      <c r="AZ99" s="80">
        <f>'04b - 4 NP - typ A a B INV'!F33</f>
        <v>0</v>
      </c>
      <c r="BA99" s="80">
        <f>'04b - 4 NP - typ A a B INV'!F34</f>
        <v>0</v>
      </c>
      <c r="BB99" s="80">
        <f>'04b - 4 NP - typ A a B INV'!F35</f>
        <v>0</v>
      </c>
      <c r="BC99" s="80">
        <f>'04b - 4 NP - typ A a B INV'!F36</f>
        <v>0</v>
      </c>
      <c r="BD99" s="82">
        <f>'04b - 4 NP - typ A a B INV'!F37</f>
        <v>0</v>
      </c>
      <c r="BT99" s="83" t="s">
        <v>79</v>
      </c>
      <c r="BV99" s="83" t="s">
        <v>73</v>
      </c>
      <c r="BW99" s="83" t="s">
        <v>93</v>
      </c>
      <c r="BX99" s="83" t="s">
        <v>4</v>
      </c>
      <c r="CL99" s="83" t="s">
        <v>1</v>
      </c>
      <c r="CM99" s="83" t="s">
        <v>81</v>
      </c>
    </row>
    <row r="100" spans="1:91" s="6" customFormat="1" ht="16.5" customHeight="1">
      <c r="A100" s="74" t="s">
        <v>75</v>
      </c>
      <c r="B100" s="75"/>
      <c r="C100" s="76"/>
      <c r="D100" s="295" t="s">
        <v>94</v>
      </c>
      <c r="E100" s="295"/>
      <c r="F100" s="295"/>
      <c r="G100" s="295"/>
      <c r="H100" s="295"/>
      <c r="I100" s="77"/>
      <c r="J100" s="295" t="s">
        <v>95</v>
      </c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6">
        <f>'05b - 5 NP - typ A a B INV'!J30</f>
        <v>0</v>
      </c>
      <c r="AH100" s="297"/>
      <c r="AI100" s="297"/>
      <c r="AJ100" s="297"/>
      <c r="AK100" s="297"/>
      <c r="AL100" s="297"/>
      <c r="AM100" s="297"/>
      <c r="AN100" s="296">
        <f t="shared" si="0"/>
        <v>0</v>
      </c>
      <c r="AO100" s="297"/>
      <c r="AP100" s="297"/>
      <c r="AQ100" s="78" t="s">
        <v>78</v>
      </c>
      <c r="AR100" s="75"/>
      <c r="AS100" s="79">
        <v>0</v>
      </c>
      <c r="AT100" s="80">
        <f t="shared" si="1"/>
        <v>0</v>
      </c>
      <c r="AU100" s="81">
        <f>'05b - 5 NP - typ A a B INV'!P131</f>
        <v>0</v>
      </c>
      <c r="AV100" s="80">
        <f>'05b - 5 NP - typ A a B INV'!J33</f>
        <v>0</v>
      </c>
      <c r="AW100" s="80">
        <f>'05b - 5 NP - typ A a B INV'!J34</f>
        <v>0</v>
      </c>
      <c r="AX100" s="80">
        <f>'05b - 5 NP - typ A a B INV'!J35</f>
        <v>0</v>
      </c>
      <c r="AY100" s="80">
        <f>'05b - 5 NP - typ A a B INV'!J36</f>
        <v>0</v>
      </c>
      <c r="AZ100" s="80">
        <f>'05b - 5 NP - typ A a B INV'!F33</f>
        <v>0</v>
      </c>
      <c r="BA100" s="80">
        <f>'05b - 5 NP - typ A a B INV'!F34</f>
        <v>0</v>
      </c>
      <c r="BB100" s="80">
        <f>'05b - 5 NP - typ A a B INV'!F35</f>
        <v>0</v>
      </c>
      <c r="BC100" s="80">
        <f>'05b - 5 NP - typ A a B INV'!F36</f>
        <v>0</v>
      </c>
      <c r="BD100" s="82">
        <f>'05b - 5 NP - typ A a B INV'!F37</f>
        <v>0</v>
      </c>
      <c r="BT100" s="83" t="s">
        <v>79</v>
      </c>
      <c r="BV100" s="83" t="s">
        <v>73</v>
      </c>
      <c r="BW100" s="83" t="s">
        <v>96</v>
      </c>
      <c r="BX100" s="83" t="s">
        <v>4</v>
      </c>
      <c r="CL100" s="83" t="s">
        <v>1</v>
      </c>
      <c r="CM100" s="83" t="s">
        <v>81</v>
      </c>
    </row>
    <row r="101" spans="1:91" s="6" customFormat="1" ht="16.5" customHeight="1">
      <c r="A101" s="74" t="s">
        <v>75</v>
      </c>
      <c r="B101" s="75"/>
      <c r="C101" s="76"/>
      <c r="D101" s="295" t="s">
        <v>97</v>
      </c>
      <c r="E101" s="295"/>
      <c r="F101" s="295"/>
      <c r="G101" s="295"/>
      <c r="H101" s="295"/>
      <c r="I101" s="77"/>
      <c r="J101" s="295" t="s">
        <v>98</v>
      </c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6">
        <f>'06b - 6 NP - typ A a B INV'!J30</f>
        <v>0</v>
      </c>
      <c r="AH101" s="297"/>
      <c r="AI101" s="297"/>
      <c r="AJ101" s="297"/>
      <c r="AK101" s="297"/>
      <c r="AL101" s="297"/>
      <c r="AM101" s="297"/>
      <c r="AN101" s="296">
        <f t="shared" si="0"/>
        <v>0</v>
      </c>
      <c r="AO101" s="297"/>
      <c r="AP101" s="297"/>
      <c r="AQ101" s="78" t="s">
        <v>78</v>
      </c>
      <c r="AR101" s="75"/>
      <c r="AS101" s="79">
        <v>0</v>
      </c>
      <c r="AT101" s="80">
        <f t="shared" si="1"/>
        <v>0</v>
      </c>
      <c r="AU101" s="81">
        <f>'06b - 6 NP - typ A a B INV'!P131</f>
        <v>0</v>
      </c>
      <c r="AV101" s="80">
        <f>'06b - 6 NP - typ A a B INV'!J33</f>
        <v>0</v>
      </c>
      <c r="AW101" s="80">
        <f>'06b - 6 NP - typ A a B INV'!J34</f>
        <v>0</v>
      </c>
      <c r="AX101" s="80">
        <f>'06b - 6 NP - typ A a B INV'!J35</f>
        <v>0</v>
      </c>
      <c r="AY101" s="80">
        <f>'06b - 6 NP - typ A a B INV'!J36</f>
        <v>0</v>
      </c>
      <c r="AZ101" s="80">
        <f>'06b - 6 NP - typ A a B INV'!F33</f>
        <v>0</v>
      </c>
      <c r="BA101" s="80">
        <f>'06b - 6 NP - typ A a B INV'!F34</f>
        <v>0</v>
      </c>
      <c r="BB101" s="80">
        <f>'06b - 6 NP - typ A a B INV'!F35</f>
        <v>0</v>
      </c>
      <c r="BC101" s="80">
        <f>'06b - 6 NP - typ A a B INV'!F36</f>
        <v>0</v>
      </c>
      <c r="BD101" s="82">
        <f>'06b - 6 NP - typ A a B INV'!F37</f>
        <v>0</v>
      </c>
      <c r="BT101" s="83" t="s">
        <v>79</v>
      </c>
      <c r="BV101" s="83" t="s">
        <v>73</v>
      </c>
      <c r="BW101" s="83" t="s">
        <v>99</v>
      </c>
      <c r="BX101" s="83" t="s">
        <v>4</v>
      </c>
      <c r="CL101" s="83" t="s">
        <v>1</v>
      </c>
      <c r="CM101" s="83" t="s">
        <v>81</v>
      </c>
    </row>
    <row r="102" spans="1:91" s="6" customFormat="1" ht="16.5" customHeight="1">
      <c r="A102" s="74" t="s">
        <v>75</v>
      </c>
      <c r="B102" s="75"/>
      <c r="C102" s="76"/>
      <c r="D102" s="295" t="s">
        <v>100</v>
      </c>
      <c r="E102" s="295"/>
      <c r="F102" s="295"/>
      <c r="G102" s="295"/>
      <c r="H102" s="295"/>
      <c r="I102" s="77"/>
      <c r="J102" s="295" t="s">
        <v>101</v>
      </c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6">
        <f>'07b - 7 NP - typ A a B INV'!J30</f>
        <v>0</v>
      </c>
      <c r="AH102" s="297"/>
      <c r="AI102" s="297"/>
      <c r="AJ102" s="297"/>
      <c r="AK102" s="297"/>
      <c r="AL102" s="297"/>
      <c r="AM102" s="297"/>
      <c r="AN102" s="296">
        <f t="shared" si="0"/>
        <v>0</v>
      </c>
      <c r="AO102" s="297"/>
      <c r="AP102" s="297"/>
      <c r="AQ102" s="78" t="s">
        <v>78</v>
      </c>
      <c r="AR102" s="75"/>
      <c r="AS102" s="79">
        <v>0</v>
      </c>
      <c r="AT102" s="80">
        <f t="shared" si="1"/>
        <v>0</v>
      </c>
      <c r="AU102" s="81">
        <f>'07b - 7 NP - typ A a B INV'!P133</f>
        <v>0</v>
      </c>
      <c r="AV102" s="80">
        <f>'07b - 7 NP - typ A a B INV'!J33</f>
        <v>0</v>
      </c>
      <c r="AW102" s="80">
        <f>'07b - 7 NP - typ A a B INV'!J34</f>
        <v>0</v>
      </c>
      <c r="AX102" s="80">
        <f>'07b - 7 NP - typ A a B INV'!J35</f>
        <v>0</v>
      </c>
      <c r="AY102" s="80">
        <f>'07b - 7 NP - typ A a B INV'!J36</f>
        <v>0</v>
      </c>
      <c r="AZ102" s="80">
        <f>'07b - 7 NP - typ A a B INV'!F33</f>
        <v>0</v>
      </c>
      <c r="BA102" s="80">
        <f>'07b - 7 NP - typ A a B INV'!F34</f>
        <v>0</v>
      </c>
      <c r="BB102" s="80">
        <f>'07b - 7 NP - typ A a B INV'!F35</f>
        <v>0</v>
      </c>
      <c r="BC102" s="80">
        <f>'07b - 7 NP - typ A a B INV'!F36</f>
        <v>0</v>
      </c>
      <c r="BD102" s="82">
        <f>'07b - 7 NP - typ A a B INV'!F37</f>
        <v>0</v>
      </c>
      <c r="BT102" s="83" t="s">
        <v>79</v>
      </c>
      <c r="BV102" s="83" t="s">
        <v>73</v>
      </c>
      <c r="BW102" s="83" t="s">
        <v>102</v>
      </c>
      <c r="BX102" s="83" t="s">
        <v>4</v>
      </c>
      <c r="CL102" s="83" t="s">
        <v>1</v>
      </c>
      <c r="CM102" s="83" t="s">
        <v>81</v>
      </c>
    </row>
    <row r="103" spans="1:91" s="6" customFormat="1" ht="16.5" customHeight="1">
      <c r="A103" s="74" t="s">
        <v>75</v>
      </c>
      <c r="B103" s="75"/>
      <c r="C103" s="76"/>
      <c r="D103" s="295" t="s">
        <v>103</v>
      </c>
      <c r="E103" s="295"/>
      <c r="F103" s="295"/>
      <c r="G103" s="295"/>
      <c r="H103" s="295"/>
      <c r="I103" s="77"/>
      <c r="J103" s="295" t="s">
        <v>104</v>
      </c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6">
        <f>'VRNb - Vedlejší náklady'!J30</f>
        <v>0</v>
      </c>
      <c r="AH103" s="297"/>
      <c r="AI103" s="297"/>
      <c r="AJ103" s="297"/>
      <c r="AK103" s="297"/>
      <c r="AL103" s="297"/>
      <c r="AM103" s="297"/>
      <c r="AN103" s="296">
        <f t="shared" si="0"/>
        <v>0</v>
      </c>
      <c r="AO103" s="297"/>
      <c r="AP103" s="297"/>
      <c r="AQ103" s="78" t="s">
        <v>78</v>
      </c>
      <c r="AR103" s="75"/>
      <c r="AS103" s="84">
        <v>0</v>
      </c>
      <c r="AT103" s="85">
        <f t="shared" si="1"/>
        <v>0</v>
      </c>
      <c r="AU103" s="86">
        <f>'VRNb - Vedlejší náklady'!P119</f>
        <v>0</v>
      </c>
      <c r="AV103" s="85">
        <f>'VRNb - Vedlejší náklady'!J33</f>
        <v>0</v>
      </c>
      <c r="AW103" s="85">
        <f>'VRNb - Vedlejší náklady'!J34</f>
        <v>0</v>
      </c>
      <c r="AX103" s="85">
        <f>'VRNb - Vedlejší náklady'!J35</f>
        <v>0</v>
      </c>
      <c r="AY103" s="85">
        <f>'VRNb - Vedlejší náklady'!J36</f>
        <v>0</v>
      </c>
      <c r="AZ103" s="85">
        <f>'VRNb - Vedlejší náklady'!F33</f>
        <v>0</v>
      </c>
      <c r="BA103" s="85">
        <f>'VRNb - Vedlejší náklady'!F34</f>
        <v>0</v>
      </c>
      <c r="BB103" s="85">
        <f>'VRNb - Vedlejší náklady'!F35</f>
        <v>0</v>
      </c>
      <c r="BC103" s="85">
        <f>'VRNb - Vedlejší náklady'!F36</f>
        <v>0</v>
      </c>
      <c r="BD103" s="87">
        <f>'VRNb - Vedlejší náklady'!F37</f>
        <v>0</v>
      </c>
      <c r="BT103" s="83" t="s">
        <v>79</v>
      </c>
      <c r="BV103" s="83" t="s">
        <v>73</v>
      </c>
      <c r="BW103" s="83" t="s">
        <v>105</v>
      </c>
      <c r="BX103" s="83" t="s">
        <v>4</v>
      </c>
      <c r="CL103" s="83" t="s">
        <v>1</v>
      </c>
      <c r="CM103" s="83" t="s">
        <v>81</v>
      </c>
    </row>
    <row r="104" spans="1:91" s="1" customFormat="1" ht="30" customHeight="1">
      <c r="B104" s="32"/>
      <c r="AR104" s="32"/>
    </row>
    <row r="105" spans="1:91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32"/>
    </row>
  </sheetData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2:H102"/>
    <mergeCell ref="J102:AF102"/>
    <mergeCell ref="AN103:AP103"/>
    <mergeCell ref="AG103:AM103"/>
    <mergeCell ref="D103:H103"/>
    <mergeCell ref="J103:AF103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01b - 1 PP - typ A a B INV'!C2" display="/" xr:uid="{00000000-0004-0000-0000-000000000000}"/>
    <hyperlink ref="A96" location="'01b - 1 NP - typ C a D INV'!C2" display="/" xr:uid="{00000000-0004-0000-0000-000001000000}"/>
    <hyperlink ref="A97" location="'02b - 2 NP - typ A a B INV'!C2" display="/" xr:uid="{00000000-0004-0000-0000-000002000000}"/>
    <hyperlink ref="A98" location="'03b - 3 NP - typ A a B INV'!C2" display="/" xr:uid="{00000000-0004-0000-0000-000003000000}"/>
    <hyperlink ref="A99" location="'04b - 4 NP - typ A a B INV'!C2" display="/" xr:uid="{00000000-0004-0000-0000-000004000000}"/>
    <hyperlink ref="A100" location="'05b - 5 NP - typ A a B INV'!C2" display="/" xr:uid="{00000000-0004-0000-0000-000005000000}"/>
    <hyperlink ref="A101" location="'06b - 6 NP - typ A a B INV'!C2" display="/" xr:uid="{00000000-0004-0000-0000-000006000000}"/>
    <hyperlink ref="A102" location="'07b - 7 NP - typ A a B INV'!C2" display="/" xr:uid="{00000000-0004-0000-0000-000007000000}"/>
    <hyperlink ref="A103" location="'VRNb - Vedlejší náklady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6"/>
  <sheetViews>
    <sheetView showGridLines="0" topLeftCell="A385" workbookViewId="0">
      <selection activeCell="I431" sqref="I4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I'!K6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108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I'!AN10="","",'Rekapitulace stavby I'!AN10)</f>
        <v/>
      </c>
      <c r="L14" s="32"/>
    </row>
    <row r="15" spans="2:46" s="1" customFormat="1" ht="18" customHeight="1">
      <c r="B15" s="32"/>
      <c r="E15" s="25" t="str">
        <f>IF('Rekapitulace stavby I'!E11="","",'Rekapitulace stavby I'!E11)</f>
        <v xml:space="preserve"> </v>
      </c>
      <c r="I15" s="27" t="s">
        <v>24</v>
      </c>
      <c r="J15" s="25" t="str">
        <f>IF('Rekapitulace stavby I'!AN11="","",'Rekapitulace stavby I'!AN11)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I'!AN13</f>
        <v>Vyplň údaj</v>
      </c>
      <c r="L17" s="32"/>
    </row>
    <row r="18" spans="2:12" s="1" customFormat="1" ht="18" customHeight="1">
      <c r="B18" s="32"/>
      <c r="E18" s="326" t="str">
        <f>'Rekapitulace stavby I'!E14</f>
        <v>Vyplň údaj</v>
      </c>
      <c r="F18" s="318"/>
      <c r="G18" s="318"/>
      <c r="H18" s="318"/>
      <c r="I18" s="27" t="s">
        <v>24</v>
      </c>
      <c r="J18" s="28" t="str">
        <f>'Rekapitulace stavby I'!AN14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I'!AN16="","",'Rekapitulace stavby I'!AN16)</f>
        <v/>
      </c>
      <c r="L20" s="32"/>
    </row>
    <row r="21" spans="2:12" s="1" customFormat="1" ht="18" customHeight="1">
      <c r="B21" s="32"/>
      <c r="E21" s="25" t="str">
        <f>IF('Rekapitulace stavby I'!E17="","",'Rekapitulace stavby I'!E17)</f>
        <v xml:space="preserve"> </v>
      </c>
      <c r="I21" s="27" t="s">
        <v>24</v>
      </c>
      <c r="J21" s="25" t="str">
        <f>IF('Rekapitulace stavby I'!AN17="","",'Rekapitulace stavby I'!AN17)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I'!AN19="","",'Rekapitulace stavby I'!AN19)</f>
        <v/>
      </c>
      <c r="L23" s="32"/>
    </row>
    <row r="24" spans="2:12" s="1" customFormat="1" ht="18" customHeight="1">
      <c r="B24" s="32"/>
      <c r="E24" s="25" t="str">
        <f>IF('Rekapitulace stavby I'!E20="","",'Rekapitulace stavby I'!E20)</f>
        <v xml:space="preserve"> </v>
      </c>
      <c r="I24" s="27" t="s">
        <v>24</v>
      </c>
      <c r="J24" s="25" t="str">
        <f>IF('Rekapitulace stavby I'!AN20="","",'Rekapitulace stavby I'!AN20)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ROUND(J131,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ROUND((SUM(BE131:BE515)),  2)</f>
        <v>0</v>
      </c>
      <c r="I33" s="92">
        <v>0.21</v>
      </c>
      <c r="J33" s="91">
        <f>ROUND(((SUM(BE131:BE515))*I33),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ROUND((SUM(BF131:BF515)),  2)</f>
        <v>0</v>
      </c>
      <c r="I34" s="92">
        <v>0.15</v>
      </c>
      <c r="J34" s="91">
        <f>ROUND(((SUM(BF131:BF515))*I34),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ROUND((SUM(BG131:BG515)),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ROUND((SUM(BH131:BH515)),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ROUND((SUM(BI131:BI515)),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001b - 1 PP - typ A a B 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J131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117</v>
      </c>
      <c r="E100" s="110"/>
      <c r="F100" s="110"/>
      <c r="G100" s="110"/>
      <c r="H100" s="110"/>
      <c r="I100" s="110"/>
      <c r="J100" s="111">
        <f>J169</f>
        <v>0</v>
      </c>
      <c r="L100" s="108"/>
    </row>
    <row r="101" spans="2:12" s="9" customFormat="1" ht="19.899999999999999" customHeight="1">
      <c r="B101" s="108"/>
      <c r="D101" s="109" t="s">
        <v>118</v>
      </c>
      <c r="E101" s="110"/>
      <c r="F101" s="110"/>
      <c r="G101" s="110"/>
      <c r="H101" s="110"/>
      <c r="I101" s="110"/>
      <c r="J101" s="111">
        <f>J286</f>
        <v>0</v>
      </c>
      <c r="L101" s="108"/>
    </row>
    <row r="102" spans="2:12" s="9" customFormat="1" ht="19.899999999999999" customHeight="1">
      <c r="B102" s="108"/>
      <c r="D102" s="109" t="s">
        <v>119</v>
      </c>
      <c r="E102" s="110"/>
      <c r="F102" s="110"/>
      <c r="G102" s="110"/>
      <c r="H102" s="110"/>
      <c r="I102" s="110"/>
      <c r="J102" s="111">
        <f>J365</f>
        <v>0</v>
      </c>
      <c r="L102" s="108"/>
    </row>
    <row r="103" spans="2:12" s="9" customFormat="1" ht="19.899999999999999" customHeight="1">
      <c r="B103" s="108"/>
      <c r="D103" s="109" t="s">
        <v>120</v>
      </c>
      <c r="E103" s="110"/>
      <c r="F103" s="110"/>
      <c r="G103" s="110"/>
      <c r="H103" s="110"/>
      <c r="I103" s="110"/>
      <c r="J103" s="111">
        <f>J389</f>
        <v>0</v>
      </c>
      <c r="L103" s="108"/>
    </row>
    <row r="104" spans="2:12" s="8" customFormat="1" ht="24.95" customHeight="1">
      <c r="B104" s="104"/>
      <c r="D104" s="105" t="s">
        <v>121</v>
      </c>
      <c r="E104" s="106"/>
      <c r="F104" s="106"/>
      <c r="G104" s="106"/>
      <c r="H104" s="106"/>
      <c r="I104" s="106"/>
      <c r="J104" s="107">
        <f>J391</f>
        <v>0</v>
      </c>
      <c r="L104" s="104"/>
    </row>
    <row r="105" spans="2:12" s="9" customFormat="1" ht="19.899999999999999" customHeight="1">
      <c r="B105" s="108"/>
      <c r="D105" s="109" t="s">
        <v>122</v>
      </c>
      <c r="E105" s="110"/>
      <c r="F105" s="110"/>
      <c r="G105" s="110"/>
      <c r="H105" s="110"/>
      <c r="I105" s="110"/>
      <c r="J105" s="111">
        <f>J392</f>
        <v>0</v>
      </c>
      <c r="L105" s="108"/>
    </row>
    <row r="106" spans="2:12" s="9" customFormat="1" ht="19.899999999999999" customHeight="1">
      <c r="B106" s="108"/>
      <c r="D106" s="109" t="s">
        <v>123</v>
      </c>
      <c r="E106" s="110"/>
      <c r="F106" s="110"/>
      <c r="G106" s="110"/>
      <c r="H106" s="110"/>
      <c r="I106" s="110"/>
      <c r="J106" s="111">
        <f>J396</f>
        <v>0</v>
      </c>
      <c r="L106" s="108"/>
    </row>
    <row r="107" spans="2:12" s="9" customFormat="1" ht="19.899999999999999" customHeight="1">
      <c r="B107" s="108"/>
      <c r="D107" s="109" t="s">
        <v>124</v>
      </c>
      <c r="E107" s="110"/>
      <c r="F107" s="110"/>
      <c r="G107" s="110"/>
      <c r="H107" s="110"/>
      <c r="I107" s="110"/>
      <c r="J107" s="111">
        <f>J399</f>
        <v>0</v>
      </c>
      <c r="L107" s="108"/>
    </row>
    <row r="108" spans="2:12" s="9" customFormat="1" ht="19.899999999999999" customHeight="1">
      <c r="B108" s="108"/>
      <c r="D108" s="109" t="s">
        <v>125</v>
      </c>
      <c r="E108" s="110"/>
      <c r="F108" s="110"/>
      <c r="G108" s="110"/>
      <c r="H108" s="110"/>
      <c r="I108" s="110"/>
      <c r="J108" s="111">
        <f>J458</f>
        <v>0</v>
      </c>
      <c r="L108" s="108"/>
    </row>
    <row r="109" spans="2:12" s="9" customFormat="1" ht="19.899999999999999" customHeight="1">
      <c r="B109" s="108"/>
      <c r="D109" s="109" t="s">
        <v>126</v>
      </c>
      <c r="E109" s="110"/>
      <c r="F109" s="110"/>
      <c r="G109" s="110"/>
      <c r="H109" s="110"/>
      <c r="I109" s="110"/>
      <c r="J109" s="111">
        <f>J468</f>
        <v>0</v>
      </c>
      <c r="L109" s="108"/>
    </row>
    <row r="110" spans="2:12" s="9" customFormat="1" ht="19.899999999999999" customHeight="1">
      <c r="B110" s="108"/>
      <c r="D110" s="109" t="s">
        <v>127</v>
      </c>
      <c r="E110" s="110"/>
      <c r="F110" s="110"/>
      <c r="G110" s="110"/>
      <c r="H110" s="110"/>
      <c r="I110" s="110"/>
      <c r="J110" s="111">
        <f>J484</f>
        <v>0</v>
      </c>
      <c r="L110" s="108"/>
    </row>
    <row r="111" spans="2:12" s="9" customFormat="1" ht="19.899999999999999" customHeight="1">
      <c r="B111" s="108"/>
      <c r="D111" s="109" t="s">
        <v>128</v>
      </c>
      <c r="E111" s="110"/>
      <c r="F111" s="110"/>
      <c r="G111" s="110"/>
      <c r="H111" s="110"/>
      <c r="I111" s="110"/>
      <c r="J111" s="111">
        <f>J514</f>
        <v>0</v>
      </c>
      <c r="L111" s="108"/>
    </row>
    <row r="112" spans="2:12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129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324" t="str">
        <f>E7</f>
        <v>UK Kam - Reko sdílených sociálek a kuchyní na 3 blocích, kolej Na Kotli, Hradec Králové</v>
      </c>
      <c r="F121" s="325"/>
      <c r="G121" s="325"/>
      <c r="H121" s="325"/>
      <c r="L121" s="32"/>
    </row>
    <row r="122" spans="2:12" s="1" customFormat="1" ht="12" customHeight="1">
      <c r="B122" s="32"/>
      <c r="C122" s="27" t="s">
        <v>107</v>
      </c>
      <c r="L122" s="32"/>
    </row>
    <row r="123" spans="2:12" s="1" customFormat="1" ht="16.5" customHeight="1">
      <c r="B123" s="32"/>
      <c r="E123" s="303" t="str">
        <f>E9</f>
        <v>001b - 1 PP - typ A a B INV</v>
      </c>
      <c r="F123" s="323"/>
      <c r="G123" s="323"/>
      <c r="H123" s="323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 xml:space="preserve"> </v>
      </c>
      <c r="I125" s="27" t="s">
        <v>21</v>
      </c>
      <c r="J125" s="52" t="str">
        <f>IF(J12="","",J12)</f>
        <v/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22</v>
      </c>
      <c r="F127" s="25" t="str">
        <f>E15</f>
        <v xml:space="preserve"> </v>
      </c>
      <c r="I127" s="27" t="s">
        <v>27</v>
      </c>
      <c r="J127" s="30" t="str">
        <f>E21</f>
        <v xml:space="preserve"> </v>
      </c>
      <c r="L127" s="32"/>
    </row>
    <row r="128" spans="2:12" s="1" customFormat="1" ht="15.2" customHeight="1">
      <c r="B128" s="32"/>
      <c r="C128" s="27" t="s">
        <v>25</v>
      </c>
      <c r="F128" s="25" t="str">
        <f>IF(E18="","",E18)</f>
        <v>Vyplň údaj</v>
      </c>
      <c r="I128" s="27" t="s">
        <v>29</v>
      </c>
      <c r="J128" s="30" t="str">
        <f>E24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2"/>
      <c r="C130" s="113" t="s">
        <v>130</v>
      </c>
      <c r="D130" s="114" t="s">
        <v>56</v>
      </c>
      <c r="E130" s="114" t="s">
        <v>52</v>
      </c>
      <c r="F130" s="114" t="s">
        <v>53</v>
      </c>
      <c r="G130" s="114" t="s">
        <v>131</v>
      </c>
      <c r="H130" s="114" t="s">
        <v>132</v>
      </c>
      <c r="I130" s="114" t="s">
        <v>133</v>
      </c>
      <c r="J130" s="115" t="s">
        <v>111</v>
      </c>
      <c r="K130" s="116" t="s">
        <v>134</v>
      </c>
      <c r="L130" s="112"/>
      <c r="M130" s="59" t="s">
        <v>1</v>
      </c>
      <c r="N130" s="60" t="s">
        <v>35</v>
      </c>
      <c r="O130" s="60" t="s">
        <v>135</v>
      </c>
      <c r="P130" s="60" t="s">
        <v>136</v>
      </c>
      <c r="Q130" s="60" t="s">
        <v>137</v>
      </c>
      <c r="R130" s="60" t="s">
        <v>138</v>
      </c>
      <c r="S130" s="60" t="s">
        <v>139</v>
      </c>
      <c r="T130" s="61" t="s">
        <v>140</v>
      </c>
    </row>
    <row r="131" spans="2:65" s="1" customFormat="1" ht="22.9" customHeight="1">
      <c r="B131" s="32"/>
      <c r="C131" s="64" t="s">
        <v>141</v>
      </c>
      <c r="J131" s="117">
        <f>BK131</f>
        <v>0</v>
      </c>
      <c r="L131" s="32"/>
      <c r="M131" s="62"/>
      <c r="N131" s="53"/>
      <c r="O131" s="53"/>
      <c r="P131" s="118">
        <f>P132+P391</f>
        <v>0</v>
      </c>
      <c r="Q131" s="53"/>
      <c r="R131" s="118">
        <f>R132+R391</f>
        <v>8.5360391899999986</v>
      </c>
      <c r="S131" s="53"/>
      <c r="T131" s="119">
        <f>T132+T391</f>
        <v>25.26705359</v>
      </c>
      <c r="AT131" s="17" t="s">
        <v>70</v>
      </c>
      <c r="AU131" s="17" t="s">
        <v>113</v>
      </c>
      <c r="BK131" s="120">
        <f>BK132+BK391</f>
        <v>0</v>
      </c>
    </row>
    <row r="132" spans="2:65" s="11" customFormat="1" ht="25.9" customHeight="1">
      <c r="B132" s="121"/>
      <c r="D132" s="122" t="s">
        <v>70</v>
      </c>
      <c r="E132" s="123" t="s">
        <v>142</v>
      </c>
      <c r="F132" s="123" t="s">
        <v>143</v>
      </c>
      <c r="I132" s="124"/>
      <c r="J132" s="125">
        <f>BK132</f>
        <v>0</v>
      </c>
      <c r="L132" s="121"/>
      <c r="M132" s="126"/>
      <c r="P132" s="127">
        <f>P133+P155+P169+P286+P365+P389</f>
        <v>0</v>
      </c>
      <c r="R132" s="127">
        <f>R133+R155+R169+R286+R365+R389</f>
        <v>8.5360391899999986</v>
      </c>
      <c r="T132" s="128">
        <f>T133+T155+T169+T286+T365+T389</f>
        <v>11.047432000000001</v>
      </c>
      <c r="AR132" s="122" t="s">
        <v>79</v>
      </c>
      <c r="AT132" s="129" t="s">
        <v>70</v>
      </c>
      <c r="AU132" s="129" t="s">
        <v>71</v>
      </c>
      <c r="AY132" s="122" t="s">
        <v>144</v>
      </c>
      <c r="BK132" s="130">
        <f>BK133+BK155+BK169+BK286+BK365+BK389</f>
        <v>0</v>
      </c>
    </row>
    <row r="133" spans="2:65" s="11" customFormat="1" ht="22.9" customHeight="1">
      <c r="B133" s="121"/>
      <c r="D133" s="122" t="s">
        <v>70</v>
      </c>
      <c r="E133" s="131" t="s">
        <v>145</v>
      </c>
      <c r="F133" s="131" t="s">
        <v>146</v>
      </c>
      <c r="I133" s="124"/>
      <c r="J133" s="132">
        <f>BK133</f>
        <v>0</v>
      </c>
      <c r="L133" s="121"/>
      <c r="M133" s="126"/>
      <c r="P133" s="127">
        <f>SUM(P134:P154)</f>
        <v>0</v>
      </c>
      <c r="R133" s="127">
        <f>SUM(R134:R154)</f>
        <v>0.97126911999999987</v>
      </c>
      <c r="T133" s="128">
        <f>SUM(T134:T154)</f>
        <v>0</v>
      </c>
      <c r="AR133" s="122" t="s">
        <v>79</v>
      </c>
      <c r="AT133" s="129" t="s">
        <v>70</v>
      </c>
      <c r="AU133" s="129" t="s">
        <v>79</v>
      </c>
      <c r="AY133" s="122" t="s">
        <v>144</v>
      </c>
      <c r="BK133" s="130">
        <f>SUM(BK134:BK154)</f>
        <v>0</v>
      </c>
    </row>
    <row r="134" spans="2:65" s="1" customFormat="1" ht="24.2" customHeight="1">
      <c r="B134" s="133"/>
      <c r="C134" s="134" t="s">
        <v>79</v>
      </c>
      <c r="D134" s="134" t="s">
        <v>147</v>
      </c>
      <c r="E134" s="135" t="s">
        <v>148</v>
      </c>
      <c r="F134" s="136" t="s">
        <v>149</v>
      </c>
      <c r="G134" s="137" t="s">
        <v>150</v>
      </c>
      <c r="H134" s="138">
        <v>0.308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36</v>
      </c>
      <c r="P134" s="144">
        <f>O134*H134</f>
        <v>0</v>
      </c>
      <c r="Q134" s="144">
        <v>1.8774999999999999</v>
      </c>
      <c r="R134" s="144">
        <f>Q134*H134</f>
        <v>0.57826999999999995</v>
      </c>
      <c r="S134" s="144">
        <v>0</v>
      </c>
      <c r="T134" s="145">
        <f>S134*H134</f>
        <v>0</v>
      </c>
      <c r="AR134" s="146" t="s">
        <v>151</v>
      </c>
      <c r="AT134" s="146" t="s">
        <v>147</v>
      </c>
      <c r="AU134" s="146" t="s">
        <v>81</v>
      </c>
      <c r="AY134" s="17" t="s">
        <v>144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79</v>
      </c>
      <c r="BK134" s="147">
        <f>ROUND(I134*H134,2)</f>
        <v>0</v>
      </c>
      <c r="BL134" s="17" t="s">
        <v>151</v>
      </c>
      <c r="BM134" s="146" t="s">
        <v>152</v>
      </c>
    </row>
    <row r="135" spans="2:65" s="12" customFormat="1">
      <c r="B135" s="148"/>
      <c r="D135" s="149" t="s">
        <v>153</v>
      </c>
      <c r="E135" s="150" t="s">
        <v>1</v>
      </c>
      <c r="F135" s="151" t="s">
        <v>154</v>
      </c>
      <c r="H135" s="150" t="s">
        <v>1</v>
      </c>
      <c r="I135" s="152"/>
      <c r="L135" s="148"/>
      <c r="M135" s="153"/>
      <c r="T135" s="154"/>
      <c r="AT135" s="150" t="s">
        <v>153</v>
      </c>
      <c r="AU135" s="150" t="s">
        <v>81</v>
      </c>
      <c r="AV135" s="12" t="s">
        <v>79</v>
      </c>
      <c r="AW135" s="12" t="s">
        <v>28</v>
      </c>
      <c r="AX135" s="12" t="s">
        <v>71</v>
      </c>
      <c r="AY135" s="150" t="s">
        <v>144</v>
      </c>
    </row>
    <row r="136" spans="2:65" s="13" customFormat="1">
      <c r="B136" s="155"/>
      <c r="D136" s="149" t="s">
        <v>153</v>
      </c>
      <c r="E136" s="156" t="s">
        <v>1</v>
      </c>
      <c r="F136" s="157" t="s">
        <v>155</v>
      </c>
      <c r="H136" s="158">
        <v>0.308</v>
      </c>
      <c r="I136" s="159"/>
      <c r="L136" s="155"/>
      <c r="M136" s="160"/>
      <c r="T136" s="161"/>
      <c r="AT136" s="156" t="s">
        <v>153</v>
      </c>
      <c r="AU136" s="156" t="s">
        <v>81</v>
      </c>
      <c r="AV136" s="13" t="s">
        <v>81</v>
      </c>
      <c r="AW136" s="13" t="s">
        <v>28</v>
      </c>
      <c r="AX136" s="13" t="s">
        <v>79</v>
      </c>
      <c r="AY136" s="156" t="s">
        <v>144</v>
      </c>
    </row>
    <row r="137" spans="2:65" s="1" customFormat="1" ht="37.9" customHeight="1">
      <c r="B137" s="133"/>
      <c r="C137" s="134" t="s">
        <v>81</v>
      </c>
      <c r="D137" s="134" t="s">
        <v>147</v>
      </c>
      <c r="E137" s="135" t="s">
        <v>156</v>
      </c>
      <c r="F137" s="136" t="s">
        <v>157</v>
      </c>
      <c r="G137" s="137" t="s">
        <v>158</v>
      </c>
      <c r="H137" s="138">
        <v>7.1999999999999995E-2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36</v>
      </c>
      <c r="P137" s="144">
        <f>O137*H137</f>
        <v>0</v>
      </c>
      <c r="Q137" s="144">
        <v>1.7090000000000001E-2</v>
      </c>
      <c r="R137" s="144">
        <f>Q137*H137</f>
        <v>1.2304799999999999E-3</v>
      </c>
      <c r="S137" s="144">
        <v>0</v>
      </c>
      <c r="T137" s="145">
        <f>S137*H137</f>
        <v>0</v>
      </c>
      <c r="AR137" s="146" t="s">
        <v>151</v>
      </c>
      <c r="AT137" s="146" t="s">
        <v>147</v>
      </c>
      <c r="AU137" s="146" t="s">
        <v>81</v>
      </c>
      <c r="AY137" s="17" t="s">
        <v>144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79</v>
      </c>
      <c r="BK137" s="147">
        <f>ROUND(I137*H137,2)</f>
        <v>0</v>
      </c>
      <c r="BL137" s="17" t="s">
        <v>151</v>
      </c>
      <c r="BM137" s="146" t="s">
        <v>159</v>
      </c>
    </row>
    <row r="138" spans="2:65" s="12" customFormat="1">
      <c r="B138" s="148"/>
      <c r="D138" s="149" t="s">
        <v>153</v>
      </c>
      <c r="E138" s="150" t="s">
        <v>1</v>
      </c>
      <c r="F138" s="151" t="s">
        <v>160</v>
      </c>
      <c r="H138" s="150" t="s">
        <v>1</v>
      </c>
      <c r="I138" s="152"/>
      <c r="L138" s="148"/>
      <c r="M138" s="153"/>
      <c r="T138" s="154"/>
      <c r="AT138" s="150" t="s">
        <v>153</v>
      </c>
      <c r="AU138" s="150" t="s">
        <v>81</v>
      </c>
      <c r="AV138" s="12" t="s">
        <v>79</v>
      </c>
      <c r="AW138" s="12" t="s">
        <v>28</v>
      </c>
      <c r="AX138" s="12" t="s">
        <v>71</v>
      </c>
      <c r="AY138" s="150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161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3" customFormat="1">
      <c r="B140" s="155"/>
      <c r="D140" s="149" t="s">
        <v>153</v>
      </c>
      <c r="E140" s="156" t="s">
        <v>1</v>
      </c>
      <c r="F140" s="157" t="s">
        <v>162</v>
      </c>
      <c r="H140" s="158">
        <v>7.1999999999999995E-2</v>
      </c>
      <c r="I140" s="159"/>
      <c r="L140" s="155"/>
      <c r="M140" s="160"/>
      <c r="T140" s="161"/>
      <c r="AT140" s="156" t="s">
        <v>153</v>
      </c>
      <c r="AU140" s="156" t="s">
        <v>81</v>
      </c>
      <c r="AV140" s="13" t="s">
        <v>81</v>
      </c>
      <c r="AW140" s="13" t="s">
        <v>28</v>
      </c>
      <c r="AX140" s="13" t="s">
        <v>79</v>
      </c>
      <c r="AY140" s="156" t="s">
        <v>144</v>
      </c>
    </row>
    <row r="141" spans="2:65" s="1" customFormat="1" ht="24.2" customHeight="1">
      <c r="B141" s="133"/>
      <c r="C141" s="162" t="s">
        <v>145</v>
      </c>
      <c r="D141" s="162" t="s">
        <v>163</v>
      </c>
      <c r="E141" s="163" t="s">
        <v>164</v>
      </c>
      <c r="F141" s="164" t="s">
        <v>165</v>
      </c>
      <c r="G141" s="165" t="s">
        <v>158</v>
      </c>
      <c r="H141" s="166">
        <v>8.5999999999999993E-2</v>
      </c>
      <c r="I141" s="167"/>
      <c r="J141" s="168">
        <f>ROUND(I141*H141,2)</f>
        <v>0</v>
      </c>
      <c r="K141" s="169"/>
      <c r="L141" s="170"/>
      <c r="M141" s="171" t="s">
        <v>1</v>
      </c>
      <c r="N141" s="172" t="s">
        <v>36</v>
      </c>
      <c r="P141" s="144">
        <f>O141*H141</f>
        <v>0</v>
      </c>
      <c r="Q141" s="144">
        <v>1</v>
      </c>
      <c r="R141" s="144">
        <f>Q141*H141</f>
        <v>8.5999999999999993E-2</v>
      </c>
      <c r="S141" s="144">
        <v>0</v>
      </c>
      <c r="T141" s="145">
        <f>S141*H141</f>
        <v>0</v>
      </c>
      <c r="AR141" s="146" t="s">
        <v>166</v>
      </c>
      <c r="AT141" s="146" t="s">
        <v>163</v>
      </c>
      <c r="AU141" s="146" t="s">
        <v>81</v>
      </c>
      <c r="AY141" s="17" t="s">
        <v>144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79</v>
      </c>
      <c r="BK141" s="147">
        <f>ROUND(I141*H141,2)</f>
        <v>0</v>
      </c>
      <c r="BL141" s="17" t="s">
        <v>151</v>
      </c>
      <c r="BM141" s="146" t="s">
        <v>167</v>
      </c>
    </row>
    <row r="142" spans="2:65" s="13" customFormat="1">
      <c r="B142" s="155"/>
      <c r="D142" s="149" t="s">
        <v>153</v>
      </c>
      <c r="F142" s="157" t="s">
        <v>168</v>
      </c>
      <c r="H142" s="158">
        <v>8.5999999999999993E-2</v>
      </c>
      <c r="I142" s="159"/>
      <c r="L142" s="155"/>
      <c r="M142" s="160"/>
      <c r="T142" s="161"/>
      <c r="AT142" s="156" t="s">
        <v>153</v>
      </c>
      <c r="AU142" s="156" t="s">
        <v>81</v>
      </c>
      <c r="AV142" s="13" t="s">
        <v>81</v>
      </c>
      <c r="AW142" s="13" t="s">
        <v>3</v>
      </c>
      <c r="AX142" s="13" t="s">
        <v>79</v>
      </c>
      <c r="AY142" s="156" t="s">
        <v>144</v>
      </c>
    </row>
    <row r="143" spans="2:65" s="1" customFormat="1" ht="24.2" customHeight="1">
      <c r="B143" s="133"/>
      <c r="C143" s="134" t="s">
        <v>151</v>
      </c>
      <c r="D143" s="134" t="s">
        <v>147</v>
      </c>
      <c r="E143" s="135" t="s">
        <v>169</v>
      </c>
      <c r="F143" s="136" t="s">
        <v>170</v>
      </c>
      <c r="G143" s="137" t="s">
        <v>171</v>
      </c>
      <c r="H143" s="138">
        <v>6.8959999999999999</v>
      </c>
      <c r="I143" s="139"/>
      <c r="J143" s="140">
        <f>ROUND(I143*H143,2)</f>
        <v>0</v>
      </c>
      <c r="K143" s="141"/>
      <c r="L143" s="32"/>
      <c r="M143" s="142" t="s">
        <v>1</v>
      </c>
      <c r="N143" s="143" t="s">
        <v>36</v>
      </c>
      <c r="P143" s="144">
        <f>O143*H143</f>
        <v>0</v>
      </c>
      <c r="Q143" s="144">
        <v>4.4339999999999997E-2</v>
      </c>
      <c r="R143" s="144">
        <f>Q143*H143</f>
        <v>0.30576863999999998</v>
      </c>
      <c r="S143" s="144">
        <v>0</v>
      </c>
      <c r="T143" s="145">
        <f>S143*H143</f>
        <v>0</v>
      </c>
      <c r="AR143" s="146" t="s">
        <v>151</v>
      </c>
      <c r="AT143" s="146" t="s">
        <v>147</v>
      </c>
      <c r="AU143" s="146" t="s">
        <v>81</v>
      </c>
      <c r="AY143" s="17" t="s">
        <v>144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79</v>
      </c>
      <c r="BK143" s="147">
        <f>ROUND(I143*H143,2)</f>
        <v>0</v>
      </c>
      <c r="BL143" s="17" t="s">
        <v>151</v>
      </c>
      <c r="BM143" s="146" t="s">
        <v>172</v>
      </c>
    </row>
    <row r="144" spans="2:65" s="12" customFormat="1">
      <c r="B144" s="148"/>
      <c r="D144" s="149" t="s">
        <v>153</v>
      </c>
      <c r="E144" s="150" t="s">
        <v>1</v>
      </c>
      <c r="F144" s="151" t="s">
        <v>173</v>
      </c>
      <c r="H144" s="150" t="s">
        <v>1</v>
      </c>
      <c r="I144" s="152"/>
      <c r="L144" s="148"/>
      <c r="M144" s="153"/>
      <c r="T144" s="154"/>
      <c r="AT144" s="150" t="s">
        <v>153</v>
      </c>
      <c r="AU144" s="150" t="s">
        <v>81</v>
      </c>
      <c r="AV144" s="12" t="s">
        <v>79</v>
      </c>
      <c r="AW144" s="12" t="s">
        <v>28</v>
      </c>
      <c r="AX144" s="12" t="s">
        <v>71</v>
      </c>
      <c r="AY144" s="150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174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3" customFormat="1">
      <c r="B146" s="155"/>
      <c r="D146" s="149" t="s">
        <v>153</v>
      </c>
      <c r="E146" s="156" t="s">
        <v>1</v>
      </c>
      <c r="F146" s="157" t="s">
        <v>175</v>
      </c>
      <c r="H146" s="158">
        <v>1.575</v>
      </c>
      <c r="I146" s="159"/>
      <c r="L146" s="155"/>
      <c r="M146" s="160"/>
      <c r="T146" s="161"/>
      <c r="AT146" s="156" t="s">
        <v>153</v>
      </c>
      <c r="AU146" s="156" t="s">
        <v>81</v>
      </c>
      <c r="AV146" s="13" t="s">
        <v>81</v>
      </c>
      <c r="AW146" s="13" t="s">
        <v>28</v>
      </c>
      <c r="AX146" s="13" t="s">
        <v>71</v>
      </c>
      <c r="AY146" s="156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176</v>
      </c>
      <c r="H147" s="158">
        <v>1.569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3" customFormat="1">
      <c r="B148" s="155"/>
      <c r="D148" s="149" t="s">
        <v>153</v>
      </c>
      <c r="E148" s="156" t="s">
        <v>1</v>
      </c>
      <c r="F148" s="157" t="s">
        <v>177</v>
      </c>
      <c r="H148" s="158">
        <v>0.876</v>
      </c>
      <c r="I148" s="159"/>
      <c r="L148" s="155"/>
      <c r="M148" s="160"/>
      <c r="T148" s="161"/>
      <c r="AT148" s="156" t="s">
        <v>153</v>
      </c>
      <c r="AU148" s="156" t="s">
        <v>81</v>
      </c>
      <c r="AV148" s="13" t="s">
        <v>81</v>
      </c>
      <c r="AW148" s="13" t="s">
        <v>28</v>
      </c>
      <c r="AX148" s="13" t="s">
        <v>71</v>
      </c>
      <c r="AY148" s="156" t="s">
        <v>144</v>
      </c>
    </row>
    <row r="149" spans="2:65" s="14" customFormat="1">
      <c r="B149" s="173"/>
      <c r="D149" s="149" t="s">
        <v>153</v>
      </c>
      <c r="E149" s="174" t="s">
        <v>1</v>
      </c>
      <c r="F149" s="175" t="s">
        <v>178</v>
      </c>
      <c r="H149" s="176">
        <v>4.0199999999999996</v>
      </c>
      <c r="I149" s="177"/>
      <c r="L149" s="173"/>
      <c r="M149" s="178"/>
      <c r="T149" s="179"/>
      <c r="AT149" s="174" t="s">
        <v>153</v>
      </c>
      <c r="AU149" s="174" t="s">
        <v>81</v>
      </c>
      <c r="AV149" s="14" t="s">
        <v>145</v>
      </c>
      <c r="AW149" s="14" t="s">
        <v>28</v>
      </c>
      <c r="AX149" s="14" t="s">
        <v>71</v>
      </c>
      <c r="AY149" s="174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179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180</v>
      </c>
      <c r="H151" s="158">
        <v>2.2010000000000001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3" customFormat="1">
      <c r="B152" s="155"/>
      <c r="D152" s="149" t="s">
        <v>153</v>
      </c>
      <c r="E152" s="156" t="s">
        <v>1</v>
      </c>
      <c r="F152" s="157" t="s">
        <v>181</v>
      </c>
      <c r="H152" s="158">
        <v>0.67500000000000004</v>
      </c>
      <c r="I152" s="159"/>
      <c r="L152" s="155"/>
      <c r="M152" s="160"/>
      <c r="T152" s="161"/>
      <c r="AT152" s="156" t="s">
        <v>153</v>
      </c>
      <c r="AU152" s="156" t="s">
        <v>81</v>
      </c>
      <c r="AV152" s="13" t="s">
        <v>81</v>
      </c>
      <c r="AW152" s="13" t="s">
        <v>28</v>
      </c>
      <c r="AX152" s="13" t="s">
        <v>71</v>
      </c>
      <c r="AY152" s="156" t="s">
        <v>144</v>
      </c>
    </row>
    <row r="153" spans="2:65" s="14" customFormat="1">
      <c r="B153" s="173"/>
      <c r="D153" s="149" t="s">
        <v>153</v>
      </c>
      <c r="E153" s="174" t="s">
        <v>1</v>
      </c>
      <c r="F153" s="175" t="s">
        <v>178</v>
      </c>
      <c r="H153" s="176">
        <v>2.8759999999999999</v>
      </c>
      <c r="I153" s="177"/>
      <c r="L153" s="173"/>
      <c r="M153" s="178"/>
      <c r="T153" s="179"/>
      <c r="AT153" s="174" t="s">
        <v>153</v>
      </c>
      <c r="AU153" s="174" t="s">
        <v>81</v>
      </c>
      <c r="AV153" s="14" t="s">
        <v>145</v>
      </c>
      <c r="AW153" s="14" t="s">
        <v>28</v>
      </c>
      <c r="AX153" s="14" t="s">
        <v>71</v>
      </c>
      <c r="AY153" s="174" t="s">
        <v>144</v>
      </c>
    </row>
    <row r="154" spans="2:65" s="15" customFormat="1">
      <c r="B154" s="180"/>
      <c r="D154" s="149" t="s">
        <v>153</v>
      </c>
      <c r="E154" s="181" t="s">
        <v>1</v>
      </c>
      <c r="F154" s="182" t="s">
        <v>182</v>
      </c>
      <c r="H154" s="183">
        <v>6.8959999999999999</v>
      </c>
      <c r="I154" s="184"/>
      <c r="L154" s="180"/>
      <c r="M154" s="185"/>
      <c r="T154" s="186"/>
      <c r="AT154" s="181" t="s">
        <v>153</v>
      </c>
      <c r="AU154" s="181" t="s">
        <v>81</v>
      </c>
      <c r="AV154" s="15" t="s">
        <v>151</v>
      </c>
      <c r="AW154" s="15" t="s">
        <v>28</v>
      </c>
      <c r="AX154" s="15" t="s">
        <v>79</v>
      </c>
      <c r="AY154" s="181" t="s">
        <v>144</v>
      </c>
    </row>
    <row r="155" spans="2:65" s="11" customFormat="1" ht="22.9" customHeight="1">
      <c r="B155" s="121"/>
      <c r="D155" s="122" t="s">
        <v>70</v>
      </c>
      <c r="E155" s="131" t="s">
        <v>151</v>
      </c>
      <c r="F155" s="131" t="s">
        <v>183</v>
      </c>
      <c r="I155" s="124"/>
      <c r="J155" s="132">
        <f>BK155</f>
        <v>0</v>
      </c>
      <c r="L155" s="121"/>
      <c r="M155" s="126"/>
      <c r="P155" s="127">
        <f>SUM(P156:P168)</f>
        <v>0</v>
      </c>
      <c r="R155" s="127">
        <f>SUM(R156:R168)</f>
        <v>0.93104588999999993</v>
      </c>
      <c r="T155" s="128">
        <f>SUM(T156:T168)</f>
        <v>0</v>
      </c>
      <c r="AR155" s="122" t="s">
        <v>79</v>
      </c>
      <c r="AT155" s="129" t="s">
        <v>70</v>
      </c>
      <c r="AU155" s="129" t="s">
        <v>79</v>
      </c>
      <c r="AY155" s="122" t="s">
        <v>144</v>
      </c>
      <c r="BK155" s="130">
        <f>SUM(BK156:BK168)</f>
        <v>0</v>
      </c>
    </row>
    <row r="156" spans="2:65" s="1" customFormat="1" ht="16.5" customHeight="1">
      <c r="B156" s="133"/>
      <c r="C156" s="193" t="s">
        <v>184</v>
      </c>
      <c r="D156" s="193" t="s">
        <v>147</v>
      </c>
      <c r="E156" s="194" t="s">
        <v>185</v>
      </c>
      <c r="F156" s="195" t="s">
        <v>186</v>
      </c>
      <c r="G156" s="196" t="s">
        <v>150</v>
      </c>
      <c r="H156" s="197">
        <v>0.313</v>
      </c>
      <c r="I156" s="198"/>
      <c r="J156" s="198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2.40978</v>
      </c>
      <c r="R156" s="144">
        <f>Q156*H156</f>
        <v>0.75426114</v>
      </c>
      <c r="S156" s="144">
        <v>0</v>
      </c>
      <c r="T156" s="145">
        <f>S156*H156</f>
        <v>0</v>
      </c>
      <c r="AR156" s="146" t="s">
        <v>151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151</v>
      </c>
      <c r="BM156" s="146" t="s">
        <v>187</v>
      </c>
    </row>
    <row r="157" spans="2:65" s="12" customFormat="1" ht="22.5">
      <c r="B157" s="148"/>
      <c r="D157" s="149" t="s">
        <v>153</v>
      </c>
      <c r="E157" s="150" t="s">
        <v>1</v>
      </c>
      <c r="F157" s="151" t="s">
        <v>188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3" customFormat="1">
      <c r="B158" s="155"/>
      <c r="D158" s="149" t="s">
        <v>153</v>
      </c>
      <c r="E158" s="156" t="s">
        <v>1</v>
      </c>
      <c r="F158" s="157" t="s">
        <v>189</v>
      </c>
      <c r="H158" s="158">
        <v>0.313</v>
      </c>
      <c r="I158" s="159"/>
      <c r="L158" s="155"/>
      <c r="M158" s="160"/>
      <c r="T158" s="161"/>
      <c r="AT158" s="156" t="s">
        <v>153</v>
      </c>
      <c r="AU158" s="156" t="s">
        <v>81</v>
      </c>
      <c r="AV158" s="13" t="s">
        <v>81</v>
      </c>
      <c r="AW158" s="13" t="s">
        <v>28</v>
      </c>
      <c r="AX158" s="13" t="s">
        <v>79</v>
      </c>
      <c r="AY158" s="156" t="s">
        <v>144</v>
      </c>
    </row>
    <row r="159" spans="2:65" s="1" customFormat="1" ht="16.5" customHeight="1">
      <c r="B159" s="133"/>
      <c r="C159" s="134" t="s">
        <v>190</v>
      </c>
      <c r="D159" s="134" t="s">
        <v>147</v>
      </c>
      <c r="E159" s="135" t="s">
        <v>191</v>
      </c>
      <c r="F159" s="136" t="s">
        <v>192</v>
      </c>
      <c r="G159" s="137" t="s">
        <v>150</v>
      </c>
      <c r="H159" s="138">
        <v>7.4999999999999997E-2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36</v>
      </c>
      <c r="P159" s="144">
        <f>O159*H159</f>
        <v>0</v>
      </c>
      <c r="Q159" s="144">
        <v>2.3010899999999999</v>
      </c>
      <c r="R159" s="144">
        <f>Q159*H159</f>
        <v>0.17258174999999998</v>
      </c>
      <c r="S159" s="144">
        <v>0</v>
      </c>
      <c r="T159" s="145">
        <f>S159*H159</f>
        <v>0</v>
      </c>
      <c r="AR159" s="146" t="s">
        <v>151</v>
      </c>
      <c r="AT159" s="146" t="s">
        <v>147</v>
      </c>
      <c r="AU159" s="146" t="s">
        <v>81</v>
      </c>
      <c r="AY159" s="17" t="s">
        <v>144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79</v>
      </c>
      <c r="BK159" s="147">
        <f>ROUND(I159*H159,2)</f>
        <v>0</v>
      </c>
      <c r="BL159" s="17" t="s">
        <v>151</v>
      </c>
      <c r="BM159" s="146" t="s">
        <v>193</v>
      </c>
    </row>
    <row r="160" spans="2:65" s="12" customFormat="1">
      <c r="B160" s="148"/>
      <c r="D160" s="149" t="s">
        <v>153</v>
      </c>
      <c r="E160" s="150" t="s">
        <v>1</v>
      </c>
      <c r="F160" s="151" t="s">
        <v>160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194</v>
      </c>
      <c r="H161" s="158">
        <v>7.4999999999999997E-2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79</v>
      </c>
      <c r="AY161" s="156" t="s">
        <v>144</v>
      </c>
    </row>
    <row r="162" spans="2:65" s="1" customFormat="1" ht="24.2" customHeight="1">
      <c r="B162" s="133"/>
      <c r="C162" s="134" t="s">
        <v>195</v>
      </c>
      <c r="D162" s="134" t="s">
        <v>147</v>
      </c>
      <c r="E162" s="135" t="s">
        <v>196</v>
      </c>
      <c r="F162" s="136" t="s">
        <v>197</v>
      </c>
      <c r="G162" s="137" t="s">
        <v>171</v>
      </c>
      <c r="H162" s="138">
        <v>0.8</v>
      </c>
      <c r="I162" s="139"/>
      <c r="J162" s="140">
        <f>ROUND(I162*H162,2)</f>
        <v>0</v>
      </c>
      <c r="K162" s="141"/>
      <c r="L162" s="32"/>
      <c r="M162" s="142" t="s">
        <v>1</v>
      </c>
      <c r="N162" s="143" t="s">
        <v>36</v>
      </c>
      <c r="P162" s="144">
        <f>O162*H162</f>
        <v>0</v>
      </c>
      <c r="Q162" s="144">
        <v>4.6499999999999996E-3</v>
      </c>
      <c r="R162" s="144">
        <f>Q162*H162</f>
        <v>3.7199999999999998E-3</v>
      </c>
      <c r="S162" s="144">
        <v>0</v>
      </c>
      <c r="T162" s="145">
        <f>S162*H162</f>
        <v>0</v>
      </c>
      <c r="AR162" s="146" t="s">
        <v>151</v>
      </c>
      <c r="AT162" s="146" t="s">
        <v>147</v>
      </c>
      <c r="AU162" s="146" t="s">
        <v>81</v>
      </c>
      <c r="AY162" s="17" t="s">
        <v>144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79</v>
      </c>
      <c r="BK162" s="147">
        <f>ROUND(I162*H162,2)</f>
        <v>0</v>
      </c>
      <c r="BL162" s="17" t="s">
        <v>151</v>
      </c>
      <c r="BM162" s="146" t="s">
        <v>198</v>
      </c>
    </row>
    <row r="163" spans="2:65" s="13" customFormat="1">
      <c r="B163" s="155"/>
      <c r="D163" s="149" t="s">
        <v>153</v>
      </c>
      <c r="E163" s="156" t="s">
        <v>1</v>
      </c>
      <c r="F163" s="157" t="s">
        <v>199</v>
      </c>
      <c r="H163" s="158">
        <v>0.8</v>
      </c>
      <c r="I163" s="159"/>
      <c r="L163" s="155"/>
      <c r="M163" s="160"/>
      <c r="T163" s="161"/>
      <c r="AT163" s="156" t="s">
        <v>153</v>
      </c>
      <c r="AU163" s="156" t="s">
        <v>81</v>
      </c>
      <c r="AV163" s="13" t="s">
        <v>81</v>
      </c>
      <c r="AW163" s="13" t="s">
        <v>28</v>
      </c>
      <c r="AX163" s="13" t="s">
        <v>79</v>
      </c>
      <c r="AY163" s="156" t="s">
        <v>144</v>
      </c>
    </row>
    <row r="164" spans="2:65" s="1" customFormat="1" ht="24.2" customHeight="1">
      <c r="B164" s="133"/>
      <c r="C164" s="134" t="s">
        <v>166</v>
      </c>
      <c r="D164" s="134" t="s">
        <v>147</v>
      </c>
      <c r="E164" s="135" t="s">
        <v>200</v>
      </c>
      <c r="F164" s="136" t="s">
        <v>201</v>
      </c>
      <c r="G164" s="137" t="s">
        <v>171</v>
      </c>
      <c r="H164" s="138">
        <v>0.8</v>
      </c>
      <c r="I164" s="139"/>
      <c r="J164" s="140">
        <f>ROUND(I164*H164,2)</f>
        <v>0</v>
      </c>
      <c r="K164" s="141"/>
      <c r="L164" s="32"/>
      <c r="M164" s="142" t="s">
        <v>1</v>
      </c>
      <c r="N164" s="143" t="s">
        <v>36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151</v>
      </c>
      <c r="AT164" s="146" t="s">
        <v>147</v>
      </c>
      <c r="AU164" s="146" t="s">
        <v>81</v>
      </c>
      <c r="AY164" s="17" t="s">
        <v>144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79</v>
      </c>
      <c r="BK164" s="147">
        <f>ROUND(I164*H164,2)</f>
        <v>0</v>
      </c>
      <c r="BL164" s="17" t="s">
        <v>151</v>
      </c>
      <c r="BM164" s="146" t="s">
        <v>202</v>
      </c>
    </row>
    <row r="165" spans="2:65" s="1" customFormat="1" ht="33" customHeight="1">
      <c r="B165" s="133"/>
      <c r="C165" s="134" t="s">
        <v>203</v>
      </c>
      <c r="D165" s="134" t="s">
        <v>147</v>
      </c>
      <c r="E165" s="135" t="s">
        <v>204</v>
      </c>
      <c r="F165" s="136" t="s">
        <v>205</v>
      </c>
      <c r="G165" s="137" t="s">
        <v>171</v>
      </c>
      <c r="H165" s="138">
        <v>0.3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36</v>
      </c>
      <c r="P165" s="144">
        <f>O165*H165</f>
        <v>0</v>
      </c>
      <c r="Q165" s="144">
        <v>1.6100000000000001E-3</v>
      </c>
      <c r="R165" s="144">
        <f>Q165*H165</f>
        <v>4.8300000000000003E-4</v>
      </c>
      <c r="S165" s="144">
        <v>0</v>
      </c>
      <c r="T165" s="145">
        <f>S165*H165</f>
        <v>0</v>
      </c>
      <c r="AR165" s="146" t="s">
        <v>151</v>
      </c>
      <c r="AT165" s="146" t="s">
        <v>147</v>
      </c>
      <c r="AU165" s="146" t="s">
        <v>81</v>
      </c>
      <c r="AY165" s="17" t="s">
        <v>144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79</v>
      </c>
      <c r="BK165" s="147">
        <f>ROUND(I165*H165,2)</f>
        <v>0</v>
      </c>
      <c r="BL165" s="17" t="s">
        <v>151</v>
      </c>
      <c r="BM165" s="146" t="s">
        <v>206</v>
      </c>
    </row>
    <row r="166" spans="2:65" s="12" customFormat="1">
      <c r="B166" s="148"/>
      <c r="D166" s="149" t="s">
        <v>153</v>
      </c>
      <c r="E166" s="150" t="s">
        <v>1</v>
      </c>
      <c r="F166" s="151" t="s">
        <v>207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208</v>
      </c>
      <c r="H167" s="158">
        <v>0.3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79</v>
      </c>
      <c r="AY167" s="156" t="s">
        <v>144</v>
      </c>
    </row>
    <row r="168" spans="2:65" s="1" customFormat="1" ht="33" customHeight="1">
      <c r="B168" s="133"/>
      <c r="C168" s="134" t="s">
        <v>209</v>
      </c>
      <c r="D168" s="134" t="s">
        <v>147</v>
      </c>
      <c r="E168" s="135" t="s">
        <v>210</v>
      </c>
      <c r="F168" s="136" t="s">
        <v>211</v>
      </c>
      <c r="G168" s="137" t="s">
        <v>171</v>
      </c>
      <c r="H168" s="138">
        <v>0.3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36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151</v>
      </c>
      <c r="AT168" s="146" t="s">
        <v>147</v>
      </c>
      <c r="AU168" s="146" t="s">
        <v>81</v>
      </c>
      <c r="AY168" s="17" t="s">
        <v>144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79</v>
      </c>
      <c r="BK168" s="147">
        <f>ROUND(I168*H168,2)</f>
        <v>0</v>
      </c>
      <c r="BL168" s="17" t="s">
        <v>151</v>
      </c>
      <c r="BM168" s="146" t="s">
        <v>212</v>
      </c>
    </row>
    <row r="169" spans="2:65" s="11" customFormat="1" ht="22.9" customHeight="1">
      <c r="B169" s="121"/>
      <c r="D169" s="122" t="s">
        <v>70</v>
      </c>
      <c r="E169" s="131" t="s">
        <v>190</v>
      </c>
      <c r="F169" s="131" t="s">
        <v>213</v>
      </c>
      <c r="I169" s="124"/>
      <c r="J169" s="132">
        <f>BK169</f>
        <v>0</v>
      </c>
      <c r="L169" s="121"/>
      <c r="M169" s="126"/>
      <c r="P169" s="127">
        <f>SUM(P170:P285)</f>
        <v>0</v>
      </c>
      <c r="R169" s="127">
        <f>SUM(R170:R285)</f>
        <v>6.621258179999999</v>
      </c>
      <c r="T169" s="128">
        <f>SUM(T170:T285)</f>
        <v>0</v>
      </c>
      <c r="AR169" s="122" t="s">
        <v>79</v>
      </c>
      <c r="AT169" s="129" t="s">
        <v>70</v>
      </c>
      <c r="AU169" s="129" t="s">
        <v>79</v>
      </c>
      <c r="AY169" s="122" t="s">
        <v>144</v>
      </c>
      <c r="BK169" s="130">
        <f>SUM(BK170:BK285)</f>
        <v>0</v>
      </c>
    </row>
    <row r="170" spans="2:65" s="1" customFormat="1" ht="16.5" customHeight="1">
      <c r="B170" s="133"/>
      <c r="C170" s="193" t="s">
        <v>214</v>
      </c>
      <c r="D170" s="193" t="s">
        <v>147</v>
      </c>
      <c r="E170" s="194" t="s">
        <v>215</v>
      </c>
      <c r="F170" s="195" t="s">
        <v>216</v>
      </c>
      <c r="G170" s="196" t="s">
        <v>171</v>
      </c>
      <c r="H170" s="197">
        <v>6.8959999999999999</v>
      </c>
      <c r="I170" s="198"/>
      <c r="J170" s="198">
        <f>ROUND(I170*H170,2)</f>
        <v>0</v>
      </c>
      <c r="K170" s="141"/>
      <c r="L170" s="32"/>
      <c r="M170" s="142" t="s">
        <v>1</v>
      </c>
      <c r="N170" s="143" t="s">
        <v>36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151</v>
      </c>
      <c r="AT170" s="146" t="s">
        <v>147</v>
      </c>
      <c r="AU170" s="146" t="s">
        <v>81</v>
      </c>
      <c r="AY170" s="17" t="s">
        <v>144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79</v>
      </c>
      <c r="BK170" s="147">
        <f>ROUND(I170*H170,2)</f>
        <v>0</v>
      </c>
      <c r="BL170" s="17" t="s">
        <v>151</v>
      </c>
      <c r="BM170" s="146" t="s">
        <v>217</v>
      </c>
    </row>
    <row r="171" spans="2:65" s="13" customFormat="1">
      <c r="B171" s="155"/>
      <c r="D171" s="149" t="s">
        <v>153</v>
      </c>
      <c r="E171" s="156" t="s">
        <v>1</v>
      </c>
      <c r="F171" s="157" t="s">
        <v>218</v>
      </c>
      <c r="H171" s="158">
        <v>6.8959999999999999</v>
      </c>
      <c r="I171" s="159"/>
      <c r="L171" s="155"/>
      <c r="M171" s="160"/>
      <c r="T171" s="161"/>
      <c r="AT171" s="156" t="s">
        <v>153</v>
      </c>
      <c r="AU171" s="156" t="s">
        <v>81</v>
      </c>
      <c r="AV171" s="13" t="s">
        <v>81</v>
      </c>
      <c r="AW171" s="13" t="s">
        <v>28</v>
      </c>
      <c r="AX171" s="13" t="s">
        <v>79</v>
      </c>
      <c r="AY171" s="156" t="s">
        <v>144</v>
      </c>
    </row>
    <row r="172" spans="2:65" s="1" customFormat="1" ht="24.2" customHeight="1">
      <c r="B172" s="133"/>
      <c r="C172" s="134" t="s">
        <v>219</v>
      </c>
      <c r="D172" s="134" t="s">
        <v>147</v>
      </c>
      <c r="E172" s="135" t="s">
        <v>220</v>
      </c>
      <c r="F172" s="136" t="s">
        <v>221</v>
      </c>
      <c r="G172" s="137" t="s">
        <v>171</v>
      </c>
      <c r="H172" s="138">
        <v>43.51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4.3800000000000002E-3</v>
      </c>
      <c r="R172" s="144">
        <f>Q172*H172</f>
        <v>0.19057379999999999</v>
      </c>
      <c r="S172" s="144">
        <v>0</v>
      </c>
      <c r="T172" s="145">
        <f>S172*H172</f>
        <v>0</v>
      </c>
      <c r="AR172" s="146" t="s">
        <v>151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151</v>
      </c>
      <c r="BM172" s="146" t="s">
        <v>222</v>
      </c>
    </row>
    <row r="173" spans="2:65" s="13" customFormat="1">
      <c r="B173" s="155"/>
      <c r="D173" s="149" t="s">
        <v>153</v>
      </c>
      <c r="E173" s="156" t="s">
        <v>1</v>
      </c>
      <c r="F173" s="157" t="s">
        <v>223</v>
      </c>
      <c r="H173" s="158">
        <v>43.51</v>
      </c>
      <c r="I173" s="159"/>
      <c r="L173" s="155"/>
      <c r="M173" s="160"/>
      <c r="T173" s="161"/>
      <c r="AT173" s="156" t="s">
        <v>153</v>
      </c>
      <c r="AU173" s="156" t="s">
        <v>81</v>
      </c>
      <c r="AV173" s="13" t="s">
        <v>81</v>
      </c>
      <c r="AW173" s="13" t="s">
        <v>28</v>
      </c>
      <c r="AX173" s="13" t="s">
        <v>79</v>
      </c>
      <c r="AY173" s="156" t="s">
        <v>144</v>
      </c>
    </row>
    <row r="174" spans="2:65" s="1" customFormat="1" ht="24.2" customHeight="1">
      <c r="B174" s="133"/>
      <c r="C174" s="134" t="s">
        <v>224</v>
      </c>
      <c r="D174" s="134" t="s">
        <v>147</v>
      </c>
      <c r="E174" s="135" t="s">
        <v>225</v>
      </c>
      <c r="F174" s="136" t="s">
        <v>226</v>
      </c>
      <c r="G174" s="137" t="s">
        <v>171</v>
      </c>
      <c r="H174" s="138">
        <v>43.51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36</v>
      </c>
      <c r="P174" s="144">
        <f>O174*H174</f>
        <v>0</v>
      </c>
      <c r="Q174" s="144">
        <v>1.8380000000000001E-2</v>
      </c>
      <c r="R174" s="144">
        <f>Q174*H174</f>
        <v>0.79971380000000003</v>
      </c>
      <c r="S174" s="144">
        <v>0</v>
      </c>
      <c r="T174" s="145">
        <f>S174*H174</f>
        <v>0</v>
      </c>
      <c r="AR174" s="146" t="s">
        <v>151</v>
      </c>
      <c r="AT174" s="146" t="s">
        <v>147</v>
      </c>
      <c r="AU174" s="146" t="s">
        <v>81</v>
      </c>
      <c r="AY174" s="17" t="s">
        <v>144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79</v>
      </c>
      <c r="BK174" s="147">
        <f>ROUND(I174*H174,2)</f>
        <v>0</v>
      </c>
      <c r="BL174" s="17" t="s">
        <v>151</v>
      </c>
      <c r="BM174" s="146" t="s">
        <v>227</v>
      </c>
    </row>
    <row r="175" spans="2:65" s="12" customFormat="1">
      <c r="B175" s="148"/>
      <c r="D175" s="149" t="s">
        <v>153</v>
      </c>
      <c r="E175" s="150" t="s">
        <v>1</v>
      </c>
      <c r="F175" s="151" t="s">
        <v>174</v>
      </c>
      <c r="H175" s="150" t="s">
        <v>1</v>
      </c>
      <c r="I175" s="152"/>
      <c r="L175" s="148"/>
      <c r="M175" s="153"/>
      <c r="T175" s="154"/>
      <c r="AT175" s="150" t="s">
        <v>153</v>
      </c>
      <c r="AU175" s="150" t="s">
        <v>81</v>
      </c>
      <c r="AV175" s="12" t="s">
        <v>79</v>
      </c>
      <c r="AW175" s="12" t="s">
        <v>28</v>
      </c>
      <c r="AX175" s="12" t="s">
        <v>71</v>
      </c>
      <c r="AY175" s="150" t="s">
        <v>144</v>
      </c>
    </row>
    <row r="176" spans="2:65" s="12" customFormat="1">
      <c r="B176" s="148"/>
      <c r="D176" s="149" t="s">
        <v>153</v>
      </c>
      <c r="E176" s="150" t="s">
        <v>1</v>
      </c>
      <c r="F176" s="151" t="s">
        <v>228</v>
      </c>
      <c r="H176" s="150" t="s">
        <v>1</v>
      </c>
      <c r="I176" s="152"/>
      <c r="L176" s="148"/>
      <c r="M176" s="153"/>
      <c r="T176" s="154"/>
      <c r="AT176" s="150" t="s">
        <v>153</v>
      </c>
      <c r="AU176" s="150" t="s">
        <v>81</v>
      </c>
      <c r="AV176" s="12" t="s">
        <v>79</v>
      </c>
      <c r="AW176" s="12" t="s">
        <v>28</v>
      </c>
      <c r="AX176" s="12" t="s">
        <v>71</v>
      </c>
      <c r="AY176" s="150" t="s">
        <v>144</v>
      </c>
    </row>
    <row r="177" spans="2:51" s="13" customFormat="1">
      <c r="B177" s="155"/>
      <c r="D177" s="149" t="s">
        <v>153</v>
      </c>
      <c r="E177" s="156" t="s">
        <v>1</v>
      </c>
      <c r="F177" s="157" t="s">
        <v>229</v>
      </c>
      <c r="H177" s="158">
        <v>4.16</v>
      </c>
      <c r="I177" s="159"/>
      <c r="L177" s="155"/>
      <c r="M177" s="160"/>
      <c r="T177" s="161"/>
      <c r="AT177" s="156" t="s">
        <v>153</v>
      </c>
      <c r="AU177" s="156" t="s">
        <v>81</v>
      </c>
      <c r="AV177" s="13" t="s">
        <v>81</v>
      </c>
      <c r="AW177" s="13" t="s">
        <v>28</v>
      </c>
      <c r="AX177" s="13" t="s">
        <v>71</v>
      </c>
      <c r="AY177" s="156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230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231</v>
      </c>
      <c r="H179" s="158">
        <v>8.39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2" customFormat="1">
      <c r="B180" s="148"/>
      <c r="D180" s="149" t="s">
        <v>153</v>
      </c>
      <c r="E180" s="150" t="s">
        <v>1</v>
      </c>
      <c r="F180" s="151" t="s">
        <v>232</v>
      </c>
      <c r="H180" s="150" t="s">
        <v>1</v>
      </c>
      <c r="I180" s="152"/>
      <c r="L180" s="148"/>
      <c r="M180" s="153"/>
      <c r="T180" s="154"/>
      <c r="AT180" s="150" t="s">
        <v>153</v>
      </c>
      <c r="AU180" s="150" t="s">
        <v>81</v>
      </c>
      <c r="AV180" s="12" t="s">
        <v>79</v>
      </c>
      <c r="AW180" s="12" t="s">
        <v>28</v>
      </c>
      <c r="AX180" s="12" t="s">
        <v>71</v>
      </c>
      <c r="AY180" s="150" t="s">
        <v>144</v>
      </c>
    </row>
    <row r="181" spans="2:51" s="13" customFormat="1">
      <c r="B181" s="155"/>
      <c r="D181" s="149" t="s">
        <v>153</v>
      </c>
      <c r="E181" s="156" t="s">
        <v>1</v>
      </c>
      <c r="F181" s="157" t="s">
        <v>233</v>
      </c>
      <c r="H181" s="158">
        <v>9.5299999999999994</v>
      </c>
      <c r="I181" s="159"/>
      <c r="L181" s="155"/>
      <c r="M181" s="160"/>
      <c r="T181" s="161"/>
      <c r="AT181" s="156" t="s">
        <v>153</v>
      </c>
      <c r="AU181" s="156" t="s">
        <v>81</v>
      </c>
      <c r="AV181" s="13" t="s">
        <v>81</v>
      </c>
      <c r="AW181" s="13" t="s">
        <v>28</v>
      </c>
      <c r="AX181" s="13" t="s">
        <v>71</v>
      </c>
      <c r="AY181" s="156" t="s">
        <v>144</v>
      </c>
    </row>
    <row r="182" spans="2:51" s="14" customFormat="1">
      <c r="B182" s="173"/>
      <c r="D182" s="149" t="s">
        <v>153</v>
      </c>
      <c r="E182" s="174" t="s">
        <v>1</v>
      </c>
      <c r="F182" s="175" t="s">
        <v>178</v>
      </c>
      <c r="H182" s="176">
        <v>22.08</v>
      </c>
      <c r="I182" s="177"/>
      <c r="L182" s="173"/>
      <c r="M182" s="178"/>
      <c r="T182" s="179"/>
      <c r="AT182" s="174" t="s">
        <v>153</v>
      </c>
      <c r="AU182" s="174" t="s">
        <v>81</v>
      </c>
      <c r="AV182" s="14" t="s">
        <v>145</v>
      </c>
      <c r="AW182" s="14" t="s">
        <v>28</v>
      </c>
      <c r="AX182" s="14" t="s">
        <v>71</v>
      </c>
      <c r="AY182" s="174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179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2" customFormat="1">
      <c r="B184" s="148"/>
      <c r="D184" s="149" t="s">
        <v>153</v>
      </c>
      <c r="E184" s="150" t="s">
        <v>1</v>
      </c>
      <c r="F184" s="151" t="s">
        <v>234</v>
      </c>
      <c r="H184" s="150" t="s">
        <v>1</v>
      </c>
      <c r="I184" s="152"/>
      <c r="L184" s="148"/>
      <c r="M184" s="153"/>
      <c r="T184" s="154"/>
      <c r="AT184" s="150" t="s">
        <v>153</v>
      </c>
      <c r="AU184" s="150" t="s">
        <v>81</v>
      </c>
      <c r="AV184" s="12" t="s">
        <v>79</v>
      </c>
      <c r="AW184" s="12" t="s">
        <v>28</v>
      </c>
      <c r="AX184" s="12" t="s">
        <v>71</v>
      </c>
      <c r="AY184" s="150" t="s">
        <v>144</v>
      </c>
    </row>
    <row r="185" spans="2:51" s="13" customFormat="1">
      <c r="B185" s="155"/>
      <c r="D185" s="149" t="s">
        <v>153</v>
      </c>
      <c r="E185" s="156" t="s">
        <v>1</v>
      </c>
      <c r="F185" s="157" t="s">
        <v>235</v>
      </c>
      <c r="H185" s="158">
        <v>1.71</v>
      </c>
      <c r="I185" s="159"/>
      <c r="L185" s="155"/>
      <c r="M185" s="160"/>
      <c r="T185" s="161"/>
      <c r="AT185" s="156" t="s">
        <v>153</v>
      </c>
      <c r="AU185" s="156" t="s">
        <v>81</v>
      </c>
      <c r="AV185" s="13" t="s">
        <v>81</v>
      </c>
      <c r="AW185" s="13" t="s">
        <v>28</v>
      </c>
      <c r="AX185" s="13" t="s">
        <v>71</v>
      </c>
      <c r="AY185" s="156" t="s">
        <v>144</v>
      </c>
    </row>
    <row r="186" spans="2:51" s="12" customFormat="1">
      <c r="B186" s="148"/>
      <c r="D186" s="149" t="s">
        <v>153</v>
      </c>
      <c r="E186" s="150" t="s">
        <v>1</v>
      </c>
      <c r="F186" s="151" t="s">
        <v>236</v>
      </c>
      <c r="H186" s="150" t="s">
        <v>1</v>
      </c>
      <c r="I186" s="152"/>
      <c r="L186" s="148"/>
      <c r="M186" s="153"/>
      <c r="T186" s="154"/>
      <c r="AT186" s="150" t="s">
        <v>153</v>
      </c>
      <c r="AU186" s="150" t="s">
        <v>81</v>
      </c>
      <c r="AV186" s="12" t="s">
        <v>79</v>
      </c>
      <c r="AW186" s="12" t="s">
        <v>28</v>
      </c>
      <c r="AX186" s="12" t="s">
        <v>71</v>
      </c>
      <c r="AY186" s="150" t="s">
        <v>144</v>
      </c>
    </row>
    <row r="187" spans="2:51" s="13" customFormat="1">
      <c r="B187" s="155"/>
      <c r="D187" s="149" t="s">
        <v>153</v>
      </c>
      <c r="E187" s="156" t="s">
        <v>1</v>
      </c>
      <c r="F187" s="157" t="s">
        <v>237</v>
      </c>
      <c r="H187" s="158">
        <v>8.99</v>
      </c>
      <c r="I187" s="159"/>
      <c r="L187" s="155"/>
      <c r="M187" s="160"/>
      <c r="T187" s="161"/>
      <c r="AT187" s="156" t="s">
        <v>153</v>
      </c>
      <c r="AU187" s="156" t="s">
        <v>81</v>
      </c>
      <c r="AV187" s="13" t="s">
        <v>81</v>
      </c>
      <c r="AW187" s="13" t="s">
        <v>28</v>
      </c>
      <c r="AX187" s="13" t="s">
        <v>71</v>
      </c>
      <c r="AY187" s="156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238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3" customFormat="1">
      <c r="B189" s="155"/>
      <c r="D189" s="149" t="s">
        <v>153</v>
      </c>
      <c r="E189" s="156" t="s">
        <v>1</v>
      </c>
      <c r="F189" s="157" t="s">
        <v>239</v>
      </c>
      <c r="H189" s="158">
        <v>9.07</v>
      </c>
      <c r="I189" s="159"/>
      <c r="L189" s="155"/>
      <c r="M189" s="160"/>
      <c r="T189" s="161"/>
      <c r="AT189" s="156" t="s">
        <v>153</v>
      </c>
      <c r="AU189" s="156" t="s">
        <v>81</v>
      </c>
      <c r="AV189" s="13" t="s">
        <v>81</v>
      </c>
      <c r="AW189" s="13" t="s">
        <v>28</v>
      </c>
      <c r="AX189" s="13" t="s">
        <v>71</v>
      </c>
      <c r="AY189" s="156" t="s">
        <v>144</v>
      </c>
    </row>
    <row r="190" spans="2:51" s="12" customFormat="1">
      <c r="B190" s="148"/>
      <c r="D190" s="149" t="s">
        <v>153</v>
      </c>
      <c r="E190" s="150" t="s">
        <v>1</v>
      </c>
      <c r="F190" s="151" t="s">
        <v>240</v>
      </c>
      <c r="H190" s="150" t="s">
        <v>1</v>
      </c>
      <c r="I190" s="152"/>
      <c r="L190" s="148"/>
      <c r="M190" s="153"/>
      <c r="T190" s="154"/>
      <c r="AT190" s="150" t="s">
        <v>153</v>
      </c>
      <c r="AU190" s="150" t="s">
        <v>81</v>
      </c>
      <c r="AV190" s="12" t="s">
        <v>79</v>
      </c>
      <c r="AW190" s="12" t="s">
        <v>28</v>
      </c>
      <c r="AX190" s="12" t="s">
        <v>71</v>
      </c>
      <c r="AY190" s="150" t="s">
        <v>144</v>
      </c>
    </row>
    <row r="191" spans="2:51" s="13" customFormat="1">
      <c r="B191" s="155"/>
      <c r="D191" s="149" t="s">
        <v>153</v>
      </c>
      <c r="E191" s="156" t="s">
        <v>1</v>
      </c>
      <c r="F191" s="157" t="s">
        <v>241</v>
      </c>
      <c r="H191" s="158">
        <v>1.66</v>
      </c>
      <c r="I191" s="159"/>
      <c r="L191" s="155"/>
      <c r="M191" s="160"/>
      <c r="T191" s="161"/>
      <c r="AT191" s="156" t="s">
        <v>153</v>
      </c>
      <c r="AU191" s="156" t="s">
        <v>81</v>
      </c>
      <c r="AV191" s="13" t="s">
        <v>81</v>
      </c>
      <c r="AW191" s="13" t="s">
        <v>28</v>
      </c>
      <c r="AX191" s="13" t="s">
        <v>71</v>
      </c>
      <c r="AY191" s="156" t="s">
        <v>144</v>
      </c>
    </row>
    <row r="192" spans="2:51" s="14" customFormat="1">
      <c r="B192" s="173"/>
      <c r="D192" s="149" t="s">
        <v>153</v>
      </c>
      <c r="E192" s="174" t="s">
        <v>1</v>
      </c>
      <c r="F192" s="175" t="s">
        <v>178</v>
      </c>
      <c r="H192" s="176">
        <v>21.43</v>
      </c>
      <c r="I192" s="177"/>
      <c r="L192" s="173"/>
      <c r="M192" s="178"/>
      <c r="T192" s="179"/>
      <c r="AT192" s="174" t="s">
        <v>153</v>
      </c>
      <c r="AU192" s="174" t="s">
        <v>81</v>
      </c>
      <c r="AV192" s="14" t="s">
        <v>145</v>
      </c>
      <c r="AW192" s="14" t="s">
        <v>28</v>
      </c>
      <c r="AX192" s="14" t="s">
        <v>71</v>
      </c>
      <c r="AY192" s="174" t="s">
        <v>144</v>
      </c>
    </row>
    <row r="193" spans="2:65" s="15" customFormat="1">
      <c r="B193" s="180"/>
      <c r="D193" s="149" t="s">
        <v>153</v>
      </c>
      <c r="E193" s="181" t="s">
        <v>1</v>
      </c>
      <c r="F193" s="182" t="s">
        <v>182</v>
      </c>
      <c r="H193" s="183">
        <v>43.51</v>
      </c>
      <c r="I193" s="184"/>
      <c r="L193" s="180"/>
      <c r="M193" s="185"/>
      <c r="T193" s="186"/>
      <c r="AT193" s="181" t="s">
        <v>153</v>
      </c>
      <c r="AU193" s="181" t="s">
        <v>81</v>
      </c>
      <c r="AV193" s="15" t="s">
        <v>151</v>
      </c>
      <c r="AW193" s="15" t="s">
        <v>28</v>
      </c>
      <c r="AX193" s="15" t="s">
        <v>79</v>
      </c>
      <c r="AY193" s="181" t="s">
        <v>144</v>
      </c>
    </row>
    <row r="194" spans="2:65" s="1" customFormat="1" ht="24.2" customHeight="1">
      <c r="B194" s="133"/>
      <c r="C194" s="134" t="s">
        <v>242</v>
      </c>
      <c r="D194" s="134" t="s">
        <v>147</v>
      </c>
      <c r="E194" s="135" t="s">
        <v>243</v>
      </c>
      <c r="F194" s="136" t="s">
        <v>244</v>
      </c>
      <c r="G194" s="137" t="s">
        <v>171</v>
      </c>
      <c r="H194" s="138">
        <v>217.65299999999999</v>
      </c>
      <c r="I194" s="139"/>
      <c r="J194" s="140">
        <f>ROUND(I194*H194,2)</f>
        <v>0</v>
      </c>
      <c r="K194" s="141"/>
      <c r="L194" s="32"/>
      <c r="M194" s="142" t="s">
        <v>1</v>
      </c>
      <c r="N194" s="143" t="s">
        <v>36</v>
      </c>
      <c r="P194" s="144">
        <f>O194*H194</f>
        <v>0</v>
      </c>
      <c r="Q194" s="144">
        <v>4.3800000000000002E-3</v>
      </c>
      <c r="R194" s="144">
        <f>Q194*H194</f>
        <v>0.95332013999999998</v>
      </c>
      <c r="S194" s="144">
        <v>0</v>
      </c>
      <c r="T194" s="145">
        <f>S194*H194</f>
        <v>0</v>
      </c>
      <c r="AR194" s="146" t="s">
        <v>151</v>
      </c>
      <c r="AT194" s="146" t="s">
        <v>147</v>
      </c>
      <c r="AU194" s="146" t="s">
        <v>81</v>
      </c>
      <c r="AY194" s="17" t="s">
        <v>144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79</v>
      </c>
      <c r="BK194" s="147">
        <f>ROUND(I194*H194,2)</f>
        <v>0</v>
      </c>
      <c r="BL194" s="17" t="s">
        <v>151</v>
      </c>
      <c r="BM194" s="146" t="s">
        <v>245</v>
      </c>
    </row>
    <row r="195" spans="2:65" s="12" customFormat="1">
      <c r="B195" s="148"/>
      <c r="D195" s="149" t="s">
        <v>153</v>
      </c>
      <c r="E195" s="150" t="s">
        <v>1</v>
      </c>
      <c r="F195" s="151" t="s">
        <v>246</v>
      </c>
      <c r="H195" s="150" t="s">
        <v>1</v>
      </c>
      <c r="I195" s="152"/>
      <c r="L195" s="148"/>
      <c r="M195" s="153"/>
      <c r="T195" s="154"/>
      <c r="AT195" s="150" t="s">
        <v>153</v>
      </c>
      <c r="AU195" s="150" t="s">
        <v>81</v>
      </c>
      <c r="AV195" s="12" t="s">
        <v>79</v>
      </c>
      <c r="AW195" s="12" t="s">
        <v>28</v>
      </c>
      <c r="AX195" s="12" t="s">
        <v>71</v>
      </c>
      <c r="AY195" s="150" t="s">
        <v>144</v>
      </c>
    </row>
    <row r="196" spans="2:65" s="12" customFormat="1">
      <c r="B196" s="148"/>
      <c r="D196" s="149" t="s">
        <v>153</v>
      </c>
      <c r="E196" s="150" t="s">
        <v>1</v>
      </c>
      <c r="F196" s="151" t="s">
        <v>174</v>
      </c>
      <c r="H196" s="150" t="s">
        <v>1</v>
      </c>
      <c r="I196" s="152"/>
      <c r="L196" s="148"/>
      <c r="M196" s="153"/>
      <c r="T196" s="154"/>
      <c r="AT196" s="150" t="s">
        <v>153</v>
      </c>
      <c r="AU196" s="150" t="s">
        <v>81</v>
      </c>
      <c r="AV196" s="12" t="s">
        <v>79</v>
      </c>
      <c r="AW196" s="12" t="s">
        <v>28</v>
      </c>
      <c r="AX196" s="12" t="s">
        <v>71</v>
      </c>
      <c r="AY196" s="150" t="s">
        <v>144</v>
      </c>
    </row>
    <row r="197" spans="2:65" s="13" customFormat="1">
      <c r="B197" s="155"/>
      <c r="D197" s="149" t="s">
        <v>153</v>
      </c>
      <c r="E197" s="156" t="s">
        <v>1</v>
      </c>
      <c r="F197" s="157" t="s">
        <v>247</v>
      </c>
      <c r="H197" s="158">
        <v>3.15</v>
      </c>
      <c r="I197" s="159"/>
      <c r="L197" s="155"/>
      <c r="M197" s="160"/>
      <c r="T197" s="161"/>
      <c r="AT197" s="156" t="s">
        <v>153</v>
      </c>
      <c r="AU197" s="156" t="s">
        <v>81</v>
      </c>
      <c r="AV197" s="13" t="s">
        <v>81</v>
      </c>
      <c r="AW197" s="13" t="s">
        <v>28</v>
      </c>
      <c r="AX197" s="13" t="s">
        <v>71</v>
      </c>
      <c r="AY197" s="156" t="s">
        <v>144</v>
      </c>
    </row>
    <row r="198" spans="2:65" s="13" customFormat="1">
      <c r="B198" s="155"/>
      <c r="D198" s="149" t="s">
        <v>153</v>
      </c>
      <c r="E198" s="156" t="s">
        <v>1</v>
      </c>
      <c r="F198" s="157" t="s">
        <v>248</v>
      </c>
      <c r="H198" s="158">
        <v>3.137</v>
      </c>
      <c r="I198" s="159"/>
      <c r="L198" s="155"/>
      <c r="M198" s="160"/>
      <c r="T198" s="161"/>
      <c r="AT198" s="156" t="s">
        <v>153</v>
      </c>
      <c r="AU198" s="156" t="s">
        <v>81</v>
      </c>
      <c r="AV198" s="13" t="s">
        <v>81</v>
      </c>
      <c r="AW198" s="13" t="s">
        <v>28</v>
      </c>
      <c r="AX198" s="13" t="s">
        <v>71</v>
      </c>
      <c r="AY198" s="156" t="s">
        <v>144</v>
      </c>
    </row>
    <row r="199" spans="2:65" s="13" customFormat="1">
      <c r="B199" s="155"/>
      <c r="D199" s="149" t="s">
        <v>153</v>
      </c>
      <c r="E199" s="156" t="s">
        <v>1</v>
      </c>
      <c r="F199" s="157" t="s">
        <v>249</v>
      </c>
      <c r="H199" s="158">
        <v>2.1030000000000002</v>
      </c>
      <c r="I199" s="159"/>
      <c r="L199" s="155"/>
      <c r="M199" s="160"/>
      <c r="T199" s="161"/>
      <c r="AT199" s="156" t="s">
        <v>153</v>
      </c>
      <c r="AU199" s="156" t="s">
        <v>81</v>
      </c>
      <c r="AV199" s="13" t="s">
        <v>81</v>
      </c>
      <c r="AW199" s="13" t="s">
        <v>28</v>
      </c>
      <c r="AX199" s="13" t="s">
        <v>71</v>
      </c>
      <c r="AY199" s="156" t="s">
        <v>144</v>
      </c>
    </row>
    <row r="200" spans="2:65" s="14" customFormat="1">
      <c r="B200" s="173"/>
      <c r="D200" s="149" t="s">
        <v>153</v>
      </c>
      <c r="E200" s="174" t="s">
        <v>1</v>
      </c>
      <c r="F200" s="175" t="s">
        <v>178</v>
      </c>
      <c r="H200" s="176">
        <v>8.39</v>
      </c>
      <c r="I200" s="177"/>
      <c r="L200" s="173"/>
      <c r="M200" s="178"/>
      <c r="T200" s="179"/>
      <c r="AT200" s="174" t="s">
        <v>153</v>
      </c>
      <c r="AU200" s="174" t="s">
        <v>81</v>
      </c>
      <c r="AV200" s="14" t="s">
        <v>145</v>
      </c>
      <c r="AW200" s="14" t="s">
        <v>28</v>
      </c>
      <c r="AX200" s="14" t="s">
        <v>71</v>
      </c>
      <c r="AY200" s="174" t="s">
        <v>144</v>
      </c>
    </row>
    <row r="201" spans="2:65" s="12" customFormat="1">
      <c r="B201" s="148"/>
      <c r="D201" s="149" t="s">
        <v>153</v>
      </c>
      <c r="E201" s="150" t="s">
        <v>1</v>
      </c>
      <c r="F201" s="151" t="s">
        <v>179</v>
      </c>
      <c r="H201" s="150" t="s">
        <v>1</v>
      </c>
      <c r="I201" s="152"/>
      <c r="L201" s="148"/>
      <c r="M201" s="153"/>
      <c r="T201" s="154"/>
      <c r="AT201" s="150" t="s">
        <v>153</v>
      </c>
      <c r="AU201" s="150" t="s">
        <v>81</v>
      </c>
      <c r="AV201" s="12" t="s">
        <v>79</v>
      </c>
      <c r="AW201" s="12" t="s">
        <v>28</v>
      </c>
      <c r="AX201" s="12" t="s">
        <v>71</v>
      </c>
      <c r="AY201" s="150" t="s">
        <v>144</v>
      </c>
    </row>
    <row r="202" spans="2:65" s="13" customFormat="1">
      <c r="B202" s="155"/>
      <c r="D202" s="149" t="s">
        <v>153</v>
      </c>
      <c r="E202" s="156" t="s">
        <v>1</v>
      </c>
      <c r="F202" s="157" t="s">
        <v>250</v>
      </c>
      <c r="H202" s="158">
        <v>4.4009999999999998</v>
      </c>
      <c r="I202" s="159"/>
      <c r="L202" s="155"/>
      <c r="M202" s="160"/>
      <c r="T202" s="161"/>
      <c r="AT202" s="156" t="s">
        <v>153</v>
      </c>
      <c r="AU202" s="156" t="s">
        <v>81</v>
      </c>
      <c r="AV202" s="13" t="s">
        <v>81</v>
      </c>
      <c r="AW202" s="13" t="s">
        <v>28</v>
      </c>
      <c r="AX202" s="13" t="s">
        <v>71</v>
      </c>
      <c r="AY202" s="156" t="s">
        <v>144</v>
      </c>
    </row>
    <row r="203" spans="2:65" s="13" customFormat="1">
      <c r="B203" s="155"/>
      <c r="D203" s="149" t="s">
        <v>153</v>
      </c>
      <c r="E203" s="156" t="s">
        <v>1</v>
      </c>
      <c r="F203" s="157" t="s">
        <v>251</v>
      </c>
      <c r="H203" s="158">
        <v>1.62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28</v>
      </c>
      <c r="AX203" s="13" t="s">
        <v>71</v>
      </c>
      <c r="AY203" s="156" t="s">
        <v>144</v>
      </c>
    </row>
    <row r="204" spans="2:65" s="12" customFormat="1">
      <c r="B204" s="148"/>
      <c r="D204" s="149" t="s">
        <v>153</v>
      </c>
      <c r="E204" s="150" t="s">
        <v>1</v>
      </c>
      <c r="F204" s="151" t="s">
        <v>252</v>
      </c>
      <c r="H204" s="150" t="s">
        <v>1</v>
      </c>
      <c r="I204" s="152"/>
      <c r="L204" s="148"/>
      <c r="M204" s="153"/>
      <c r="T204" s="154"/>
      <c r="AT204" s="150" t="s">
        <v>153</v>
      </c>
      <c r="AU204" s="150" t="s">
        <v>81</v>
      </c>
      <c r="AV204" s="12" t="s">
        <v>79</v>
      </c>
      <c r="AW204" s="12" t="s">
        <v>28</v>
      </c>
      <c r="AX204" s="12" t="s">
        <v>71</v>
      </c>
      <c r="AY204" s="150" t="s">
        <v>144</v>
      </c>
    </row>
    <row r="205" spans="2:65" s="13" customFormat="1">
      <c r="B205" s="155"/>
      <c r="D205" s="149" t="s">
        <v>153</v>
      </c>
      <c r="E205" s="156" t="s">
        <v>1</v>
      </c>
      <c r="F205" s="157" t="s">
        <v>253</v>
      </c>
      <c r="H205" s="158">
        <v>143.964</v>
      </c>
      <c r="I205" s="159"/>
      <c r="L205" s="155"/>
      <c r="M205" s="160"/>
      <c r="T205" s="161"/>
      <c r="AT205" s="156" t="s">
        <v>153</v>
      </c>
      <c r="AU205" s="156" t="s">
        <v>81</v>
      </c>
      <c r="AV205" s="13" t="s">
        <v>81</v>
      </c>
      <c r="AW205" s="13" t="s">
        <v>28</v>
      </c>
      <c r="AX205" s="13" t="s">
        <v>71</v>
      </c>
      <c r="AY205" s="156" t="s">
        <v>144</v>
      </c>
    </row>
    <row r="206" spans="2:65" s="14" customFormat="1">
      <c r="B206" s="173"/>
      <c r="D206" s="149" t="s">
        <v>153</v>
      </c>
      <c r="E206" s="174" t="s">
        <v>1</v>
      </c>
      <c r="F206" s="175" t="s">
        <v>178</v>
      </c>
      <c r="H206" s="176">
        <v>149.98500000000001</v>
      </c>
      <c r="I206" s="177"/>
      <c r="L206" s="173"/>
      <c r="M206" s="178"/>
      <c r="T206" s="179"/>
      <c r="AT206" s="174" t="s">
        <v>153</v>
      </c>
      <c r="AU206" s="174" t="s">
        <v>81</v>
      </c>
      <c r="AV206" s="14" t="s">
        <v>145</v>
      </c>
      <c r="AW206" s="14" t="s">
        <v>28</v>
      </c>
      <c r="AX206" s="14" t="s">
        <v>71</v>
      </c>
      <c r="AY206" s="174" t="s">
        <v>144</v>
      </c>
    </row>
    <row r="207" spans="2:65" s="12" customFormat="1">
      <c r="B207" s="148"/>
      <c r="D207" s="149" t="s">
        <v>153</v>
      </c>
      <c r="E207" s="150" t="s">
        <v>1</v>
      </c>
      <c r="F207" s="151" t="s">
        <v>254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255</v>
      </c>
      <c r="H208" s="158">
        <v>59.277999999999999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71</v>
      </c>
      <c r="AY208" s="156" t="s">
        <v>144</v>
      </c>
    </row>
    <row r="209" spans="2:65" s="14" customFormat="1">
      <c r="B209" s="173"/>
      <c r="D209" s="149" t="s">
        <v>153</v>
      </c>
      <c r="E209" s="174" t="s">
        <v>1</v>
      </c>
      <c r="F209" s="175" t="s">
        <v>178</v>
      </c>
      <c r="H209" s="176">
        <v>59.277999999999999</v>
      </c>
      <c r="I209" s="177"/>
      <c r="L209" s="173"/>
      <c r="M209" s="178"/>
      <c r="T209" s="179"/>
      <c r="AT209" s="174" t="s">
        <v>153</v>
      </c>
      <c r="AU209" s="174" t="s">
        <v>81</v>
      </c>
      <c r="AV209" s="14" t="s">
        <v>145</v>
      </c>
      <c r="AW209" s="14" t="s">
        <v>28</v>
      </c>
      <c r="AX209" s="14" t="s">
        <v>71</v>
      </c>
      <c r="AY209" s="174" t="s">
        <v>144</v>
      </c>
    </row>
    <row r="210" spans="2:65" s="15" customFormat="1">
      <c r="B210" s="180"/>
      <c r="D210" s="149" t="s">
        <v>153</v>
      </c>
      <c r="E210" s="181" t="s">
        <v>1</v>
      </c>
      <c r="F210" s="182" t="s">
        <v>182</v>
      </c>
      <c r="H210" s="183">
        <v>217.65299999999999</v>
      </c>
      <c r="I210" s="184"/>
      <c r="L210" s="180"/>
      <c r="M210" s="185"/>
      <c r="T210" s="186"/>
      <c r="AT210" s="181" t="s">
        <v>153</v>
      </c>
      <c r="AU210" s="181" t="s">
        <v>81</v>
      </c>
      <c r="AV210" s="15" t="s">
        <v>151</v>
      </c>
      <c r="AW210" s="15" t="s">
        <v>28</v>
      </c>
      <c r="AX210" s="15" t="s">
        <v>79</v>
      </c>
      <c r="AY210" s="181" t="s">
        <v>144</v>
      </c>
    </row>
    <row r="211" spans="2:65" s="1" customFormat="1" ht="24.2" customHeight="1">
      <c r="B211" s="133"/>
      <c r="C211" s="134" t="s">
        <v>8</v>
      </c>
      <c r="D211" s="134" t="s">
        <v>147</v>
      </c>
      <c r="E211" s="135" t="s">
        <v>256</v>
      </c>
      <c r="F211" s="136" t="s">
        <v>257</v>
      </c>
      <c r="G211" s="137" t="s">
        <v>171</v>
      </c>
      <c r="H211" s="138">
        <v>45.741999999999997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36</v>
      </c>
      <c r="P211" s="144">
        <f>O211*H211</f>
        <v>0</v>
      </c>
      <c r="Q211" s="144">
        <v>1.54E-2</v>
      </c>
      <c r="R211" s="144">
        <f>Q211*H211</f>
        <v>0.70442680000000002</v>
      </c>
      <c r="S211" s="144">
        <v>0</v>
      </c>
      <c r="T211" s="145">
        <f>S211*H211</f>
        <v>0</v>
      </c>
      <c r="AR211" s="146" t="s">
        <v>151</v>
      </c>
      <c r="AT211" s="146" t="s">
        <v>147</v>
      </c>
      <c r="AU211" s="146" t="s">
        <v>81</v>
      </c>
      <c r="AY211" s="17" t="s">
        <v>144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79</v>
      </c>
      <c r="BK211" s="147">
        <f>ROUND(I211*H211,2)</f>
        <v>0</v>
      </c>
      <c r="BL211" s="17" t="s">
        <v>151</v>
      </c>
      <c r="BM211" s="146" t="s">
        <v>258</v>
      </c>
    </row>
    <row r="212" spans="2:65" s="12" customFormat="1">
      <c r="B212" s="148"/>
      <c r="D212" s="149" t="s">
        <v>153</v>
      </c>
      <c r="E212" s="150" t="s">
        <v>1</v>
      </c>
      <c r="F212" s="151" t="s">
        <v>174</v>
      </c>
      <c r="H212" s="150" t="s">
        <v>1</v>
      </c>
      <c r="I212" s="152"/>
      <c r="L212" s="148"/>
      <c r="M212" s="153"/>
      <c r="T212" s="154"/>
      <c r="AT212" s="150" t="s">
        <v>153</v>
      </c>
      <c r="AU212" s="150" t="s">
        <v>81</v>
      </c>
      <c r="AV212" s="12" t="s">
        <v>79</v>
      </c>
      <c r="AW212" s="12" t="s">
        <v>28</v>
      </c>
      <c r="AX212" s="12" t="s">
        <v>71</v>
      </c>
      <c r="AY212" s="150" t="s">
        <v>144</v>
      </c>
    </row>
    <row r="213" spans="2:65" s="12" customFormat="1">
      <c r="B213" s="148"/>
      <c r="D213" s="149" t="s">
        <v>153</v>
      </c>
      <c r="E213" s="150" t="s">
        <v>1</v>
      </c>
      <c r="F213" s="151" t="s">
        <v>228</v>
      </c>
      <c r="H213" s="150" t="s">
        <v>1</v>
      </c>
      <c r="I213" s="152"/>
      <c r="L213" s="148"/>
      <c r="M213" s="153"/>
      <c r="T213" s="154"/>
      <c r="AT213" s="150" t="s">
        <v>153</v>
      </c>
      <c r="AU213" s="150" t="s">
        <v>81</v>
      </c>
      <c r="AV213" s="12" t="s">
        <v>79</v>
      </c>
      <c r="AW213" s="12" t="s">
        <v>28</v>
      </c>
      <c r="AX213" s="12" t="s">
        <v>71</v>
      </c>
      <c r="AY213" s="150" t="s">
        <v>144</v>
      </c>
    </row>
    <row r="214" spans="2:65" s="13" customFormat="1">
      <c r="B214" s="155"/>
      <c r="D214" s="149" t="s">
        <v>153</v>
      </c>
      <c r="E214" s="156" t="s">
        <v>1</v>
      </c>
      <c r="F214" s="157" t="s">
        <v>259</v>
      </c>
      <c r="H214" s="158">
        <v>6.0860000000000003</v>
      </c>
      <c r="I214" s="159"/>
      <c r="L214" s="155"/>
      <c r="M214" s="160"/>
      <c r="T214" s="161"/>
      <c r="AT214" s="156" t="s">
        <v>153</v>
      </c>
      <c r="AU214" s="156" t="s">
        <v>81</v>
      </c>
      <c r="AV214" s="13" t="s">
        <v>81</v>
      </c>
      <c r="AW214" s="13" t="s">
        <v>28</v>
      </c>
      <c r="AX214" s="13" t="s">
        <v>71</v>
      </c>
      <c r="AY214" s="156" t="s">
        <v>144</v>
      </c>
    </row>
    <row r="215" spans="2:65" s="12" customFormat="1">
      <c r="B215" s="148"/>
      <c r="D215" s="149" t="s">
        <v>153</v>
      </c>
      <c r="E215" s="150" t="s">
        <v>1</v>
      </c>
      <c r="F215" s="151" t="s">
        <v>230</v>
      </c>
      <c r="H215" s="150" t="s">
        <v>1</v>
      </c>
      <c r="I215" s="152"/>
      <c r="L215" s="148"/>
      <c r="M215" s="153"/>
      <c r="T215" s="154"/>
      <c r="AT215" s="150" t="s">
        <v>153</v>
      </c>
      <c r="AU215" s="150" t="s">
        <v>81</v>
      </c>
      <c r="AV215" s="12" t="s">
        <v>79</v>
      </c>
      <c r="AW215" s="12" t="s">
        <v>28</v>
      </c>
      <c r="AX215" s="12" t="s">
        <v>71</v>
      </c>
      <c r="AY215" s="150" t="s">
        <v>144</v>
      </c>
    </row>
    <row r="216" spans="2:65" s="13" customFormat="1">
      <c r="B216" s="155"/>
      <c r="D216" s="149" t="s">
        <v>153</v>
      </c>
      <c r="E216" s="156" t="s">
        <v>1</v>
      </c>
      <c r="F216" s="157" t="s">
        <v>260</v>
      </c>
      <c r="H216" s="158">
        <v>9.718</v>
      </c>
      <c r="I216" s="159"/>
      <c r="L216" s="155"/>
      <c r="M216" s="160"/>
      <c r="T216" s="161"/>
      <c r="AT216" s="156" t="s">
        <v>153</v>
      </c>
      <c r="AU216" s="156" t="s">
        <v>81</v>
      </c>
      <c r="AV216" s="13" t="s">
        <v>81</v>
      </c>
      <c r="AW216" s="13" t="s">
        <v>28</v>
      </c>
      <c r="AX216" s="13" t="s">
        <v>71</v>
      </c>
      <c r="AY216" s="156" t="s">
        <v>144</v>
      </c>
    </row>
    <row r="217" spans="2:65" s="12" customFormat="1">
      <c r="B217" s="148"/>
      <c r="D217" s="149" t="s">
        <v>153</v>
      </c>
      <c r="E217" s="150" t="s">
        <v>1</v>
      </c>
      <c r="F217" s="151" t="s">
        <v>232</v>
      </c>
      <c r="H217" s="150" t="s">
        <v>1</v>
      </c>
      <c r="I217" s="152"/>
      <c r="L217" s="148"/>
      <c r="M217" s="153"/>
      <c r="T217" s="154"/>
      <c r="AT217" s="150" t="s">
        <v>153</v>
      </c>
      <c r="AU217" s="150" t="s">
        <v>81</v>
      </c>
      <c r="AV217" s="12" t="s">
        <v>79</v>
      </c>
      <c r="AW217" s="12" t="s">
        <v>28</v>
      </c>
      <c r="AX217" s="12" t="s">
        <v>71</v>
      </c>
      <c r="AY217" s="150" t="s">
        <v>144</v>
      </c>
    </row>
    <row r="218" spans="2:65" s="13" customFormat="1">
      <c r="B218" s="155"/>
      <c r="D218" s="149" t="s">
        <v>153</v>
      </c>
      <c r="E218" s="156" t="s">
        <v>1</v>
      </c>
      <c r="F218" s="157" t="s">
        <v>261</v>
      </c>
      <c r="H218" s="158">
        <v>8.3699999999999992</v>
      </c>
      <c r="I218" s="159"/>
      <c r="L218" s="155"/>
      <c r="M218" s="160"/>
      <c r="T218" s="161"/>
      <c r="AT218" s="156" t="s">
        <v>153</v>
      </c>
      <c r="AU218" s="156" t="s">
        <v>81</v>
      </c>
      <c r="AV218" s="13" t="s">
        <v>81</v>
      </c>
      <c r="AW218" s="13" t="s">
        <v>28</v>
      </c>
      <c r="AX218" s="13" t="s">
        <v>71</v>
      </c>
      <c r="AY218" s="156" t="s">
        <v>144</v>
      </c>
    </row>
    <row r="219" spans="2:65" s="14" customFormat="1">
      <c r="B219" s="173"/>
      <c r="D219" s="149" t="s">
        <v>153</v>
      </c>
      <c r="E219" s="174" t="s">
        <v>1</v>
      </c>
      <c r="F219" s="175" t="s">
        <v>178</v>
      </c>
      <c r="H219" s="176">
        <v>24.173999999999999</v>
      </c>
      <c r="I219" s="177"/>
      <c r="L219" s="173"/>
      <c r="M219" s="178"/>
      <c r="T219" s="179"/>
      <c r="AT219" s="174" t="s">
        <v>153</v>
      </c>
      <c r="AU219" s="174" t="s">
        <v>81</v>
      </c>
      <c r="AV219" s="14" t="s">
        <v>145</v>
      </c>
      <c r="AW219" s="14" t="s">
        <v>28</v>
      </c>
      <c r="AX219" s="14" t="s">
        <v>71</v>
      </c>
      <c r="AY219" s="174" t="s">
        <v>144</v>
      </c>
    </row>
    <row r="220" spans="2:65" s="12" customFormat="1">
      <c r="B220" s="148"/>
      <c r="D220" s="149" t="s">
        <v>153</v>
      </c>
      <c r="E220" s="150" t="s">
        <v>1</v>
      </c>
      <c r="F220" s="151" t="s">
        <v>179</v>
      </c>
      <c r="H220" s="150" t="s">
        <v>1</v>
      </c>
      <c r="I220" s="152"/>
      <c r="L220" s="148"/>
      <c r="M220" s="153"/>
      <c r="T220" s="154"/>
      <c r="AT220" s="150" t="s">
        <v>153</v>
      </c>
      <c r="AU220" s="150" t="s">
        <v>81</v>
      </c>
      <c r="AV220" s="12" t="s">
        <v>79</v>
      </c>
      <c r="AW220" s="12" t="s">
        <v>28</v>
      </c>
      <c r="AX220" s="12" t="s">
        <v>71</v>
      </c>
      <c r="AY220" s="150" t="s">
        <v>144</v>
      </c>
    </row>
    <row r="221" spans="2:65" s="12" customFormat="1">
      <c r="B221" s="148"/>
      <c r="D221" s="149" t="s">
        <v>153</v>
      </c>
      <c r="E221" s="150" t="s">
        <v>1</v>
      </c>
      <c r="F221" s="151" t="s">
        <v>234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262</v>
      </c>
      <c r="H222" s="158">
        <v>2.1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236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>
      <c r="B224" s="155"/>
      <c r="D224" s="149" t="s">
        <v>153</v>
      </c>
      <c r="E224" s="156" t="s">
        <v>1</v>
      </c>
      <c r="F224" s="157" t="s">
        <v>263</v>
      </c>
      <c r="H224" s="158">
        <v>9.3179999999999996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2" customFormat="1">
      <c r="B225" s="148"/>
      <c r="D225" s="149" t="s">
        <v>153</v>
      </c>
      <c r="E225" s="150" t="s">
        <v>1</v>
      </c>
      <c r="F225" s="151" t="s">
        <v>238</v>
      </c>
      <c r="H225" s="150" t="s">
        <v>1</v>
      </c>
      <c r="I225" s="152"/>
      <c r="L225" s="148"/>
      <c r="M225" s="153"/>
      <c r="T225" s="154"/>
      <c r="AT225" s="150" t="s">
        <v>153</v>
      </c>
      <c r="AU225" s="150" t="s">
        <v>81</v>
      </c>
      <c r="AV225" s="12" t="s">
        <v>79</v>
      </c>
      <c r="AW225" s="12" t="s">
        <v>28</v>
      </c>
      <c r="AX225" s="12" t="s">
        <v>71</v>
      </c>
      <c r="AY225" s="150" t="s">
        <v>144</v>
      </c>
    </row>
    <row r="226" spans="2:65" s="13" customFormat="1">
      <c r="B226" s="155"/>
      <c r="D226" s="149" t="s">
        <v>153</v>
      </c>
      <c r="E226" s="156" t="s">
        <v>1</v>
      </c>
      <c r="F226" s="157" t="s">
        <v>264</v>
      </c>
      <c r="H226" s="158">
        <v>10.15</v>
      </c>
      <c r="I226" s="159"/>
      <c r="L226" s="155"/>
      <c r="M226" s="160"/>
      <c r="T226" s="161"/>
      <c r="AT226" s="156" t="s">
        <v>153</v>
      </c>
      <c r="AU226" s="156" t="s">
        <v>81</v>
      </c>
      <c r="AV226" s="13" t="s">
        <v>81</v>
      </c>
      <c r="AW226" s="13" t="s">
        <v>28</v>
      </c>
      <c r="AX226" s="13" t="s">
        <v>71</v>
      </c>
      <c r="AY226" s="156" t="s">
        <v>144</v>
      </c>
    </row>
    <row r="227" spans="2:65" s="14" customFormat="1">
      <c r="B227" s="173"/>
      <c r="D227" s="149" t="s">
        <v>153</v>
      </c>
      <c r="E227" s="174" t="s">
        <v>1</v>
      </c>
      <c r="F227" s="175" t="s">
        <v>178</v>
      </c>
      <c r="H227" s="176">
        <v>21.568000000000001</v>
      </c>
      <c r="I227" s="177"/>
      <c r="L227" s="173"/>
      <c r="M227" s="178"/>
      <c r="T227" s="179"/>
      <c r="AT227" s="174" t="s">
        <v>153</v>
      </c>
      <c r="AU227" s="174" t="s">
        <v>81</v>
      </c>
      <c r="AV227" s="14" t="s">
        <v>145</v>
      </c>
      <c r="AW227" s="14" t="s">
        <v>28</v>
      </c>
      <c r="AX227" s="14" t="s">
        <v>71</v>
      </c>
      <c r="AY227" s="174" t="s">
        <v>144</v>
      </c>
    </row>
    <row r="228" spans="2:65" s="15" customFormat="1">
      <c r="B228" s="180"/>
      <c r="D228" s="149" t="s">
        <v>153</v>
      </c>
      <c r="E228" s="181" t="s">
        <v>1</v>
      </c>
      <c r="F228" s="182" t="s">
        <v>182</v>
      </c>
      <c r="H228" s="183">
        <v>45.741999999999997</v>
      </c>
      <c r="I228" s="184"/>
      <c r="L228" s="180"/>
      <c r="M228" s="185"/>
      <c r="T228" s="186"/>
      <c r="AT228" s="181" t="s">
        <v>153</v>
      </c>
      <c r="AU228" s="181" t="s">
        <v>81</v>
      </c>
      <c r="AV228" s="15" t="s">
        <v>151</v>
      </c>
      <c r="AW228" s="15" t="s">
        <v>28</v>
      </c>
      <c r="AX228" s="15" t="s">
        <v>79</v>
      </c>
      <c r="AY228" s="181" t="s">
        <v>144</v>
      </c>
    </row>
    <row r="229" spans="2:65" s="1" customFormat="1" ht="24.2" customHeight="1">
      <c r="B229" s="133"/>
      <c r="C229" s="134" t="s">
        <v>265</v>
      </c>
      <c r="D229" s="134" t="s">
        <v>147</v>
      </c>
      <c r="E229" s="135" t="s">
        <v>266</v>
      </c>
      <c r="F229" s="136" t="s">
        <v>267</v>
      </c>
      <c r="G229" s="137" t="s">
        <v>171</v>
      </c>
      <c r="H229" s="138">
        <v>13.536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36</v>
      </c>
      <c r="P229" s="144">
        <f>O229*H229</f>
        <v>0</v>
      </c>
      <c r="Q229" s="144">
        <v>1.8380000000000001E-2</v>
      </c>
      <c r="R229" s="144">
        <f>Q229*H229</f>
        <v>0.24879167999999999</v>
      </c>
      <c r="S229" s="144">
        <v>0</v>
      </c>
      <c r="T229" s="145">
        <f>S229*H229</f>
        <v>0</v>
      </c>
      <c r="AR229" s="146" t="s">
        <v>151</v>
      </c>
      <c r="AT229" s="146" t="s">
        <v>147</v>
      </c>
      <c r="AU229" s="146" t="s">
        <v>81</v>
      </c>
      <c r="AY229" s="17" t="s">
        <v>144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7" t="s">
        <v>79</v>
      </c>
      <c r="BK229" s="147">
        <f>ROUND(I229*H229,2)</f>
        <v>0</v>
      </c>
      <c r="BL229" s="17" t="s">
        <v>151</v>
      </c>
      <c r="BM229" s="146" t="s">
        <v>268</v>
      </c>
    </row>
    <row r="230" spans="2:65" s="12" customFormat="1">
      <c r="B230" s="148"/>
      <c r="D230" s="149" t="s">
        <v>153</v>
      </c>
      <c r="E230" s="150" t="s">
        <v>1</v>
      </c>
      <c r="F230" s="151" t="s">
        <v>174</v>
      </c>
      <c r="H230" s="150" t="s">
        <v>1</v>
      </c>
      <c r="I230" s="152"/>
      <c r="L230" s="148"/>
      <c r="M230" s="153"/>
      <c r="T230" s="154"/>
      <c r="AT230" s="150" t="s">
        <v>153</v>
      </c>
      <c r="AU230" s="150" t="s">
        <v>81</v>
      </c>
      <c r="AV230" s="12" t="s">
        <v>79</v>
      </c>
      <c r="AW230" s="12" t="s">
        <v>28</v>
      </c>
      <c r="AX230" s="12" t="s">
        <v>71</v>
      </c>
      <c r="AY230" s="150" t="s">
        <v>144</v>
      </c>
    </row>
    <row r="231" spans="2:65" s="12" customFormat="1">
      <c r="B231" s="148"/>
      <c r="D231" s="149" t="s">
        <v>153</v>
      </c>
      <c r="E231" s="150" t="s">
        <v>1</v>
      </c>
      <c r="F231" s="151" t="s">
        <v>228</v>
      </c>
      <c r="H231" s="150" t="s">
        <v>1</v>
      </c>
      <c r="I231" s="152"/>
      <c r="L231" s="148"/>
      <c r="M231" s="153"/>
      <c r="T231" s="154"/>
      <c r="AT231" s="150" t="s">
        <v>153</v>
      </c>
      <c r="AU231" s="150" t="s">
        <v>81</v>
      </c>
      <c r="AV231" s="12" t="s">
        <v>79</v>
      </c>
      <c r="AW231" s="12" t="s">
        <v>28</v>
      </c>
      <c r="AX231" s="12" t="s">
        <v>71</v>
      </c>
      <c r="AY231" s="150" t="s">
        <v>144</v>
      </c>
    </row>
    <row r="232" spans="2:65" s="13" customFormat="1" ht="22.5">
      <c r="B232" s="155"/>
      <c r="D232" s="149" t="s">
        <v>153</v>
      </c>
      <c r="E232" s="156" t="s">
        <v>1</v>
      </c>
      <c r="F232" s="157" t="s">
        <v>269</v>
      </c>
      <c r="H232" s="158">
        <v>3.77</v>
      </c>
      <c r="I232" s="159"/>
      <c r="L232" s="155"/>
      <c r="M232" s="160"/>
      <c r="T232" s="161"/>
      <c r="AT232" s="156" t="s">
        <v>153</v>
      </c>
      <c r="AU232" s="156" t="s">
        <v>81</v>
      </c>
      <c r="AV232" s="13" t="s">
        <v>81</v>
      </c>
      <c r="AW232" s="13" t="s">
        <v>28</v>
      </c>
      <c r="AX232" s="13" t="s">
        <v>71</v>
      </c>
      <c r="AY232" s="156" t="s">
        <v>144</v>
      </c>
    </row>
    <row r="233" spans="2:65" s="12" customFormat="1">
      <c r="B233" s="148"/>
      <c r="D233" s="149" t="s">
        <v>153</v>
      </c>
      <c r="E233" s="150" t="s">
        <v>1</v>
      </c>
      <c r="F233" s="151" t="s">
        <v>270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271</v>
      </c>
      <c r="H234" s="158">
        <v>2.2879999999999998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4" customFormat="1">
      <c r="B235" s="173"/>
      <c r="D235" s="149" t="s">
        <v>153</v>
      </c>
      <c r="E235" s="174" t="s">
        <v>1</v>
      </c>
      <c r="F235" s="175" t="s">
        <v>178</v>
      </c>
      <c r="H235" s="176">
        <v>6.0579999999999998</v>
      </c>
      <c r="I235" s="177"/>
      <c r="L235" s="173"/>
      <c r="M235" s="178"/>
      <c r="T235" s="179"/>
      <c r="AT235" s="174" t="s">
        <v>153</v>
      </c>
      <c r="AU235" s="174" t="s">
        <v>81</v>
      </c>
      <c r="AV235" s="14" t="s">
        <v>145</v>
      </c>
      <c r="AW235" s="14" t="s">
        <v>28</v>
      </c>
      <c r="AX235" s="14" t="s">
        <v>71</v>
      </c>
      <c r="AY235" s="174" t="s">
        <v>144</v>
      </c>
    </row>
    <row r="236" spans="2:65" s="12" customFormat="1">
      <c r="B236" s="148"/>
      <c r="D236" s="149" t="s">
        <v>153</v>
      </c>
      <c r="E236" s="150" t="s">
        <v>1</v>
      </c>
      <c r="F236" s="151" t="s">
        <v>179</v>
      </c>
      <c r="H236" s="150" t="s">
        <v>1</v>
      </c>
      <c r="I236" s="152"/>
      <c r="L236" s="148"/>
      <c r="M236" s="153"/>
      <c r="T236" s="154"/>
      <c r="AT236" s="150" t="s">
        <v>153</v>
      </c>
      <c r="AU236" s="150" t="s">
        <v>81</v>
      </c>
      <c r="AV236" s="12" t="s">
        <v>79</v>
      </c>
      <c r="AW236" s="12" t="s">
        <v>28</v>
      </c>
      <c r="AX236" s="12" t="s">
        <v>71</v>
      </c>
      <c r="AY236" s="150" t="s">
        <v>144</v>
      </c>
    </row>
    <row r="237" spans="2:65" s="12" customFormat="1">
      <c r="B237" s="148"/>
      <c r="D237" s="149" t="s">
        <v>153</v>
      </c>
      <c r="E237" s="150" t="s">
        <v>1</v>
      </c>
      <c r="F237" s="151" t="s">
        <v>272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273</v>
      </c>
      <c r="H238" s="158">
        <v>2.2949999999999999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234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274</v>
      </c>
      <c r="H240" s="158">
        <v>1.62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2" customFormat="1">
      <c r="B241" s="148"/>
      <c r="D241" s="149" t="s">
        <v>153</v>
      </c>
      <c r="E241" s="150" t="s">
        <v>1</v>
      </c>
      <c r="F241" s="151" t="s">
        <v>240</v>
      </c>
      <c r="H241" s="150" t="s">
        <v>1</v>
      </c>
      <c r="I241" s="152"/>
      <c r="L241" s="148"/>
      <c r="M241" s="153"/>
      <c r="T241" s="154"/>
      <c r="AT241" s="150" t="s">
        <v>153</v>
      </c>
      <c r="AU241" s="150" t="s">
        <v>81</v>
      </c>
      <c r="AV241" s="12" t="s">
        <v>79</v>
      </c>
      <c r="AW241" s="12" t="s">
        <v>28</v>
      </c>
      <c r="AX241" s="12" t="s">
        <v>71</v>
      </c>
      <c r="AY241" s="150" t="s">
        <v>144</v>
      </c>
    </row>
    <row r="242" spans="2:65" s="13" customFormat="1">
      <c r="B242" s="155"/>
      <c r="D242" s="149" t="s">
        <v>153</v>
      </c>
      <c r="E242" s="156" t="s">
        <v>1</v>
      </c>
      <c r="F242" s="157" t="s">
        <v>275</v>
      </c>
      <c r="H242" s="158">
        <v>3.5630000000000002</v>
      </c>
      <c r="I242" s="159"/>
      <c r="L242" s="155"/>
      <c r="M242" s="160"/>
      <c r="T242" s="161"/>
      <c r="AT242" s="156" t="s">
        <v>153</v>
      </c>
      <c r="AU242" s="156" t="s">
        <v>81</v>
      </c>
      <c r="AV242" s="13" t="s">
        <v>81</v>
      </c>
      <c r="AW242" s="13" t="s">
        <v>28</v>
      </c>
      <c r="AX242" s="13" t="s">
        <v>71</v>
      </c>
      <c r="AY242" s="156" t="s">
        <v>144</v>
      </c>
    </row>
    <row r="243" spans="2:65" s="14" customFormat="1">
      <c r="B243" s="173"/>
      <c r="D243" s="149" t="s">
        <v>153</v>
      </c>
      <c r="E243" s="174" t="s">
        <v>1</v>
      </c>
      <c r="F243" s="175" t="s">
        <v>178</v>
      </c>
      <c r="H243" s="176">
        <v>7.4779999999999998</v>
      </c>
      <c r="I243" s="177"/>
      <c r="L243" s="173"/>
      <c r="M243" s="178"/>
      <c r="T243" s="179"/>
      <c r="AT243" s="174" t="s">
        <v>153</v>
      </c>
      <c r="AU243" s="174" t="s">
        <v>81</v>
      </c>
      <c r="AV243" s="14" t="s">
        <v>145</v>
      </c>
      <c r="AW243" s="14" t="s">
        <v>28</v>
      </c>
      <c r="AX243" s="14" t="s">
        <v>71</v>
      </c>
      <c r="AY243" s="174" t="s">
        <v>144</v>
      </c>
    </row>
    <row r="244" spans="2:65" s="15" customFormat="1">
      <c r="B244" s="180"/>
      <c r="D244" s="149" t="s">
        <v>153</v>
      </c>
      <c r="E244" s="181" t="s">
        <v>1</v>
      </c>
      <c r="F244" s="182" t="s">
        <v>182</v>
      </c>
      <c r="H244" s="183">
        <v>13.536</v>
      </c>
      <c r="I244" s="184"/>
      <c r="L244" s="180"/>
      <c r="M244" s="185"/>
      <c r="T244" s="186"/>
      <c r="AT244" s="181" t="s">
        <v>153</v>
      </c>
      <c r="AU244" s="181" t="s">
        <v>81</v>
      </c>
      <c r="AV244" s="15" t="s">
        <v>151</v>
      </c>
      <c r="AW244" s="15" t="s">
        <v>28</v>
      </c>
      <c r="AX244" s="15" t="s">
        <v>79</v>
      </c>
      <c r="AY244" s="181" t="s">
        <v>144</v>
      </c>
    </row>
    <row r="245" spans="2:65" s="1" customFormat="1" ht="24.2" customHeight="1">
      <c r="B245" s="133"/>
      <c r="C245" s="134" t="s">
        <v>276</v>
      </c>
      <c r="D245" s="134" t="s">
        <v>147</v>
      </c>
      <c r="E245" s="135" t="s">
        <v>277</v>
      </c>
      <c r="F245" s="136" t="s">
        <v>278</v>
      </c>
      <c r="G245" s="137" t="s">
        <v>279</v>
      </c>
      <c r="H245" s="138">
        <v>18.2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36</v>
      </c>
      <c r="P245" s="144">
        <f>O245*H245</f>
        <v>0</v>
      </c>
      <c r="Q245" s="144">
        <v>1.5E-3</v>
      </c>
      <c r="R245" s="144">
        <f>Q245*H245</f>
        <v>2.7299999999999998E-2</v>
      </c>
      <c r="S245" s="144">
        <v>0</v>
      </c>
      <c r="T245" s="145">
        <f>S245*H245</f>
        <v>0</v>
      </c>
      <c r="AR245" s="146" t="s">
        <v>151</v>
      </c>
      <c r="AT245" s="146" t="s">
        <v>147</v>
      </c>
      <c r="AU245" s="146" t="s">
        <v>81</v>
      </c>
      <c r="AY245" s="17" t="s">
        <v>144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79</v>
      </c>
      <c r="BK245" s="147">
        <f>ROUND(I245*H245,2)</f>
        <v>0</v>
      </c>
      <c r="BL245" s="17" t="s">
        <v>151</v>
      </c>
      <c r="BM245" s="146" t="s">
        <v>280</v>
      </c>
    </row>
    <row r="246" spans="2:65" s="12" customFormat="1">
      <c r="B246" s="148"/>
      <c r="D246" s="149" t="s">
        <v>153</v>
      </c>
      <c r="E246" s="150" t="s">
        <v>1</v>
      </c>
      <c r="F246" s="151" t="s">
        <v>281</v>
      </c>
      <c r="H246" s="150" t="s">
        <v>1</v>
      </c>
      <c r="I246" s="152"/>
      <c r="L246" s="148"/>
      <c r="M246" s="153"/>
      <c r="T246" s="154"/>
      <c r="AT246" s="150" t="s">
        <v>153</v>
      </c>
      <c r="AU246" s="150" t="s">
        <v>81</v>
      </c>
      <c r="AV246" s="12" t="s">
        <v>79</v>
      </c>
      <c r="AW246" s="12" t="s">
        <v>28</v>
      </c>
      <c r="AX246" s="12" t="s">
        <v>71</v>
      </c>
      <c r="AY246" s="150" t="s">
        <v>144</v>
      </c>
    </row>
    <row r="247" spans="2:65" s="13" customFormat="1">
      <c r="B247" s="155"/>
      <c r="D247" s="149" t="s">
        <v>153</v>
      </c>
      <c r="E247" s="156" t="s">
        <v>1</v>
      </c>
      <c r="F247" s="157" t="s">
        <v>282</v>
      </c>
      <c r="H247" s="158">
        <v>15</v>
      </c>
      <c r="I247" s="159"/>
      <c r="L247" s="155"/>
      <c r="M247" s="160"/>
      <c r="T247" s="161"/>
      <c r="AT247" s="156" t="s">
        <v>153</v>
      </c>
      <c r="AU247" s="156" t="s">
        <v>81</v>
      </c>
      <c r="AV247" s="13" t="s">
        <v>81</v>
      </c>
      <c r="AW247" s="13" t="s">
        <v>28</v>
      </c>
      <c r="AX247" s="13" t="s">
        <v>71</v>
      </c>
      <c r="AY247" s="156" t="s">
        <v>144</v>
      </c>
    </row>
    <row r="248" spans="2:65" s="13" customFormat="1">
      <c r="B248" s="155"/>
      <c r="D248" s="149" t="s">
        <v>153</v>
      </c>
      <c r="E248" s="156" t="s">
        <v>1</v>
      </c>
      <c r="F248" s="157" t="s">
        <v>283</v>
      </c>
      <c r="H248" s="158">
        <v>2.4</v>
      </c>
      <c r="I248" s="159"/>
      <c r="L248" s="155"/>
      <c r="M248" s="160"/>
      <c r="T248" s="161"/>
      <c r="AT248" s="156" t="s">
        <v>153</v>
      </c>
      <c r="AU248" s="156" t="s">
        <v>81</v>
      </c>
      <c r="AV248" s="13" t="s">
        <v>81</v>
      </c>
      <c r="AW248" s="13" t="s">
        <v>28</v>
      </c>
      <c r="AX248" s="13" t="s">
        <v>71</v>
      </c>
      <c r="AY248" s="156" t="s">
        <v>144</v>
      </c>
    </row>
    <row r="249" spans="2:65" s="12" customFormat="1">
      <c r="B249" s="148"/>
      <c r="D249" s="149" t="s">
        <v>153</v>
      </c>
      <c r="E249" s="150" t="s">
        <v>1</v>
      </c>
      <c r="F249" s="151" t="s">
        <v>284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285</v>
      </c>
      <c r="H250" s="158">
        <v>0.8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4" customFormat="1">
      <c r="B251" s="173"/>
      <c r="D251" s="149" t="s">
        <v>153</v>
      </c>
      <c r="E251" s="174" t="s">
        <v>1</v>
      </c>
      <c r="F251" s="175" t="s">
        <v>178</v>
      </c>
      <c r="H251" s="176">
        <v>18.2</v>
      </c>
      <c r="I251" s="177"/>
      <c r="L251" s="173"/>
      <c r="M251" s="178"/>
      <c r="T251" s="179"/>
      <c r="AT251" s="174" t="s">
        <v>153</v>
      </c>
      <c r="AU251" s="174" t="s">
        <v>81</v>
      </c>
      <c r="AV251" s="14" t="s">
        <v>145</v>
      </c>
      <c r="AW251" s="14" t="s">
        <v>28</v>
      </c>
      <c r="AX251" s="14" t="s">
        <v>79</v>
      </c>
      <c r="AY251" s="174" t="s">
        <v>144</v>
      </c>
    </row>
    <row r="252" spans="2:65" s="1" customFormat="1" ht="24.2" customHeight="1">
      <c r="B252" s="133"/>
      <c r="C252" s="193" t="s">
        <v>286</v>
      </c>
      <c r="D252" s="193" t="s">
        <v>147</v>
      </c>
      <c r="E252" s="194" t="s">
        <v>287</v>
      </c>
      <c r="F252" s="195" t="s">
        <v>288</v>
      </c>
      <c r="G252" s="196" t="s">
        <v>171</v>
      </c>
      <c r="H252" s="197">
        <v>103.42400000000001</v>
      </c>
      <c r="I252" s="198"/>
      <c r="J252" s="198">
        <f>ROUND(I252*H252,2)</f>
        <v>0</v>
      </c>
      <c r="K252" s="141"/>
      <c r="L252" s="32"/>
      <c r="M252" s="142" t="s">
        <v>1</v>
      </c>
      <c r="N252" s="143" t="s">
        <v>36</v>
      </c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AR252" s="146" t="s">
        <v>151</v>
      </c>
      <c r="AT252" s="146" t="s">
        <v>147</v>
      </c>
      <c r="AU252" s="146" t="s">
        <v>81</v>
      </c>
      <c r="AY252" s="17" t="s">
        <v>144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79</v>
      </c>
      <c r="BK252" s="147">
        <f>ROUND(I252*H252,2)</f>
        <v>0</v>
      </c>
      <c r="BL252" s="17" t="s">
        <v>151</v>
      </c>
      <c r="BM252" s="146" t="s">
        <v>289</v>
      </c>
    </row>
    <row r="253" spans="2:65" s="13" customFormat="1">
      <c r="B253" s="155"/>
      <c r="D253" s="149" t="s">
        <v>153</v>
      </c>
      <c r="E253" s="156" t="s">
        <v>1</v>
      </c>
      <c r="F253" s="157" t="s">
        <v>290</v>
      </c>
      <c r="H253" s="158">
        <v>11.423999999999999</v>
      </c>
      <c r="I253" s="159"/>
      <c r="L253" s="155"/>
      <c r="M253" s="160"/>
      <c r="T253" s="161"/>
      <c r="AT253" s="156" t="s">
        <v>153</v>
      </c>
      <c r="AU253" s="156" t="s">
        <v>81</v>
      </c>
      <c r="AV253" s="13" t="s">
        <v>81</v>
      </c>
      <c r="AW253" s="13" t="s">
        <v>28</v>
      </c>
      <c r="AX253" s="13" t="s">
        <v>71</v>
      </c>
      <c r="AY253" s="156" t="s">
        <v>144</v>
      </c>
    </row>
    <row r="254" spans="2:65" s="14" customFormat="1">
      <c r="B254" s="173"/>
      <c r="D254" s="149" t="s">
        <v>153</v>
      </c>
      <c r="E254" s="174" t="s">
        <v>1</v>
      </c>
      <c r="F254" s="175" t="s">
        <v>178</v>
      </c>
      <c r="H254" s="176">
        <v>11.423999999999999</v>
      </c>
      <c r="I254" s="177"/>
      <c r="L254" s="173"/>
      <c r="M254" s="178"/>
      <c r="T254" s="179"/>
      <c r="AT254" s="174" t="s">
        <v>153</v>
      </c>
      <c r="AU254" s="174" t="s">
        <v>81</v>
      </c>
      <c r="AV254" s="14" t="s">
        <v>145</v>
      </c>
      <c r="AW254" s="14" t="s">
        <v>28</v>
      </c>
      <c r="AX254" s="14" t="s">
        <v>71</v>
      </c>
      <c r="AY254" s="174" t="s">
        <v>144</v>
      </c>
    </row>
    <row r="255" spans="2:65" s="12" customFormat="1">
      <c r="B255" s="148"/>
      <c r="D255" s="149" t="s">
        <v>153</v>
      </c>
      <c r="E255" s="150" t="s">
        <v>1</v>
      </c>
      <c r="F255" s="151" t="s">
        <v>291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3" customFormat="1">
      <c r="B256" s="155"/>
      <c r="D256" s="149" t="s">
        <v>153</v>
      </c>
      <c r="E256" s="156" t="s">
        <v>1</v>
      </c>
      <c r="F256" s="157" t="s">
        <v>292</v>
      </c>
      <c r="H256" s="158">
        <v>92</v>
      </c>
      <c r="I256" s="159"/>
      <c r="L256" s="155"/>
      <c r="M256" s="160"/>
      <c r="T256" s="161"/>
      <c r="AT256" s="156" t="s">
        <v>153</v>
      </c>
      <c r="AU256" s="156" t="s">
        <v>81</v>
      </c>
      <c r="AV256" s="13" t="s">
        <v>81</v>
      </c>
      <c r="AW256" s="13" t="s">
        <v>28</v>
      </c>
      <c r="AX256" s="13" t="s">
        <v>71</v>
      </c>
      <c r="AY256" s="156" t="s">
        <v>144</v>
      </c>
    </row>
    <row r="257" spans="2:65" s="14" customFormat="1">
      <c r="B257" s="173"/>
      <c r="D257" s="149" t="s">
        <v>153</v>
      </c>
      <c r="E257" s="174" t="s">
        <v>1</v>
      </c>
      <c r="F257" s="175" t="s">
        <v>178</v>
      </c>
      <c r="H257" s="176">
        <v>92</v>
      </c>
      <c r="I257" s="177"/>
      <c r="L257" s="173"/>
      <c r="M257" s="178"/>
      <c r="T257" s="179"/>
      <c r="AT257" s="174" t="s">
        <v>153</v>
      </c>
      <c r="AU257" s="174" t="s">
        <v>81</v>
      </c>
      <c r="AV257" s="14" t="s">
        <v>145</v>
      </c>
      <c r="AW257" s="14" t="s">
        <v>28</v>
      </c>
      <c r="AX257" s="14" t="s">
        <v>71</v>
      </c>
      <c r="AY257" s="174" t="s">
        <v>144</v>
      </c>
    </row>
    <row r="258" spans="2:65" s="15" customFormat="1">
      <c r="B258" s="180"/>
      <c r="D258" s="149" t="s">
        <v>153</v>
      </c>
      <c r="E258" s="181" t="s">
        <v>1</v>
      </c>
      <c r="F258" s="182" t="s">
        <v>182</v>
      </c>
      <c r="H258" s="183">
        <v>103.42400000000001</v>
      </c>
      <c r="I258" s="184"/>
      <c r="L258" s="180"/>
      <c r="M258" s="185"/>
      <c r="T258" s="186"/>
      <c r="AT258" s="181" t="s">
        <v>153</v>
      </c>
      <c r="AU258" s="181" t="s">
        <v>81</v>
      </c>
      <c r="AV258" s="15" t="s">
        <v>151</v>
      </c>
      <c r="AW258" s="15" t="s">
        <v>28</v>
      </c>
      <c r="AX258" s="15" t="s">
        <v>79</v>
      </c>
      <c r="AY258" s="181" t="s">
        <v>144</v>
      </c>
    </row>
    <row r="259" spans="2:65" s="1" customFormat="1" ht="24.2" customHeight="1">
      <c r="B259" s="133"/>
      <c r="C259" s="193" t="s">
        <v>293</v>
      </c>
      <c r="D259" s="193" t="s">
        <v>147</v>
      </c>
      <c r="E259" s="194" t="s">
        <v>294</v>
      </c>
      <c r="F259" s="195" t="s">
        <v>295</v>
      </c>
      <c r="G259" s="196" t="s">
        <v>150</v>
      </c>
      <c r="H259" s="197">
        <v>1.1160000000000001</v>
      </c>
      <c r="I259" s="198"/>
      <c r="J259" s="198">
        <f>ROUND(I259*H259,2)</f>
        <v>0</v>
      </c>
      <c r="K259" s="141"/>
      <c r="L259" s="32"/>
      <c r="M259" s="142" t="s">
        <v>1</v>
      </c>
      <c r="N259" s="143" t="s">
        <v>36</v>
      </c>
      <c r="P259" s="144">
        <f>O259*H259</f>
        <v>0</v>
      </c>
      <c r="Q259" s="144">
        <v>9.1E-4</v>
      </c>
      <c r="R259" s="144">
        <f>Q259*H259</f>
        <v>1.0155600000000002E-3</v>
      </c>
      <c r="S259" s="144">
        <v>0</v>
      </c>
      <c r="T259" s="145">
        <f>S259*H259</f>
        <v>0</v>
      </c>
      <c r="AR259" s="146" t="s">
        <v>151</v>
      </c>
      <c r="AT259" s="146" t="s">
        <v>147</v>
      </c>
      <c r="AU259" s="146" t="s">
        <v>81</v>
      </c>
      <c r="AY259" s="17" t="s">
        <v>144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79</v>
      </c>
      <c r="BK259" s="147">
        <f>ROUND(I259*H259,2)</f>
        <v>0</v>
      </c>
      <c r="BL259" s="17" t="s">
        <v>151</v>
      </c>
      <c r="BM259" s="146" t="s">
        <v>296</v>
      </c>
    </row>
    <row r="260" spans="2:65" s="13" customFormat="1">
      <c r="B260" s="155"/>
      <c r="D260" s="149" t="s">
        <v>153</v>
      </c>
      <c r="E260" s="156" t="s">
        <v>1</v>
      </c>
      <c r="F260" s="157" t="s">
        <v>297</v>
      </c>
      <c r="H260" s="158">
        <v>1.1160000000000001</v>
      </c>
      <c r="I260" s="159"/>
      <c r="L260" s="155"/>
      <c r="M260" s="160"/>
      <c r="T260" s="161"/>
      <c r="AT260" s="156" t="s">
        <v>153</v>
      </c>
      <c r="AU260" s="156" t="s">
        <v>81</v>
      </c>
      <c r="AV260" s="13" t="s">
        <v>81</v>
      </c>
      <c r="AW260" s="13" t="s">
        <v>28</v>
      </c>
      <c r="AX260" s="13" t="s">
        <v>79</v>
      </c>
      <c r="AY260" s="156" t="s">
        <v>144</v>
      </c>
    </row>
    <row r="261" spans="2:65" s="1" customFormat="1" ht="24.2" customHeight="1">
      <c r="B261" s="133"/>
      <c r="C261" s="134" t="s">
        <v>298</v>
      </c>
      <c r="D261" s="134" t="s">
        <v>147</v>
      </c>
      <c r="E261" s="135" t="s">
        <v>299</v>
      </c>
      <c r="F261" s="136" t="s">
        <v>300</v>
      </c>
      <c r="G261" s="137" t="s">
        <v>171</v>
      </c>
      <c r="H261" s="138">
        <v>0.18</v>
      </c>
      <c r="I261" s="139"/>
      <c r="J261" s="140">
        <f>ROUND(I261*H261,2)</f>
        <v>0</v>
      </c>
      <c r="K261" s="141"/>
      <c r="L261" s="32"/>
      <c r="M261" s="142" t="s">
        <v>1</v>
      </c>
      <c r="N261" s="143" t="s">
        <v>36</v>
      </c>
      <c r="P261" s="144">
        <f>O261*H261</f>
        <v>0</v>
      </c>
      <c r="Q261" s="144">
        <v>0.105</v>
      </c>
      <c r="R261" s="144">
        <f>Q261*H261</f>
        <v>1.89E-2</v>
      </c>
      <c r="S261" s="144">
        <v>0</v>
      </c>
      <c r="T261" s="145">
        <f>S261*H261</f>
        <v>0</v>
      </c>
      <c r="AR261" s="146" t="s">
        <v>151</v>
      </c>
      <c r="AT261" s="146" t="s">
        <v>147</v>
      </c>
      <c r="AU261" s="146" t="s">
        <v>81</v>
      </c>
      <c r="AY261" s="17" t="s">
        <v>144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79</v>
      </c>
      <c r="BK261" s="147">
        <f>ROUND(I261*H261,2)</f>
        <v>0</v>
      </c>
      <c r="BL261" s="17" t="s">
        <v>151</v>
      </c>
      <c r="BM261" s="146" t="s">
        <v>301</v>
      </c>
    </row>
    <row r="262" spans="2:65" s="12" customFormat="1">
      <c r="B262" s="148"/>
      <c r="D262" s="149" t="s">
        <v>153</v>
      </c>
      <c r="E262" s="150" t="s">
        <v>1</v>
      </c>
      <c r="F262" s="151" t="s">
        <v>302</v>
      </c>
      <c r="H262" s="150" t="s">
        <v>1</v>
      </c>
      <c r="I262" s="152"/>
      <c r="L262" s="148"/>
      <c r="M262" s="153"/>
      <c r="T262" s="154"/>
      <c r="AT262" s="150" t="s">
        <v>153</v>
      </c>
      <c r="AU262" s="150" t="s">
        <v>81</v>
      </c>
      <c r="AV262" s="12" t="s">
        <v>79</v>
      </c>
      <c r="AW262" s="12" t="s">
        <v>28</v>
      </c>
      <c r="AX262" s="12" t="s">
        <v>71</v>
      </c>
      <c r="AY262" s="150" t="s">
        <v>144</v>
      </c>
    </row>
    <row r="263" spans="2:65" s="13" customFormat="1">
      <c r="B263" s="155"/>
      <c r="D263" s="149" t="s">
        <v>153</v>
      </c>
      <c r="E263" s="156" t="s">
        <v>1</v>
      </c>
      <c r="F263" s="157" t="s">
        <v>303</v>
      </c>
      <c r="H263" s="158">
        <v>0.18</v>
      </c>
      <c r="I263" s="159"/>
      <c r="L263" s="155"/>
      <c r="M263" s="160"/>
      <c r="T263" s="161"/>
      <c r="AT263" s="156" t="s">
        <v>153</v>
      </c>
      <c r="AU263" s="156" t="s">
        <v>81</v>
      </c>
      <c r="AV263" s="13" t="s">
        <v>81</v>
      </c>
      <c r="AW263" s="13" t="s">
        <v>28</v>
      </c>
      <c r="AX263" s="13" t="s">
        <v>79</v>
      </c>
      <c r="AY263" s="156" t="s">
        <v>144</v>
      </c>
    </row>
    <row r="264" spans="2:65" s="1" customFormat="1" ht="24.2" customHeight="1">
      <c r="B264" s="133"/>
      <c r="C264" s="134" t="s">
        <v>7</v>
      </c>
      <c r="D264" s="134" t="s">
        <v>147</v>
      </c>
      <c r="E264" s="135" t="s">
        <v>304</v>
      </c>
      <c r="F264" s="136" t="s">
        <v>305</v>
      </c>
      <c r="G264" s="137" t="s">
        <v>171</v>
      </c>
      <c r="H264" s="138">
        <v>55.8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4.0800000000000003E-2</v>
      </c>
      <c r="R264" s="144">
        <f>Q264*H264</f>
        <v>2.27664</v>
      </c>
      <c r="S264" s="144">
        <v>0</v>
      </c>
      <c r="T264" s="145">
        <f>S264*H264</f>
        <v>0</v>
      </c>
      <c r="AR264" s="146" t="s">
        <v>151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151</v>
      </c>
      <c r="BM264" s="146" t="s">
        <v>306</v>
      </c>
    </row>
    <row r="265" spans="2:65" s="12" customFormat="1">
      <c r="B265" s="148"/>
      <c r="D265" s="149" t="s">
        <v>153</v>
      </c>
      <c r="E265" s="150" t="s">
        <v>1</v>
      </c>
      <c r="F265" s="151" t="s">
        <v>174</v>
      </c>
      <c r="H265" s="150" t="s">
        <v>1</v>
      </c>
      <c r="I265" s="152"/>
      <c r="L265" s="148"/>
      <c r="M265" s="153"/>
      <c r="T265" s="154"/>
      <c r="AT265" s="150" t="s">
        <v>153</v>
      </c>
      <c r="AU265" s="150" t="s">
        <v>81</v>
      </c>
      <c r="AV265" s="12" t="s">
        <v>79</v>
      </c>
      <c r="AW265" s="12" t="s">
        <v>28</v>
      </c>
      <c r="AX265" s="12" t="s">
        <v>71</v>
      </c>
      <c r="AY265" s="150" t="s">
        <v>144</v>
      </c>
    </row>
    <row r="266" spans="2:65" s="13" customFormat="1">
      <c r="B266" s="155"/>
      <c r="D266" s="149" t="s">
        <v>153</v>
      </c>
      <c r="E266" s="156" t="s">
        <v>1</v>
      </c>
      <c r="F266" s="157" t="s">
        <v>307</v>
      </c>
      <c r="H266" s="158">
        <v>27.9</v>
      </c>
      <c r="I266" s="159"/>
      <c r="L266" s="155"/>
      <c r="M266" s="160"/>
      <c r="T266" s="161"/>
      <c r="AT266" s="156" t="s">
        <v>153</v>
      </c>
      <c r="AU266" s="156" t="s">
        <v>81</v>
      </c>
      <c r="AV266" s="13" t="s">
        <v>81</v>
      </c>
      <c r="AW266" s="13" t="s">
        <v>28</v>
      </c>
      <c r="AX266" s="13" t="s">
        <v>71</v>
      </c>
      <c r="AY266" s="156" t="s">
        <v>144</v>
      </c>
    </row>
    <row r="267" spans="2:65" s="12" customFormat="1">
      <c r="B267" s="148"/>
      <c r="D267" s="149" t="s">
        <v>153</v>
      </c>
      <c r="E267" s="150" t="s">
        <v>1</v>
      </c>
      <c r="F267" s="151" t="s">
        <v>179</v>
      </c>
      <c r="H267" s="150" t="s">
        <v>1</v>
      </c>
      <c r="I267" s="152"/>
      <c r="L267" s="148"/>
      <c r="M267" s="153"/>
      <c r="T267" s="154"/>
      <c r="AT267" s="150" t="s">
        <v>153</v>
      </c>
      <c r="AU267" s="150" t="s">
        <v>81</v>
      </c>
      <c r="AV267" s="12" t="s">
        <v>79</v>
      </c>
      <c r="AW267" s="12" t="s">
        <v>28</v>
      </c>
      <c r="AX267" s="12" t="s">
        <v>71</v>
      </c>
      <c r="AY267" s="150" t="s">
        <v>144</v>
      </c>
    </row>
    <row r="268" spans="2:65" s="13" customFormat="1">
      <c r="B268" s="155"/>
      <c r="D268" s="149" t="s">
        <v>153</v>
      </c>
      <c r="E268" s="156" t="s">
        <v>1</v>
      </c>
      <c r="F268" s="157" t="s">
        <v>307</v>
      </c>
      <c r="H268" s="158">
        <v>27.9</v>
      </c>
      <c r="I268" s="159"/>
      <c r="L268" s="155"/>
      <c r="M268" s="160"/>
      <c r="T268" s="161"/>
      <c r="AT268" s="156" t="s">
        <v>153</v>
      </c>
      <c r="AU268" s="156" t="s">
        <v>81</v>
      </c>
      <c r="AV268" s="13" t="s">
        <v>81</v>
      </c>
      <c r="AW268" s="13" t="s">
        <v>28</v>
      </c>
      <c r="AX268" s="13" t="s">
        <v>71</v>
      </c>
      <c r="AY268" s="156" t="s">
        <v>144</v>
      </c>
    </row>
    <row r="269" spans="2:65" s="15" customFormat="1">
      <c r="B269" s="180"/>
      <c r="D269" s="149" t="s">
        <v>153</v>
      </c>
      <c r="E269" s="181" t="s">
        <v>1</v>
      </c>
      <c r="F269" s="182" t="s">
        <v>182</v>
      </c>
      <c r="H269" s="183">
        <v>55.8</v>
      </c>
      <c r="I269" s="184"/>
      <c r="L269" s="180"/>
      <c r="M269" s="185"/>
      <c r="T269" s="186"/>
      <c r="AT269" s="181" t="s">
        <v>153</v>
      </c>
      <c r="AU269" s="181" t="s">
        <v>81</v>
      </c>
      <c r="AV269" s="15" t="s">
        <v>151</v>
      </c>
      <c r="AW269" s="15" t="s">
        <v>28</v>
      </c>
      <c r="AX269" s="15" t="s">
        <v>79</v>
      </c>
      <c r="AY269" s="181" t="s">
        <v>144</v>
      </c>
    </row>
    <row r="270" spans="2:65" s="1" customFormat="1" ht="24.2" customHeight="1">
      <c r="B270" s="133"/>
      <c r="C270" s="134" t="s">
        <v>308</v>
      </c>
      <c r="D270" s="134" t="s">
        <v>147</v>
      </c>
      <c r="E270" s="135" t="s">
        <v>309</v>
      </c>
      <c r="F270" s="136" t="s">
        <v>310</v>
      </c>
      <c r="G270" s="137" t="s">
        <v>279</v>
      </c>
      <c r="H270" s="138">
        <v>67.08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8.0000000000000007E-5</v>
      </c>
      <c r="R270" s="144">
        <f>Q270*H270</f>
        <v>5.3664000000000003E-3</v>
      </c>
      <c r="S270" s="144">
        <v>0</v>
      </c>
      <c r="T270" s="145">
        <f>S270*H270</f>
        <v>0</v>
      </c>
      <c r="AR270" s="146" t="s">
        <v>151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151</v>
      </c>
      <c r="BM270" s="146" t="s">
        <v>311</v>
      </c>
    </row>
    <row r="271" spans="2:65" s="12" customFormat="1">
      <c r="B271" s="148"/>
      <c r="D271" s="149" t="s">
        <v>153</v>
      </c>
      <c r="E271" s="150" t="s">
        <v>1</v>
      </c>
      <c r="F271" s="151" t="s">
        <v>173</v>
      </c>
      <c r="H271" s="150" t="s">
        <v>1</v>
      </c>
      <c r="I271" s="152"/>
      <c r="L271" s="148"/>
      <c r="M271" s="153"/>
      <c r="T271" s="154"/>
      <c r="AT271" s="150" t="s">
        <v>153</v>
      </c>
      <c r="AU271" s="150" t="s">
        <v>81</v>
      </c>
      <c r="AV271" s="12" t="s">
        <v>79</v>
      </c>
      <c r="AW271" s="12" t="s">
        <v>28</v>
      </c>
      <c r="AX271" s="12" t="s">
        <v>71</v>
      </c>
      <c r="AY271" s="150" t="s">
        <v>144</v>
      </c>
    </row>
    <row r="272" spans="2:65" s="12" customFormat="1">
      <c r="B272" s="148"/>
      <c r="D272" s="149" t="s">
        <v>153</v>
      </c>
      <c r="E272" s="150" t="s">
        <v>1</v>
      </c>
      <c r="F272" s="151" t="s">
        <v>174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3" customFormat="1">
      <c r="B273" s="155"/>
      <c r="D273" s="149" t="s">
        <v>153</v>
      </c>
      <c r="E273" s="156" t="s">
        <v>1</v>
      </c>
      <c r="F273" s="157" t="s">
        <v>312</v>
      </c>
      <c r="H273" s="158">
        <v>14.19</v>
      </c>
      <c r="I273" s="159"/>
      <c r="L273" s="155"/>
      <c r="M273" s="160"/>
      <c r="T273" s="161"/>
      <c r="AT273" s="156" t="s">
        <v>153</v>
      </c>
      <c r="AU273" s="156" t="s">
        <v>81</v>
      </c>
      <c r="AV273" s="13" t="s">
        <v>81</v>
      </c>
      <c r="AW273" s="13" t="s">
        <v>28</v>
      </c>
      <c r="AX273" s="13" t="s">
        <v>71</v>
      </c>
      <c r="AY273" s="156" t="s">
        <v>144</v>
      </c>
    </row>
    <row r="274" spans="2:65" s="14" customFormat="1">
      <c r="B274" s="173"/>
      <c r="D274" s="149" t="s">
        <v>153</v>
      </c>
      <c r="E274" s="174" t="s">
        <v>1</v>
      </c>
      <c r="F274" s="175" t="s">
        <v>178</v>
      </c>
      <c r="H274" s="176">
        <v>14.19</v>
      </c>
      <c r="I274" s="177"/>
      <c r="L274" s="173"/>
      <c r="M274" s="178"/>
      <c r="T274" s="179"/>
      <c r="AT274" s="174" t="s">
        <v>153</v>
      </c>
      <c r="AU274" s="174" t="s">
        <v>81</v>
      </c>
      <c r="AV274" s="14" t="s">
        <v>145</v>
      </c>
      <c r="AW274" s="14" t="s">
        <v>28</v>
      </c>
      <c r="AX274" s="14" t="s">
        <v>71</v>
      </c>
      <c r="AY274" s="174" t="s">
        <v>144</v>
      </c>
    </row>
    <row r="275" spans="2:65" s="12" customFormat="1">
      <c r="B275" s="148"/>
      <c r="D275" s="149" t="s">
        <v>153</v>
      </c>
      <c r="E275" s="150" t="s">
        <v>1</v>
      </c>
      <c r="F275" s="151" t="s">
        <v>179</v>
      </c>
      <c r="H275" s="150" t="s">
        <v>1</v>
      </c>
      <c r="I275" s="152"/>
      <c r="L275" s="148"/>
      <c r="M275" s="153"/>
      <c r="T275" s="154"/>
      <c r="AT275" s="150" t="s">
        <v>153</v>
      </c>
      <c r="AU275" s="150" t="s">
        <v>81</v>
      </c>
      <c r="AV275" s="12" t="s">
        <v>79</v>
      </c>
      <c r="AW275" s="12" t="s">
        <v>28</v>
      </c>
      <c r="AX275" s="12" t="s">
        <v>71</v>
      </c>
      <c r="AY275" s="150" t="s">
        <v>144</v>
      </c>
    </row>
    <row r="276" spans="2:65" s="13" customFormat="1">
      <c r="B276" s="155"/>
      <c r="D276" s="149" t="s">
        <v>153</v>
      </c>
      <c r="E276" s="156" t="s">
        <v>1</v>
      </c>
      <c r="F276" s="157" t="s">
        <v>313</v>
      </c>
      <c r="H276" s="158">
        <v>10.29</v>
      </c>
      <c r="I276" s="159"/>
      <c r="L276" s="155"/>
      <c r="M276" s="160"/>
      <c r="T276" s="161"/>
      <c r="AT276" s="156" t="s">
        <v>153</v>
      </c>
      <c r="AU276" s="156" t="s">
        <v>81</v>
      </c>
      <c r="AV276" s="13" t="s">
        <v>81</v>
      </c>
      <c r="AW276" s="13" t="s">
        <v>28</v>
      </c>
      <c r="AX276" s="13" t="s">
        <v>71</v>
      </c>
      <c r="AY276" s="156" t="s">
        <v>144</v>
      </c>
    </row>
    <row r="277" spans="2:65" s="14" customFormat="1">
      <c r="B277" s="173"/>
      <c r="D277" s="149" t="s">
        <v>153</v>
      </c>
      <c r="E277" s="174" t="s">
        <v>1</v>
      </c>
      <c r="F277" s="175" t="s">
        <v>178</v>
      </c>
      <c r="H277" s="176">
        <v>10.29</v>
      </c>
      <c r="I277" s="177"/>
      <c r="L277" s="173"/>
      <c r="M277" s="178"/>
      <c r="T277" s="179"/>
      <c r="AT277" s="174" t="s">
        <v>153</v>
      </c>
      <c r="AU277" s="174" t="s">
        <v>81</v>
      </c>
      <c r="AV277" s="14" t="s">
        <v>145</v>
      </c>
      <c r="AW277" s="14" t="s">
        <v>28</v>
      </c>
      <c r="AX277" s="14" t="s">
        <v>71</v>
      </c>
      <c r="AY277" s="174" t="s">
        <v>144</v>
      </c>
    </row>
    <row r="278" spans="2:65" s="13" customFormat="1">
      <c r="B278" s="155"/>
      <c r="D278" s="149" t="s">
        <v>153</v>
      </c>
      <c r="E278" s="156" t="s">
        <v>1</v>
      </c>
      <c r="F278" s="157" t="s">
        <v>314</v>
      </c>
      <c r="H278" s="158">
        <v>42.6</v>
      </c>
      <c r="I278" s="159"/>
      <c r="L278" s="155"/>
      <c r="M278" s="160"/>
      <c r="T278" s="161"/>
      <c r="AT278" s="156" t="s">
        <v>153</v>
      </c>
      <c r="AU278" s="156" t="s">
        <v>81</v>
      </c>
      <c r="AV278" s="13" t="s">
        <v>81</v>
      </c>
      <c r="AW278" s="13" t="s">
        <v>28</v>
      </c>
      <c r="AX278" s="13" t="s">
        <v>71</v>
      </c>
      <c r="AY278" s="156" t="s">
        <v>144</v>
      </c>
    </row>
    <row r="279" spans="2:65" s="14" customFormat="1">
      <c r="B279" s="173"/>
      <c r="D279" s="149" t="s">
        <v>153</v>
      </c>
      <c r="E279" s="174" t="s">
        <v>1</v>
      </c>
      <c r="F279" s="175" t="s">
        <v>178</v>
      </c>
      <c r="H279" s="176">
        <v>42.6</v>
      </c>
      <c r="I279" s="177"/>
      <c r="L279" s="173"/>
      <c r="M279" s="178"/>
      <c r="T279" s="179"/>
      <c r="AT279" s="174" t="s">
        <v>153</v>
      </c>
      <c r="AU279" s="174" t="s">
        <v>81</v>
      </c>
      <c r="AV279" s="14" t="s">
        <v>145</v>
      </c>
      <c r="AW279" s="14" t="s">
        <v>28</v>
      </c>
      <c r="AX279" s="14" t="s">
        <v>71</v>
      </c>
      <c r="AY279" s="174" t="s">
        <v>144</v>
      </c>
    </row>
    <row r="280" spans="2:65" s="15" customFormat="1">
      <c r="B280" s="180"/>
      <c r="D280" s="149" t="s">
        <v>153</v>
      </c>
      <c r="E280" s="181" t="s">
        <v>1</v>
      </c>
      <c r="F280" s="182" t="s">
        <v>182</v>
      </c>
      <c r="H280" s="183">
        <v>67.08</v>
      </c>
      <c r="I280" s="184"/>
      <c r="L280" s="180"/>
      <c r="M280" s="185"/>
      <c r="T280" s="186"/>
      <c r="AT280" s="181" t="s">
        <v>153</v>
      </c>
      <c r="AU280" s="181" t="s">
        <v>81</v>
      </c>
      <c r="AV280" s="15" t="s">
        <v>151</v>
      </c>
      <c r="AW280" s="15" t="s">
        <v>28</v>
      </c>
      <c r="AX280" s="15" t="s">
        <v>79</v>
      </c>
      <c r="AY280" s="181" t="s">
        <v>144</v>
      </c>
    </row>
    <row r="281" spans="2:65" s="1" customFormat="1" ht="24.2" customHeight="1">
      <c r="B281" s="133"/>
      <c r="C281" s="134" t="s">
        <v>315</v>
      </c>
      <c r="D281" s="134" t="s">
        <v>147</v>
      </c>
      <c r="E281" s="135" t="s">
        <v>316</v>
      </c>
      <c r="F281" s="136" t="s">
        <v>317</v>
      </c>
      <c r="G281" s="137" t="s">
        <v>318</v>
      </c>
      <c r="H281" s="138">
        <v>3</v>
      </c>
      <c r="I281" s="139"/>
      <c r="J281" s="140">
        <f>ROUND(I281*H281,2)</f>
        <v>0</v>
      </c>
      <c r="K281" s="141"/>
      <c r="L281" s="32"/>
      <c r="M281" s="142" t="s">
        <v>1</v>
      </c>
      <c r="N281" s="143" t="s">
        <v>36</v>
      </c>
      <c r="P281" s="144">
        <f>O281*H281</f>
        <v>0</v>
      </c>
      <c r="Q281" s="144">
        <v>0.44169999999999998</v>
      </c>
      <c r="R281" s="144">
        <f>Q281*H281</f>
        <v>1.3250999999999999</v>
      </c>
      <c r="S281" s="144">
        <v>0</v>
      </c>
      <c r="T281" s="145">
        <f>S281*H281</f>
        <v>0</v>
      </c>
      <c r="AR281" s="146" t="s">
        <v>151</v>
      </c>
      <c r="AT281" s="146" t="s">
        <v>147</v>
      </c>
      <c r="AU281" s="146" t="s">
        <v>81</v>
      </c>
      <c r="AY281" s="17" t="s">
        <v>144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79</v>
      </c>
      <c r="BK281" s="147">
        <f>ROUND(I281*H281,2)</f>
        <v>0</v>
      </c>
      <c r="BL281" s="17" t="s">
        <v>151</v>
      </c>
      <c r="BM281" s="146" t="s">
        <v>319</v>
      </c>
    </row>
    <row r="282" spans="2:65" s="12" customFormat="1">
      <c r="B282" s="148"/>
      <c r="D282" s="149" t="s">
        <v>153</v>
      </c>
      <c r="E282" s="150" t="s">
        <v>1</v>
      </c>
      <c r="F282" s="151" t="s">
        <v>320</v>
      </c>
      <c r="H282" s="150" t="s">
        <v>1</v>
      </c>
      <c r="I282" s="152"/>
      <c r="L282" s="148"/>
      <c r="M282" s="153"/>
      <c r="T282" s="154"/>
      <c r="AT282" s="150" t="s">
        <v>153</v>
      </c>
      <c r="AU282" s="150" t="s">
        <v>81</v>
      </c>
      <c r="AV282" s="12" t="s">
        <v>79</v>
      </c>
      <c r="AW282" s="12" t="s">
        <v>28</v>
      </c>
      <c r="AX282" s="12" t="s">
        <v>71</v>
      </c>
      <c r="AY282" s="150" t="s">
        <v>144</v>
      </c>
    </row>
    <row r="283" spans="2:65" s="13" customFormat="1">
      <c r="B283" s="155"/>
      <c r="D283" s="149" t="s">
        <v>153</v>
      </c>
      <c r="E283" s="156" t="s">
        <v>1</v>
      </c>
      <c r="F283" s="157" t="s">
        <v>145</v>
      </c>
      <c r="H283" s="158">
        <v>3</v>
      </c>
      <c r="I283" s="159"/>
      <c r="L283" s="155"/>
      <c r="M283" s="160"/>
      <c r="T283" s="161"/>
      <c r="AT283" s="156" t="s">
        <v>153</v>
      </c>
      <c r="AU283" s="156" t="s">
        <v>81</v>
      </c>
      <c r="AV283" s="13" t="s">
        <v>81</v>
      </c>
      <c r="AW283" s="13" t="s">
        <v>28</v>
      </c>
      <c r="AX283" s="13" t="s">
        <v>71</v>
      </c>
      <c r="AY283" s="156" t="s">
        <v>144</v>
      </c>
    </row>
    <row r="284" spans="2:65" s="15" customFormat="1">
      <c r="B284" s="180"/>
      <c r="D284" s="149" t="s">
        <v>153</v>
      </c>
      <c r="E284" s="181" t="s">
        <v>1</v>
      </c>
      <c r="F284" s="182" t="s">
        <v>182</v>
      </c>
      <c r="H284" s="183">
        <v>3</v>
      </c>
      <c r="I284" s="184"/>
      <c r="L284" s="180"/>
      <c r="M284" s="185"/>
      <c r="T284" s="186"/>
      <c r="AT284" s="181" t="s">
        <v>153</v>
      </c>
      <c r="AU284" s="181" t="s">
        <v>81</v>
      </c>
      <c r="AV284" s="15" t="s">
        <v>151</v>
      </c>
      <c r="AW284" s="15" t="s">
        <v>28</v>
      </c>
      <c r="AX284" s="15" t="s">
        <v>79</v>
      </c>
      <c r="AY284" s="181" t="s">
        <v>144</v>
      </c>
    </row>
    <row r="285" spans="2:65" s="1" customFormat="1" ht="37.9" customHeight="1">
      <c r="B285" s="133"/>
      <c r="C285" s="162" t="s">
        <v>321</v>
      </c>
      <c r="D285" s="162" t="s">
        <v>163</v>
      </c>
      <c r="E285" s="163" t="s">
        <v>322</v>
      </c>
      <c r="F285" s="164" t="s">
        <v>323</v>
      </c>
      <c r="G285" s="165" t="s">
        <v>318</v>
      </c>
      <c r="H285" s="166">
        <v>3</v>
      </c>
      <c r="I285" s="167"/>
      <c r="J285" s="168">
        <f>ROUND(I285*H285,2)</f>
        <v>0</v>
      </c>
      <c r="K285" s="169"/>
      <c r="L285" s="170"/>
      <c r="M285" s="171" t="s">
        <v>1</v>
      </c>
      <c r="N285" s="172" t="s">
        <v>36</v>
      </c>
      <c r="P285" s="144">
        <f>O285*H285</f>
        <v>0</v>
      </c>
      <c r="Q285" s="144">
        <v>2.3369999999999998E-2</v>
      </c>
      <c r="R285" s="144">
        <f>Q285*H285</f>
        <v>7.0109999999999992E-2</v>
      </c>
      <c r="S285" s="144">
        <v>0</v>
      </c>
      <c r="T285" s="145">
        <f>S285*H285</f>
        <v>0</v>
      </c>
      <c r="AR285" s="146" t="s">
        <v>166</v>
      </c>
      <c r="AT285" s="146" t="s">
        <v>163</v>
      </c>
      <c r="AU285" s="146" t="s">
        <v>81</v>
      </c>
      <c r="AY285" s="17" t="s">
        <v>144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79</v>
      </c>
      <c r="BK285" s="147">
        <f>ROUND(I285*H285,2)</f>
        <v>0</v>
      </c>
      <c r="BL285" s="17" t="s">
        <v>151</v>
      </c>
      <c r="BM285" s="146" t="s">
        <v>324</v>
      </c>
    </row>
    <row r="286" spans="2:65" s="11" customFormat="1" ht="22.9" customHeight="1">
      <c r="B286" s="121"/>
      <c r="D286" s="122" t="s">
        <v>70</v>
      </c>
      <c r="E286" s="131" t="s">
        <v>203</v>
      </c>
      <c r="F286" s="131" t="s">
        <v>325</v>
      </c>
      <c r="I286" s="124"/>
      <c r="J286" s="132">
        <f>BK286</f>
        <v>0</v>
      </c>
      <c r="L286" s="121"/>
      <c r="M286" s="126"/>
      <c r="P286" s="127">
        <f>SUM(P287:P364)</f>
        <v>0</v>
      </c>
      <c r="R286" s="127">
        <f>SUM(R287:R364)</f>
        <v>1.2465999999999998E-2</v>
      </c>
      <c r="T286" s="128">
        <f>SUM(T287:T364)</f>
        <v>11.047432000000001</v>
      </c>
      <c r="AR286" s="122" t="s">
        <v>79</v>
      </c>
      <c r="AT286" s="129" t="s">
        <v>70</v>
      </c>
      <c r="AU286" s="129" t="s">
        <v>79</v>
      </c>
      <c r="AY286" s="122" t="s">
        <v>144</v>
      </c>
      <c r="BK286" s="130">
        <f>SUM(BK287:BK364)</f>
        <v>0</v>
      </c>
    </row>
    <row r="287" spans="2:65" s="1" customFormat="1" ht="24.2" customHeight="1">
      <c r="B287" s="133"/>
      <c r="C287" s="134" t="s">
        <v>326</v>
      </c>
      <c r="D287" s="134" t="s">
        <v>147</v>
      </c>
      <c r="E287" s="135" t="s">
        <v>327</v>
      </c>
      <c r="F287" s="136" t="s">
        <v>328</v>
      </c>
      <c r="G287" s="137" t="s">
        <v>318</v>
      </c>
      <c r="H287" s="138">
        <v>2</v>
      </c>
      <c r="I287" s="139"/>
      <c r="J287" s="140">
        <f t="shared" ref="J287:J292" si="0">ROUND(I287*H287,2)</f>
        <v>0</v>
      </c>
      <c r="K287" s="141"/>
      <c r="L287" s="32"/>
      <c r="M287" s="142" t="s">
        <v>1</v>
      </c>
      <c r="N287" s="143" t="s">
        <v>36</v>
      </c>
      <c r="P287" s="144">
        <f t="shared" ref="P287:P292" si="1">O287*H287</f>
        <v>0</v>
      </c>
      <c r="Q287" s="144">
        <v>0</v>
      </c>
      <c r="R287" s="144">
        <f t="shared" ref="R287:R292" si="2">Q287*H287</f>
        <v>0</v>
      </c>
      <c r="S287" s="144">
        <v>0</v>
      </c>
      <c r="T287" s="145">
        <f t="shared" ref="T287:T292" si="3">S287*H287</f>
        <v>0</v>
      </c>
      <c r="AR287" s="146" t="s">
        <v>151</v>
      </c>
      <c r="AT287" s="146" t="s">
        <v>147</v>
      </c>
      <c r="AU287" s="146" t="s">
        <v>81</v>
      </c>
      <c r="AY287" s="17" t="s">
        <v>144</v>
      </c>
      <c r="BE287" s="147">
        <f t="shared" ref="BE287:BE292" si="4">IF(N287="základní",J287,0)</f>
        <v>0</v>
      </c>
      <c r="BF287" s="147">
        <f t="shared" ref="BF287:BF292" si="5">IF(N287="snížená",J287,0)</f>
        <v>0</v>
      </c>
      <c r="BG287" s="147">
        <f t="shared" ref="BG287:BG292" si="6">IF(N287="zákl. přenesená",J287,0)</f>
        <v>0</v>
      </c>
      <c r="BH287" s="147">
        <f t="shared" ref="BH287:BH292" si="7">IF(N287="sníž. přenesená",J287,0)</f>
        <v>0</v>
      </c>
      <c r="BI287" s="147">
        <f t="shared" ref="BI287:BI292" si="8">IF(N287="nulová",J287,0)</f>
        <v>0</v>
      </c>
      <c r="BJ287" s="17" t="s">
        <v>79</v>
      </c>
      <c r="BK287" s="147">
        <f t="shared" ref="BK287:BK292" si="9">ROUND(I287*H287,2)</f>
        <v>0</v>
      </c>
      <c r="BL287" s="17" t="s">
        <v>151</v>
      </c>
      <c r="BM287" s="146" t="s">
        <v>329</v>
      </c>
    </row>
    <row r="288" spans="2:65" s="1" customFormat="1" ht="16.5" customHeight="1">
      <c r="B288" s="133"/>
      <c r="C288" s="134" t="s">
        <v>330</v>
      </c>
      <c r="D288" s="134" t="s">
        <v>147</v>
      </c>
      <c r="E288" s="135" t="s">
        <v>331</v>
      </c>
      <c r="F288" s="136" t="s">
        <v>332</v>
      </c>
      <c r="G288" s="137" t="s">
        <v>318</v>
      </c>
      <c r="H288" s="138">
        <v>2</v>
      </c>
      <c r="I288" s="139"/>
      <c r="J288" s="140">
        <f t="shared" si="0"/>
        <v>0</v>
      </c>
      <c r="K288" s="141"/>
      <c r="L288" s="32"/>
      <c r="M288" s="142" t="s">
        <v>1</v>
      </c>
      <c r="N288" s="143" t="s">
        <v>36</v>
      </c>
      <c r="P288" s="144">
        <f t="shared" si="1"/>
        <v>0</v>
      </c>
      <c r="Q288" s="144">
        <v>0</v>
      </c>
      <c r="R288" s="144">
        <f t="shared" si="2"/>
        <v>0</v>
      </c>
      <c r="S288" s="144">
        <v>0</v>
      </c>
      <c r="T288" s="145">
        <f t="shared" si="3"/>
        <v>0</v>
      </c>
      <c r="AR288" s="146" t="s">
        <v>151</v>
      </c>
      <c r="AT288" s="146" t="s">
        <v>147</v>
      </c>
      <c r="AU288" s="146" t="s">
        <v>81</v>
      </c>
      <c r="AY288" s="17" t="s">
        <v>144</v>
      </c>
      <c r="BE288" s="147">
        <f t="shared" si="4"/>
        <v>0</v>
      </c>
      <c r="BF288" s="147">
        <f t="shared" si="5"/>
        <v>0</v>
      </c>
      <c r="BG288" s="147">
        <f t="shared" si="6"/>
        <v>0</v>
      </c>
      <c r="BH288" s="147">
        <f t="shared" si="7"/>
        <v>0</v>
      </c>
      <c r="BI288" s="147">
        <f t="shared" si="8"/>
        <v>0</v>
      </c>
      <c r="BJ288" s="17" t="s">
        <v>79</v>
      </c>
      <c r="BK288" s="147">
        <f t="shared" si="9"/>
        <v>0</v>
      </c>
      <c r="BL288" s="17" t="s">
        <v>151</v>
      </c>
      <c r="BM288" s="146" t="s">
        <v>333</v>
      </c>
    </row>
    <row r="289" spans="2:65" s="1" customFormat="1" ht="16.5" customHeight="1">
      <c r="B289" s="133"/>
      <c r="C289" s="134" t="s">
        <v>334</v>
      </c>
      <c r="D289" s="134" t="s">
        <v>147</v>
      </c>
      <c r="E289" s="135" t="s">
        <v>335</v>
      </c>
      <c r="F289" s="136" t="s">
        <v>336</v>
      </c>
      <c r="G289" s="137" t="s">
        <v>318</v>
      </c>
      <c r="H289" s="138">
        <v>1</v>
      </c>
      <c r="I289" s="139"/>
      <c r="J289" s="140">
        <f t="shared" si="0"/>
        <v>0</v>
      </c>
      <c r="K289" s="141"/>
      <c r="L289" s="32"/>
      <c r="M289" s="142" t="s">
        <v>1</v>
      </c>
      <c r="N289" s="143" t="s">
        <v>36</v>
      </c>
      <c r="P289" s="144">
        <f t="shared" si="1"/>
        <v>0</v>
      </c>
      <c r="Q289" s="144">
        <v>0</v>
      </c>
      <c r="R289" s="144">
        <f t="shared" si="2"/>
        <v>0</v>
      </c>
      <c r="S289" s="144">
        <v>0</v>
      </c>
      <c r="T289" s="145">
        <f t="shared" si="3"/>
        <v>0</v>
      </c>
      <c r="AR289" s="146" t="s">
        <v>151</v>
      </c>
      <c r="AT289" s="146" t="s">
        <v>147</v>
      </c>
      <c r="AU289" s="146" t="s">
        <v>81</v>
      </c>
      <c r="AY289" s="17" t="s">
        <v>144</v>
      </c>
      <c r="BE289" s="147">
        <f t="shared" si="4"/>
        <v>0</v>
      </c>
      <c r="BF289" s="147">
        <f t="shared" si="5"/>
        <v>0</v>
      </c>
      <c r="BG289" s="147">
        <f t="shared" si="6"/>
        <v>0</v>
      </c>
      <c r="BH289" s="147">
        <f t="shared" si="7"/>
        <v>0</v>
      </c>
      <c r="BI289" s="147">
        <f t="shared" si="8"/>
        <v>0</v>
      </c>
      <c r="BJ289" s="17" t="s">
        <v>79</v>
      </c>
      <c r="BK289" s="147">
        <f t="shared" si="9"/>
        <v>0</v>
      </c>
      <c r="BL289" s="17" t="s">
        <v>151</v>
      </c>
      <c r="BM289" s="146" t="s">
        <v>337</v>
      </c>
    </row>
    <row r="290" spans="2:65" s="1" customFormat="1" ht="16.5" customHeight="1">
      <c r="B290" s="133"/>
      <c r="C290" s="134" t="s">
        <v>338</v>
      </c>
      <c r="D290" s="134" t="s">
        <v>147</v>
      </c>
      <c r="E290" s="135" t="s">
        <v>339</v>
      </c>
      <c r="F290" s="136" t="s">
        <v>340</v>
      </c>
      <c r="G290" s="137" t="s">
        <v>318</v>
      </c>
      <c r="H290" s="138">
        <v>1</v>
      </c>
      <c r="I290" s="139"/>
      <c r="J290" s="140">
        <f t="shared" si="0"/>
        <v>0</v>
      </c>
      <c r="K290" s="141"/>
      <c r="L290" s="32"/>
      <c r="M290" s="142" t="s">
        <v>1</v>
      </c>
      <c r="N290" s="143" t="s">
        <v>36</v>
      </c>
      <c r="P290" s="144">
        <f t="shared" si="1"/>
        <v>0</v>
      </c>
      <c r="Q290" s="144">
        <v>0</v>
      </c>
      <c r="R290" s="144">
        <f t="shared" si="2"/>
        <v>0</v>
      </c>
      <c r="S290" s="144">
        <v>0</v>
      </c>
      <c r="T290" s="145">
        <f t="shared" si="3"/>
        <v>0</v>
      </c>
      <c r="AR290" s="146" t="s">
        <v>151</v>
      </c>
      <c r="AT290" s="146" t="s">
        <v>147</v>
      </c>
      <c r="AU290" s="146" t="s">
        <v>81</v>
      </c>
      <c r="AY290" s="17" t="s">
        <v>144</v>
      </c>
      <c r="BE290" s="147">
        <f t="shared" si="4"/>
        <v>0</v>
      </c>
      <c r="BF290" s="147">
        <f t="shared" si="5"/>
        <v>0</v>
      </c>
      <c r="BG290" s="147">
        <f t="shared" si="6"/>
        <v>0</v>
      </c>
      <c r="BH290" s="147">
        <f t="shared" si="7"/>
        <v>0</v>
      </c>
      <c r="BI290" s="147">
        <f t="shared" si="8"/>
        <v>0</v>
      </c>
      <c r="BJ290" s="17" t="s">
        <v>79</v>
      </c>
      <c r="BK290" s="147">
        <f t="shared" si="9"/>
        <v>0</v>
      </c>
      <c r="BL290" s="17" t="s">
        <v>151</v>
      </c>
      <c r="BM290" s="146" t="s">
        <v>341</v>
      </c>
    </row>
    <row r="291" spans="2:65" s="1" customFormat="1" ht="16.5" customHeight="1">
      <c r="B291" s="133"/>
      <c r="C291" s="134" t="s">
        <v>342</v>
      </c>
      <c r="D291" s="134" t="s">
        <v>147</v>
      </c>
      <c r="E291" s="135" t="s">
        <v>343</v>
      </c>
      <c r="F291" s="136" t="s">
        <v>344</v>
      </c>
      <c r="G291" s="137" t="s">
        <v>318</v>
      </c>
      <c r="H291" s="138">
        <v>1</v>
      </c>
      <c r="I291" s="139"/>
      <c r="J291" s="140">
        <f t="shared" si="0"/>
        <v>0</v>
      </c>
      <c r="K291" s="141"/>
      <c r="L291" s="32"/>
      <c r="M291" s="142" t="s">
        <v>1</v>
      </c>
      <c r="N291" s="143" t="s">
        <v>36</v>
      </c>
      <c r="P291" s="144">
        <f t="shared" si="1"/>
        <v>0</v>
      </c>
      <c r="Q291" s="144">
        <v>0</v>
      </c>
      <c r="R291" s="144">
        <f t="shared" si="2"/>
        <v>0</v>
      </c>
      <c r="S291" s="144">
        <v>0</v>
      </c>
      <c r="T291" s="145">
        <f t="shared" si="3"/>
        <v>0</v>
      </c>
      <c r="AR291" s="146" t="s">
        <v>151</v>
      </c>
      <c r="AT291" s="146" t="s">
        <v>147</v>
      </c>
      <c r="AU291" s="146" t="s">
        <v>81</v>
      </c>
      <c r="AY291" s="17" t="s">
        <v>144</v>
      </c>
      <c r="BE291" s="147">
        <f t="shared" si="4"/>
        <v>0</v>
      </c>
      <c r="BF291" s="147">
        <f t="shared" si="5"/>
        <v>0</v>
      </c>
      <c r="BG291" s="147">
        <f t="shared" si="6"/>
        <v>0</v>
      </c>
      <c r="BH291" s="147">
        <f t="shared" si="7"/>
        <v>0</v>
      </c>
      <c r="BI291" s="147">
        <f t="shared" si="8"/>
        <v>0</v>
      </c>
      <c r="BJ291" s="17" t="s">
        <v>79</v>
      </c>
      <c r="BK291" s="147">
        <f t="shared" si="9"/>
        <v>0</v>
      </c>
      <c r="BL291" s="17" t="s">
        <v>151</v>
      </c>
      <c r="BM291" s="146" t="s">
        <v>345</v>
      </c>
    </row>
    <row r="292" spans="2:65" s="1" customFormat="1" ht="37.9" customHeight="1">
      <c r="B292" s="133"/>
      <c r="C292" s="193" t="s">
        <v>346</v>
      </c>
      <c r="D292" s="193" t="s">
        <v>147</v>
      </c>
      <c r="E292" s="194" t="s">
        <v>347</v>
      </c>
      <c r="F292" s="195" t="s">
        <v>348</v>
      </c>
      <c r="G292" s="196" t="s">
        <v>349</v>
      </c>
      <c r="H292" s="197">
        <v>1</v>
      </c>
      <c r="I292" s="198"/>
      <c r="J292" s="198">
        <f t="shared" si="0"/>
        <v>0</v>
      </c>
      <c r="K292" s="141"/>
      <c r="L292" s="32"/>
      <c r="M292" s="142" t="s">
        <v>1</v>
      </c>
      <c r="N292" s="143" t="s">
        <v>36</v>
      </c>
      <c r="P292" s="144">
        <f t="shared" si="1"/>
        <v>0</v>
      </c>
      <c r="Q292" s="144">
        <v>0</v>
      </c>
      <c r="R292" s="144">
        <f t="shared" si="2"/>
        <v>0</v>
      </c>
      <c r="S292" s="144">
        <v>0</v>
      </c>
      <c r="T292" s="145">
        <f t="shared" si="3"/>
        <v>0</v>
      </c>
      <c r="AR292" s="146" t="s">
        <v>151</v>
      </c>
      <c r="AT292" s="146" t="s">
        <v>147</v>
      </c>
      <c r="AU292" s="146" t="s">
        <v>81</v>
      </c>
      <c r="AY292" s="17" t="s">
        <v>144</v>
      </c>
      <c r="BE292" s="147">
        <f t="shared" si="4"/>
        <v>0</v>
      </c>
      <c r="BF292" s="147">
        <f t="shared" si="5"/>
        <v>0</v>
      </c>
      <c r="BG292" s="147">
        <f t="shared" si="6"/>
        <v>0</v>
      </c>
      <c r="BH292" s="147">
        <f t="shared" si="7"/>
        <v>0</v>
      </c>
      <c r="BI292" s="147">
        <f t="shared" si="8"/>
        <v>0</v>
      </c>
      <c r="BJ292" s="17" t="s">
        <v>79</v>
      </c>
      <c r="BK292" s="147">
        <f t="shared" si="9"/>
        <v>0</v>
      </c>
      <c r="BL292" s="17" t="s">
        <v>151</v>
      </c>
      <c r="BM292" s="146" t="s">
        <v>350</v>
      </c>
    </row>
    <row r="293" spans="2:65" s="13" customFormat="1">
      <c r="B293" s="155"/>
      <c r="D293" s="149" t="s">
        <v>153</v>
      </c>
      <c r="E293" s="156" t="s">
        <v>1</v>
      </c>
      <c r="F293" s="157" t="s">
        <v>79</v>
      </c>
      <c r="H293" s="158">
        <v>1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79</v>
      </c>
      <c r="AY293" s="156" t="s">
        <v>144</v>
      </c>
    </row>
    <row r="294" spans="2:65" s="1" customFormat="1" ht="33" customHeight="1">
      <c r="B294" s="133"/>
      <c r="C294" s="134" t="s">
        <v>351</v>
      </c>
      <c r="D294" s="134" t="s">
        <v>147</v>
      </c>
      <c r="E294" s="135" t="s">
        <v>352</v>
      </c>
      <c r="F294" s="136" t="s">
        <v>353</v>
      </c>
      <c r="G294" s="137" t="s">
        <v>171</v>
      </c>
      <c r="H294" s="138">
        <v>49.4</v>
      </c>
      <c r="I294" s="139"/>
      <c r="J294" s="140">
        <f>ROUND(I294*H294,2)</f>
        <v>0</v>
      </c>
      <c r="K294" s="141"/>
      <c r="L294" s="32"/>
      <c r="M294" s="142" t="s">
        <v>1</v>
      </c>
      <c r="N294" s="143" t="s">
        <v>36</v>
      </c>
      <c r="P294" s="144">
        <f>O294*H294</f>
        <v>0</v>
      </c>
      <c r="Q294" s="144">
        <v>1.2999999999999999E-4</v>
      </c>
      <c r="R294" s="144">
        <f>Q294*H294</f>
        <v>6.4219999999999989E-3</v>
      </c>
      <c r="S294" s="144">
        <v>0</v>
      </c>
      <c r="T294" s="145">
        <f>S294*H294</f>
        <v>0</v>
      </c>
      <c r="AR294" s="146" t="s">
        <v>151</v>
      </c>
      <c r="AT294" s="146" t="s">
        <v>147</v>
      </c>
      <c r="AU294" s="146" t="s">
        <v>81</v>
      </c>
      <c r="AY294" s="17" t="s">
        <v>144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7" t="s">
        <v>79</v>
      </c>
      <c r="BK294" s="147">
        <f>ROUND(I294*H294,2)</f>
        <v>0</v>
      </c>
      <c r="BL294" s="17" t="s">
        <v>151</v>
      </c>
      <c r="BM294" s="146" t="s">
        <v>354</v>
      </c>
    </row>
    <row r="295" spans="2:65" s="1" customFormat="1" ht="24.2" customHeight="1">
      <c r="B295" s="133"/>
      <c r="C295" s="193" t="s">
        <v>355</v>
      </c>
      <c r="D295" s="193" t="s">
        <v>147</v>
      </c>
      <c r="E295" s="194" t="s">
        <v>356</v>
      </c>
      <c r="F295" s="195" t="s">
        <v>357</v>
      </c>
      <c r="G295" s="196" t="s">
        <v>171</v>
      </c>
      <c r="H295" s="197">
        <v>141.4</v>
      </c>
      <c r="I295" s="198"/>
      <c r="J295" s="198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4.0000000000000003E-5</v>
      </c>
      <c r="R295" s="144">
        <f>Q295*H295</f>
        <v>5.6560000000000004E-3</v>
      </c>
      <c r="S295" s="144">
        <v>0</v>
      </c>
      <c r="T295" s="145">
        <f>S295*H295</f>
        <v>0</v>
      </c>
      <c r="AR295" s="146" t="s">
        <v>151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151</v>
      </c>
      <c r="BM295" s="146" t="s">
        <v>358</v>
      </c>
    </row>
    <row r="296" spans="2:65" s="13" customFormat="1">
      <c r="B296" s="155"/>
      <c r="D296" s="149" t="s">
        <v>153</v>
      </c>
      <c r="E296" s="156" t="s">
        <v>1</v>
      </c>
      <c r="F296" s="157" t="s">
        <v>359</v>
      </c>
      <c r="H296" s="158">
        <v>49.4</v>
      </c>
      <c r="I296" s="159"/>
      <c r="L296" s="155"/>
      <c r="M296" s="160"/>
      <c r="T296" s="161"/>
      <c r="AT296" s="156" t="s">
        <v>153</v>
      </c>
      <c r="AU296" s="156" t="s">
        <v>81</v>
      </c>
      <c r="AV296" s="13" t="s">
        <v>81</v>
      </c>
      <c r="AW296" s="13" t="s">
        <v>28</v>
      </c>
      <c r="AX296" s="13" t="s">
        <v>71</v>
      </c>
      <c r="AY296" s="156" t="s">
        <v>144</v>
      </c>
    </row>
    <row r="297" spans="2:65" s="14" customFormat="1">
      <c r="B297" s="173"/>
      <c r="D297" s="149" t="s">
        <v>153</v>
      </c>
      <c r="E297" s="174" t="s">
        <v>1</v>
      </c>
      <c r="F297" s="175" t="s">
        <v>178</v>
      </c>
      <c r="H297" s="176">
        <v>49.4</v>
      </c>
      <c r="I297" s="177"/>
      <c r="L297" s="173"/>
      <c r="M297" s="178"/>
      <c r="T297" s="179"/>
      <c r="AT297" s="174" t="s">
        <v>153</v>
      </c>
      <c r="AU297" s="174" t="s">
        <v>81</v>
      </c>
      <c r="AV297" s="14" t="s">
        <v>145</v>
      </c>
      <c r="AW297" s="14" t="s">
        <v>28</v>
      </c>
      <c r="AX297" s="14" t="s">
        <v>71</v>
      </c>
      <c r="AY297" s="174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291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292</v>
      </c>
      <c r="H299" s="158">
        <v>92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4" customFormat="1">
      <c r="B300" s="173"/>
      <c r="D300" s="149" t="s">
        <v>153</v>
      </c>
      <c r="E300" s="174" t="s">
        <v>1</v>
      </c>
      <c r="F300" s="175" t="s">
        <v>178</v>
      </c>
      <c r="H300" s="176">
        <v>92</v>
      </c>
      <c r="I300" s="177"/>
      <c r="L300" s="173"/>
      <c r="M300" s="178"/>
      <c r="T300" s="179"/>
      <c r="AT300" s="174" t="s">
        <v>153</v>
      </c>
      <c r="AU300" s="174" t="s">
        <v>81</v>
      </c>
      <c r="AV300" s="14" t="s">
        <v>145</v>
      </c>
      <c r="AW300" s="14" t="s">
        <v>28</v>
      </c>
      <c r="AX300" s="14" t="s">
        <v>71</v>
      </c>
      <c r="AY300" s="174" t="s">
        <v>144</v>
      </c>
    </row>
    <row r="301" spans="2:65" s="15" customFormat="1">
      <c r="B301" s="180"/>
      <c r="D301" s="149" t="s">
        <v>153</v>
      </c>
      <c r="E301" s="181" t="s">
        <v>1</v>
      </c>
      <c r="F301" s="182" t="s">
        <v>182</v>
      </c>
      <c r="H301" s="183">
        <v>141.4</v>
      </c>
      <c r="I301" s="184"/>
      <c r="L301" s="180"/>
      <c r="M301" s="185"/>
      <c r="T301" s="186"/>
      <c r="AT301" s="181" t="s">
        <v>153</v>
      </c>
      <c r="AU301" s="181" t="s">
        <v>81</v>
      </c>
      <c r="AV301" s="15" t="s">
        <v>151</v>
      </c>
      <c r="AW301" s="15" t="s">
        <v>28</v>
      </c>
      <c r="AX301" s="15" t="s">
        <v>79</v>
      </c>
      <c r="AY301" s="181" t="s">
        <v>144</v>
      </c>
    </row>
    <row r="302" spans="2:65" s="1" customFormat="1" ht="24.2" customHeight="1">
      <c r="B302" s="133"/>
      <c r="C302" s="134" t="s">
        <v>360</v>
      </c>
      <c r="D302" s="134" t="s">
        <v>147</v>
      </c>
      <c r="E302" s="135" t="s">
        <v>361</v>
      </c>
      <c r="F302" s="136" t="s">
        <v>362</v>
      </c>
      <c r="G302" s="137" t="s">
        <v>150</v>
      </c>
      <c r="H302" s="138">
        <v>0.308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36</v>
      </c>
      <c r="P302" s="144">
        <f>O302*H302</f>
        <v>0</v>
      </c>
      <c r="Q302" s="144">
        <v>0</v>
      </c>
      <c r="R302" s="144">
        <f>Q302*H302</f>
        <v>0</v>
      </c>
      <c r="S302" s="144">
        <v>1.8</v>
      </c>
      <c r="T302" s="145">
        <f>S302*H302</f>
        <v>0.5544</v>
      </c>
      <c r="AR302" s="146" t="s">
        <v>151</v>
      </c>
      <c r="AT302" s="146" t="s">
        <v>147</v>
      </c>
      <c r="AU302" s="146" t="s">
        <v>81</v>
      </c>
      <c r="AY302" s="17" t="s">
        <v>144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79</v>
      </c>
      <c r="BK302" s="147">
        <f>ROUND(I302*H302,2)</f>
        <v>0</v>
      </c>
      <c r="BL302" s="17" t="s">
        <v>151</v>
      </c>
      <c r="BM302" s="146" t="s">
        <v>363</v>
      </c>
    </row>
    <row r="303" spans="2:65" s="12" customFormat="1">
      <c r="B303" s="148"/>
      <c r="D303" s="149" t="s">
        <v>153</v>
      </c>
      <c r="E303" s="150" t="s">
        <v>1</v>
      </c>
      <c r="F303" s="151" t="s">
        <v>154</v>
      </c>
      <c r="H303" s="150" t="s">
        <v>1</v>
      </c>
      <c r="I303" s="152"/>
      <c r="L303" s="148"/>
      <c r="M303" s="153"/>
      <c r="T303" s="154"/>
      <c r="AT303" s="150" t="s">
        <v>153</v>
      </c>
      <c r="AU303" s="150" t="s">
        <v>81</v>
      </c>
      <c r="AV303" s="12" t="s">
        <v>79</v>
      </c>
      <c r="AW303" s="12" t="s">
        <v>28</v>
      </c>
      <c r="AX303" s="12" t="s">
        <v>71</v>
      </c>
      <c r="AY303" s="150" t="s">
        <v>144</v>
      </c>
    </row>
    <row r="304" spans="2:65" s="13" customFormat="1">
      <c r="B304" s="155"/>
      <c r="D304" s="149" t="s">
        <v>153</v>
      </c>
      <c r="E304" s="156" t="s">
        <v>1</v>
      </c>
      <c r="F304" s="157" t="s">
        <v>155</v>
      </c>
      <c r="H304" s="158">
        <v>0.308</v>
      </c>
      <c r="I304" s="159"/>
      <c r="L304" s="155"/>
      <c r="M304" s="160"/>
      <c r="T304" s="161"/>
      <c r="AT304" s="156" t="s">
        <v>153</v>
      </c>
      <c r="AU304" s="156" t="s">
        <v>81</v>
      </c>
      <c r="AV304" s="13" t="s">
        <v>81</v>
      </c>
      <c r="AW304" s="13" t="s">
        <v>28</v>
      </c>
      <c r="AX304" s="13" t="s">
        <v>71</v>
      </c>
      <c r="AY304" s="156" t="s">
        <v>144</v>
      </c>
    </row>
    <row r="305" spans="2:65" s="14" customFormat="1">
      <c r="B305" s="173"/>
      <c r="D305" s="149" t="s">
        <v>153</v>
      </c>
      <c r="E305" s="174" t="s">
        <v>1</v>
      </c>
      <c r="F305" s="175" t="s">
        <v>178</v>
      </c>
      <c r="H305" s="176">
        <v>0.308</v>
      </c>
      <c r="I305" s="177"/>
      <c r="L305" s="173"/>
      <c r="M305" s="178"/>
      <c r="T305" s="179"/>
      <c r="AT305" s="174" t="s">
        <v>153</v>
      </c>
      <c r="AU305" s="174" t="s">
        <v>81</v>
      </c>
      <c r="AV305" s="14" t="s">
        <v>145</v>
      </c>
      <c r="AW305" s="14" t="s">
        <v>28</v>
      </c>
      <c r="AX305" s="14" t="s">
        <v>71</v>
      </c>
      <c r="AY305" s="174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0.308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33" customHeight="1">
      <c r="B307" s="133"/>
      <c r="C307" s="134" t="s">
        <v>364</v>
      </c>
      <c r="D307" s="134" t="s">
        <v>147</v>
      </c>
      <c r="E307" s="135" t="s">
        <v>365</v>
      </c>
      <c r="F307" s="136" t="s">
        <v>366</v>
      </c>
      <c r="G307" s="137" t="s">
        <v>150</v>
      </c>
      <c r="H307" s="138">
        <v>1.022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0</v>
      </c>
      <c r="R307" s="144">
        <f>Q307*H307</f>
        <v>0</v>
      </c>
      <c r="S307" s="144">
        <v>2.2000000000000002</v>
      </c>
      <c r="T307" s="145">
        <f>S307*H307</f>
        <v>2.2484000000000002</v>
      </c>
      <c r="AR307" s="146" t="s">
        <v>151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151</v>
      </c>
      <c r="BM307" s="146" t="s">
        <v>367</v>
      </c>
    </row>
    <row r="308" spans="2:65" s="12" customFormat="1">
      <c r="B308" s="148"/>
      <c r="D308" s="149" t="s">
        <v>153</v>
      </c>
      <c r="E308" s="150" t="s">
        <v>1</v>
      </c>
      <c r="F308" s="151" t="s">
        <v>368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2" customFormat="1">
      <c r="B309" s="148"/>
      <c r="D309" s="149" t="s">
        <v>153</v>
      </c>
      <c r="E309" s="150" t="s">
        <v>1</v>
      </c>
      <c r="F309" s="151" t="s">
        <v>174</v>
      </c>
      <c r="H309" s="150" t="s">
        <v>1</v>
      </c>
      <c r="I309" s="152"/>
      <c r="L309" s="148"/>
      <c r="M309" s="153"/>
      <c r="T309" s="154"/>
      <c r="AT309" s="150" t="s">
        <v>153</v>
      </c>
      <c r="AU309" s="150" t="s">
        <v>81</v>
      </c>
      <c r="AV309" s="12" t="s">
        <v>79</v>
      </c>
      <c r="AW309" s="12" t="s">
        <v>28</v>
      </c>
      <c r="AX309" s="12" t="s">
        <v>71</v>
      </c>
      <c r="AY309" s="150" t="s">
        <v>144</v>
      </c>
    </row>
    <row r="310" spans="2:65" s="13" customFormat="1">
      <c r="B310" s="155"/>
      <c r="D310" s="149" t="s">
        <v>153</v>
      </c>
      <c r="E310" s="156" t="s">
        <v>1</v>
      </c>
      <c r="F310" s="157" t="s">
        <v>369</v>
      </c>
      <c r="H310" s="158">
        <v>0.309</v>
      </c>
      <c r="I310" s="159"/>
      <c r="L310" s="155"/>
      <c r="M310" s="160"/>
      <c r="T310" s="161"/>
      <c r="AT310" s="156" t="s">
        <v>153</v>
      </c>
      <c r="AU310" s="156" t="s">
        <v>81</v>
      </c>
      <c r="AV310" s="13" t="s">
        <v>81</v>
      </c>
      <c r="AW310" s="13" t="s">
        <v>28</v>
      </c>
      <c r="AX310" s="13" t="s">
        <v>71</v>
      </c>
      <c r="AY310" s="156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370</v>
      </c>
      <c r="H311" s="158">
        <v>0.28100000000000003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2" customFormat="1">
      <c r="B312" s="148"/>
      <c r="D312" s="149" t="s">
        <v>153</v>
      </c>
      <c r="E312" s="150" t="s">
        <v>1</v>
      </c>
      <c r="F312" s="151" t="s">
        <v>179</v>
      </c>
      <c r="H312" s="150" t="s">
        <v>1</v>
      </c>
      <c r="I312" s="152"/>
      <c r="L312" s="148"/>
      <c r="M312" s="153"/>
      <c r="T312" s="154"/>
      <c r="AT312" s="150" t="s">
        <v>153</v>
      </c>
      <c r="AU312" s="150" t="s">
        <v>81</v>
      </c>
      <c r="AV312" s="12" t="s">
        <v>79</v>
      </c>
      <c r="AW312" s="12" t="s">
        <v>28</v>
      </c>
      <c r="AX312" s="12" t="s">
        <v>71</v>
      </c>
      <c r="AY312" s="150" t="s">
        <v>144</v>
      </c>
    </row>
    <row r="313" spans="2:65" s="13" customFormat="1">
      <c r="B313" s="155"/>
      <c r="D313" s="149" t="s">
        <v>153</v>
      </c>
      <c r="E313" s="156" t="s">
        <v>1</v>
      </c>
      <c r="F313" s="157" t="s">
        <v>371</v>
      </c>
      <c r="H313" s="158">
        <v>0.432</v>
      </c>
      <c r="I313" s="159"/>
      <c r="L313" s="155"/>
      <c r="M313" s="160"/>
      <c r="T313" s="161"/>
      <c r="AT313" s="156" t="s">
        <v>153</v>
      </c>
      <c r="AU313" s="156" t="s">
        <v>81</v>
      </c>
      <c r="AV313" s="13" t="s">
        <v>81</v>
      </c>
      <c r="AW313" s="13" t="s">
        <v>28</v>
      </c>
      <c r="AX313" s="13" t="s">
        <v>71</v>
      </c>
      <c r="AY313" s="156" t="s">
        <v>144</v>
      </c>
    </row>
    <row r="314" spans="2:65" s="15" customFormat="1">
      <c r="B314" s="180"/>
      <c r="D314" s="149" t="s">
        <v>153</v>
      </c>
      <c r="E314" s="181" t="s">
        <v>1</v>
      </c>
      <c r="F314" s="182" t="s">
        <v>182</v>
      </c>
      <c r="H314" s="183">
        <v>1.022</v>
      </c>
      <c r="I314" s="184"/>
      <c r="L314" s="180"/>
      <c r="M314" s="185"/>
      <c r="T314" s="186"/>
      <c r="AT314" s="181" t="s">
        <v>153</v>
      </c>
      <c r="AU314" s="181" t="s">
        <v>81</v>
      </c>
      <c r="AV314" s="15" t="s">
        <v>151</v>
      </c>
      <c r="AW314" s="15" t="s">
        <v>28</v>
      </c>
      <c r="AX314" s="15" t="s">
        <v>79</v>
      </c>
      <c r="AY314" s="181" t="s">
        <v>144</v>
      </c>
    </row>
    <row r="315" spans="2:65" s="1" customFormat="1" ht="21.75" customHeight="1">
      <c r="B315" s="133"/>
      <c r="C315" s="193" t="s">
        <v>372</v>
      </c>
      <c r="D315" s="193" t="s">
        <v>147</v>
      </c>
      <c r="E315" s="194" t="s">
        <v>373</v>
      </c>
      <c r="F315" s="195" t="s">
        <v>374</v>
      </c>
      <c r="G315" s="196" t="s">
        <v>171</v>
      </c>
      <c r="H315" s="197">
        <v>55.8</v>
      </c>
      <c r="I315" s="198"/>
      <c r="J315" s="198">
        <f>ROUND(I315*H315,2)</f>
        <v>0</v>
      </c>
      <c r="K315" s="141"/>
      <c r="L315" s="32"/>
      <c r="M315" s="142" t="s">
        <v>1</v>
      </c>
      <c r="N315" s="143" t="s">
        <v>36</v>
      </c>
      <c r="P315" s="144">
        <f>O315*H315</f>
        <v>0</v>
      </c>
      <c r="Q315" s="144">
        <v>0</v>
      </c>
      <c r="R315" s="144">
        <f>Q315*H315</f>
        <v>0</v>
      </c>
      <c r="S315" s="144">
        <v>0</v>
      </c>
      <c r="T315" s="145">
        <f>S315*H315</f>
        <v>0</v>
      </c>
      <c r="AR315" s="146" t="s">
        <v>151</v>
      </c>
      <c r="AT315" s="146" t="s">
        <v>147</v>
      </c>
      <c r="AU315" s="146" t="s">
        <v>81</v>
      </c>
      <c r="AY315" s="17" t="s">
        <v>144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7" t="s">
        <v>79</v>
      </c>
      <c r="BK315" s="147">
        <f>ROUND(I315*H315,2)</f>
        <v>0</v>
      </c>
      <c r="BL315" s="17" t="s">
        <v>151</v>
      </c>
      <c r="BM315" s="146" t="s">
        <v>375</v>
      </c>
    </row>
    <row r="316" spans="2:65" s="13" customFormat="1">
      <c r="B316" s="155"/>
      <c r="D316" s="149" t="s">
        <v>153</v>
      </c>
      <c r="E316" s="156" t="s">
        <v>1</v>
      </c>
      <c r="F316" s="157" t="s">
        <v>376</v>
      </c>
      <c r="H316" s="158">
        <v>55.8</v>
      </c>
      <c r="I316" s="159"/>
      <c r="L316" s="155"/>
      <c r="M316" s="160"/>
      <c r="T316" s="161"/>
      <c r="AT316" s="156" t="s">
        <v>153</v>
      </c>
      <c r="AU316" s="156" t="s">
        <v>81</v>
      </c>
      <c r="AV316" s="13" t="s">
        <v>81</v>
      </c>
      <c r="AW316" s="13" t="s">
        <v>28</v>
      </c>
      <c r="AX316" s="13" t="s">
        <v>79</v>
      </c>
      <c r="AY316" s="156" t="s">
        <v>144</v>
      </c>
    </row>
    <row r="317" spans="2:65" s="1" customFormat="1" ht="21.75" customHeight="1">
      <c r="B317" s="133"/>
      <c r="C317" s="134" t="s">
        <v>377</v>
      </c>
      <c r="D317" s="134" t="s">
        <v>147</v>
      </c>
      <c r="E317" s="135" t="s">
        <v>378</v>
      </c>
      <c r="F317" s="136" t="s">
        <v>379</v>
      </c>
      <c r="G317" s="137" t="s">
        <v>171</v>
      </c>
      <c r="H317" s="138">
        <v>12.608000000000001</v>
      </c>
      <c r="I317" s="139"/>
      <c r="J317" s="140">
        <f>ROUND(I317*H317,2)</f>
        <v>0</v>
      </c>
      <c r="K317" s="141"/>
      <c r="L317" s="32"/>
      <c r="M317" s="142" t="s">
        <v>1</v>
      </c>
      <c r="N317" s="143" t="s">
        <v>36</v>
      </c>
      <c r="P317" s="144">
        <f>O317*H317</f>
        <v>0</v>
      </c>
      <c r="Q317" s="144">
        <v>0</v>
      </c>
      <c r="R317" s="144">
        <f>Q317*H317</f>
        <v>0</v>
      </c>
      <c r="S317" s="144">
        <v>7.5999999999999998E-2</v>
      </c>
      <c r="T317" s="145">
        <f>S317*H317</f>
        <v>0.95820800000000006</v>
      </c>
      <c r="AR317" s="146" t="s">
        <v>151</v>
      </c>
      <c r="AT317" s="146" t="s">
        <v>147</v>
      </c>
      <c r="AU317" s="146" t="s">
        <v>81</v>
      </c>
      <c r="AY317" s="17" t="s">
        <v>144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79</v>
      </c>
      <c r="BK317" s="147">
        <f>ROUND(I317*H317,2)</f>
        <v>0</v>
      </c>
      <c r="BL317" s="17" t="s">
        <v>151</v>
      </c>
      <c r="BM317" s="146" t="s">
        <v>380</v>
      </c>
    </row>
    <row r="318" spans="2:65" s="12" customFormat="1">
      <c r="B318" s="148"/>
      <c r="D318" s="149" t="s">
        <v>153</v>
      </c>
      <c r="E318" s="150" t="s">
        <v>1</v>
      </c>
      <c r="F318" s="151" t="s">
        <v>381</v>
      </c>
      <c r="H318" s="150" t="s">
        <v>1</v>
      </c>
      <c r="I318" s="152"/>
      <c r="L318" s="148"/>
      <c r="M318" s="153"/>
      <c r="T318" s="154"/>
      <c r="AT318" s="150" t="s">
        <v>153</v>
      </c>
      <c r="AU318" s="150" t="s">
        <v>81</v>
      </c>
      <c r="AV318" s="12" t="s">
        <v>79</v>
      </c>
      <c r="AW318" s="12" t="s">
        <v>28</v>
      </c>
      <c r="AX318" s="12" t="s">
        <v>71</v>
      </c>
      <c r="AY318" s="150" t="s">
        <v>144</v>
      </c>
    </row>
    <row r="319" spans="2:65" s="13" customFormat="1">
      <c r="B319" s="155"/>
      <c r="D319" s="149" t="s">
        <v>153</v>
      </c>
      <c r="E319" s="156" t="s">
        <v>1</v>
      </c>
      <c r="F319" s="157" t="s">
        <v>382</v>
      </c>
      <c r="H319" s="158">
        <v>4.7279999999999998</v>
      </c>
      <c r="I319" s="159"/>
      <c r="L319" s="155"/>
      <c r="M319" s="160"/>
      <c r="T319" s="161"/>
      <c r="AT319" s="156" t="s">
        <v>153</v>
      </c>
      <c r="AU319" s="156" t="s">
        <v>81</v>
      </c>
      <c r="AV319" s="13" t="s">
        <v>81</v>
      </c>
      <c r="AW319" s="13" t="s">
        <v>28</v>
      </c>
      <c r="AX319" s="13" t="s">
        <v>71</v>
      </c>
      <c r="AY319" s="156" t="s">
        <v>144</v>
      </c>
    </row>
    <row r="320" spans="2:65" s="12" customFormat="1">
      <c r="B320" s="148"/>
      <c r="D320" s="149" t="s">
        <v>153</v>
      </c>
      <c r="E320" s="150" t="s">
        <v>1</v>
      </c>
      <c r="F320" s="151" t="s">
        <v>174</v>
      </c>
      <c r="H320" s="150" t="s">
        <v>1</v>
      </c>
      <c r="I320" s="152"/>
      <c r="L320" s="148"/>
      <c r="M320" s="153"/>
      <c r="T320" s="154"/>
      <c r="AT320" s="150" t="s">
        <v>153</v>
      </c>
      <c r="AU320" s="150" t="s">
        <v>81</v>
      </c>
      <c r="AV320" s="12" t="s">
        <v>79</v>
      </c>
      <c r="AW320" s="12" t="s">
        <v>28</v>
      </c>
      <c r="AX320" s="12" t="s">
        <v>71</v>
      </c>
      <c r="AY320" s="150" t="s">
        <v>144</v>
      </c>
    </row>
    <row r="321" spans="2:65" s="13" customFormat="1">
      <c r="B321" s="155"/>
      <c r="D321" s="149" t="s">
        <v>153</v>
      </c>
      <c r="E321" s="156" t="s">
        <v>1</v>
      </c>
      <c r="F321" s="157" t="s">
        <v>383</v>
      </c>
      <c r="H321" s="158">
        <v>2.758</v>
      </c>
      <c r="I321" s="159"/>
      <c r="L321" s="155"/>
      <c r="M321" s="160"/>
      <c r="T321" s="161"/>
      <c r="AT321" s="156" t="s">
        <v>153</v>
      </c>
      <c r="AU321" s="156" t="s">
        <v>81</v>
      </c>
      <c r="AV321" s="13" t="s">
        <v>81</v>
      </c>
      <c r="AW321" s="13" t="s">
        <v>28</v>
      </c>
      <c r="AX321" s="13" t="s">
        <v>71</v>
      </c>
      <c r="AY321" s="156" t="s">
        <v>144</v>
      </c>
    </row>
    <row r="322" spans="2:65" s="12" customFormat="1">
      <c r="B322" s="148"/>
      <c r="D322" s="149" t="s">
        <v>153</v>
      </c>
      <c r="E322" s="150" t="s">
        <v>1</v>
      </c>
      <c r="F322" s="151" t="s">
        <v>179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384</v>
      </c>
      <c r="H323" s="158">
        <v>5.1219999999999999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71</v>
      </c>
      <c r="AY323" s="156" t="s">
        <v>144</v>
      </c>
    </row>
    <row r="324" spans="2:65" s="15" customFormat="1">
      <c r="B324" s="180"/>
      <c r="D324" s="149" t="s">
        <v>153</v>
      </c>
      <c r="E324" s="181" t="s">
        <v>1</v>
      </c>
      <c r="F324" s="182" t="s">
        <v>182</v>
      </c>
      <c r="H324" s="183">
        <v>12.608000000000001</v>
      </c>
      <c r="I324" s="184"/>
      <c r="L324" s="180"/>
      <c r="M324" s="185"/>
      <c r="T324" s="186"/>
      <c r="AT324" s="181" t="s">
        <v>153</v>
      </c>
      <c r="AU324" s="181" t="s">
        <v>81</v>
      </c>
      <c r="AV324" s="15" t="s">
        <v>151</v>
      </c>
      <c r="AW324" s="15" t="s">
        <v>28</v>
      </c>
      <c r="AX324" s="15" t="s">
        <v>79</v>
      </c>
      <c r="AY324" s="181" t="s">
        <v>144</v>
      </c>
    </row>
    <row r="325" spans="2:65" s="1" customFormat="1" ht="24.2" customHeight="1">
      <c r="B325" s="133"/>
      <c r="C325" s="134" t="s">
        <v>385</v>
      </c>
      <c r="D325" s="134" t="s">
        <v>147</v>
      </c>
      <c r="E325" s="135" t="s">
        <v>386</v>
      </c>
      <c r="F325" s="136" t="s">
        <v>387</v>
      </c>
      <c r="G325" s="137" t="s">
        <v>171</v>
      </c>
      <c r="H325" s="138">
        <v>0.72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7.2999999999999995E-2</v>
      </c>
      <c r="T325" s="145">
        <f>S325*H325</f>
        <v>5.2559999999999996E-2</v>
      </c>
      <c r="AR325" s="146" t="s">
        <v>151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151</v>
      </c>
      <c r="BM325" s="146" t="s">
        <v>388</v>
      </c>
    </row>
    <row r="326" spans="2:65" s="12" customFormat="1">
      <c r="B326" s="148"/>
      <c r="D326" s="149" t="s">
        <v>153</v>
      </c>
      <c r="E326" s="150" t="s">
        <v>1</v>
      </c>
      <c r="F326" s="151" t="s">
        <v>389</v>
      </c>
      <c r="H326" s="150" t="s">
        <v>1</v>
      </c>
      <c r="I326" s="152"/>
      <c r="L326" s="148"/>
      <c r="M326" s="153"/>
      <c r="T326" s="154"/>
      <c r="AT326" s="150" t="s">
        <v>153</v>
      </c>
      <c r="AU326" s="150" t="s">
        <v>81</v>
      </c>
      <c r="AV326" s="12" t="s">
        <v>79</v>
      </c>
      <c r="AW326" s="12" t="s">
        <v>28</v>
      </c>
      <c r="AX326" s="12" t="s">
        <v>71</v>
      </c>
      <c r="AY326" s="150" t="s">
        <v>144</v>
      </c>
    </row>
    <row r="327" spans="2:65" s="13" customFormat="1">
      <c r="B327" s="155"/>
      <c r="D327" s="149" t="s">
        <v>153</v>
      </c>
      <c r="E327" s="156" t="s">
        <v>1</v>
      </c>
      <c r="F327" s="157" t="s">
        <v>390</v>
      </c>
      <c r="H327" s="158">
        <v>0.72</v>
      </c>
      <c r="I327" s="159"/>
      <c r="L327" s="155"/>
      <c r="M327" s="160"/>
      <c r="T327" s="161"/>
      <c r="AT327" s="156" t="s">
        <v>153</v>
      </c>
      <c r="AU327" s="156" t="s">
        <v>81</v>
      </c>
      <c r="AV327" s="13" t="s">
        <v>81</v>
      </c>
      <c r="AW327" s="13" t="s">
        <v>28</v>
      </c>
      <c r="AX327" s="13" t="s">
        <v>79</v>
      </c>
      <c r="AY327" s="156" t="s">
        <v>144</v>
      </c>
    </row>
    <row r="328" spans="2:65" s="1" customFormat="1" ht="24.2" customHeight="1">
      <c r="B328" s="133"/>
      <c r="C328" s="134" t="s">
        <v>391</v>
      </c>
      <c r="D328" s="134" t="s">
        <v>147</v>
      </c>
      <c r="E328" s="135" t="s">
        <v>392</v>
      </c>
      <c r="F328" s="136" t="s">
        <v>393</v>
      </c>
      <c r="G328" s="137" t="s">
        <v>318</v>
      </c>
      <c r="H328" s="138">
        <v>1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5.3999999999999999E-2</v>
      </c>
      <c r="T328" s="145">
        <f>S328*H328</f>
        <v>5.3999999999999999E-2</v>
      </c>
      <c r="AR328" s="146" t="s">
        <v>151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151</v>
      </c>
      <c r="BM328" s="146" t="s">
        <v>394</v>
      </c>
    </row>
    <row r="329" spans="2:65" s="1" customFormat="1" ht="24.2" customHeight="1">
      <c r="B329" s="133"/>
      <c r="C329" s="134" t="s">
        <v>395</v>
      </c>
      <c r="D329" s="134" t="s">
        <v>147</v>
      </c>
      <c r="E329" s="135" t="s">
        <v>396</v>
      </c>
      <c r="F329" s="136" t="s">
        <v>397</v>
      </c>
      <c r="G329" s="137" t="s">
        <v>318</v>
      </c>
      <c r="H329" s="138">
        <v>2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0</v>
      </c>
      <c r="R329" s="144">
        <f>Q329*H329</f>
        <v>0</v>
      </c>
      <c r="S329" s="144">
        <v>9.7000000000000003E-2</v>
      </c>
      <c r="T329" s="145">
        <f>S329*H329</f>
        <v>0.19400000000000001</v>
      </c>
      <c r="AR329" s="146" t="s">
        <v>151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151</v>
      </c>
      <c r="BM329" s="146" t="s">
        <v>398</v>
      </c>
    </row>
    <row r="330" spans="2:65" s="12" customFormat="1">
      <c r="B330" s="148"/>
      <c r="D330" s="149" t="s">
        <v>153</v>
      </c>
      <c r="E330" s="150" t="s">
        <v>1</v>
      </c>
      <c r="F330" s="151" t="s">
        <v>160</v>
      </c>
      <c r="H330" s="150" t="s">
        <v>1</v>
      </c>
      <c r="I330" s="152"/>
      <c r="L330" s="148"/>
      <c r="M330" s="153"/>
      <c r="T330" s="154"/>
      <c r="AT330" s="150" t="s">
        <v>153</v>
      </c>
      <c r="AU330" s="150" t="s">
        <v>81</v>
      </c>
      <c r="AV330" s="12" t="s">
        <v>79</v>
      </c>
      <c r="AW330" s="12" t="s">
        <v>28</v>
      </c>
      <c r="AX330" s="12" t="s">
        <v>71</v>
      </c>
      <c r="AY330" s="150" t="s">
        <v>144</v>
      </c>
    </row>
    <row r="331" spans="2:65" s="13" customFormat="1">
      <c r="B331" s="155"/>
      <c r="D331" s="149" t="s">
        <v>153</v>
      </c>
      <c r="E331" s="156" t="s">
        <v>1</v>
      </c>
      <c r="F331" s="157" t="s">
        <v>81</v>
      </c>
      <c r="H331" s="158">
        <v>2</v>
      </c>
      <c r="I331" s="159"/>
      <c r="L331" s="155"/>
      <c r="M331" s="160"/>
      <c r="T331" s="161"/>
      <c r="AT331" s="156" t="s">
        <v>153</v>
      </c>
      <c r="AU331" s="156" t="s">
        <v>81</v>
      </c>
      <c r="AV331" s="13" t="s">
        <v>81</v>
      </c>
      <c r="AW331" s="13" t="s">
        <v>28</v>
      </c>
      <c r="AX331" s="13" t="s">
        <v>79</v>
      </c>
      <c r="AY331" s="156" t="s">
        <v>144</v>
      </c>
    </row>
    <row r="332" spans="2:65" s="1" customFormat="1" ht="24.2" customHeight="1">
      <c r="B332" s="133"/>
      <c r="C332" s="134" t="s">
        <v>399</v>
      </c>
      <c r="D332" s="134" t="s">
        <v>147</v>
      </c>
      <c r="E332" s="135" t="s">
        <v>400</v>
      </c>
      <c r="F332" s="136" t="s">
        <v>401</v>
      </c>
      <c r="G332" s="137" t="s">
        <v>279</v>
      </c>
      <c r="H332" s="138">
        <v>0.4</v>
      </c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36</v>
      </c>
      <c r="P332" s="144">
        <f>O332*H332</f>
        <v>0</v>
      </c>
      <c r="Q332" s="144">
        <v>9.7000000000000005E-4</v>
      </c>
      <c r="R332" s="144">
        <f>Q332*H332</f>
        <v>3.8800000000000005E-4</v>
      </c>
      <c r="S332" s="144">
        <v>4.3E-3</v>
      </c>
      <c r="T332" s="145">
        <f>S332*H332</f>
        <v>1.7200000000000002E-3</v>
      </c>
      <c r="AR332" s="146" t="s">
        <v>151</v>
      </c>
      <c r="AT332" s="146" t="s">
        <v>147</v>
      </c>
      <c r="AU332" s="146" t="s">
        <v>81</v>
      </c>
      <c r="AY332" s="17" t="s">
        <v>144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151</v>
      </c>
      <c r="BM332" s="146" t="s">
        <v>402</v>
      </c>
    </row>
    <row r="333" spans="2:65" s="12" customFormat="1">
      <c r="B333" s="148"/>
      <c r="D333" s="149" t="s">
        <v>153</v>
      </c>
      <c r="E333" s="150" t="s">
        <v>1</v>
      </c>
      <c r="F333" s="151" t="s">
        <v>403</v>
      </c>
      <c r="H333" s="150" t="s">
        <v>1</v>
      </c>
      <c r="I333" s="152"/>
      <c r="L333" s="148"/>
      <c r="M333" s="153"/>
      <c r="T333" s="154"/>
      <c r="AT333" s="150" t="s">
        <v>153</v>
      </c>
      <c r="AU333" s="150" t="s">
        <v>81</v>
      </c>
      <c r="AV333" s="12" t="s">
        <v>79</v>
      </c>
      <c r="AW333" s="12" t="s">
        <v>28</v>
      </c>
      <c r="AX333" s="12" t="s">
        <v>71</v>
      </c>
      <c r="AY333" s="150" t="s">
        <v>144</v>
      </c>
    </row>
    <row r="334" spans="2:65" s="13" customFormat="1">
      <c r="B334" s="155"/>
      <c r="D334" s="149" t="s">
        <v>153</v>
      </c>
      <c r="E334" s="156" t="s">
        <v>1</v>
      </c>
      <c r="F334" s="157" t="s">
        <v>404</v>
      </c>
      <c r="H334" s="158">
        <v>0.4</v>
      </c>
      <c r="I334" s="159"/>
      <c r="L334" s="155"/>
      <c r="M334" s="160"/>
      <c r="T334" s="161"/>
      <c r="AT334" s="156" t="s">
        <v>153</v>
      </c>
      <c r="AU334" s="156" t="s">
        <v>81</v>
      </c>
      <c r="AV334" s="13" t="s">
        <v>81</v>
      </c>
      <c r="AW334" s="13" t="s">
        <v>28</v>
      </c>
      <c r="AX334" s="13" t="s">
        <v>79</v>
      </c>
      <c r="AY334" s="156" t="s">
        <v>144</v>
      </c>
    </row>
    <row r="335" spans="2:65" s="1" customFormat="1" ht="37.9" customHeight="1">
      <c r="B335" s="133"/>
      <c r="C335" s="134" t="s">
        <v>405</v>
      </c>
      <c r="D335" s="134" t="s">
        <v>147</v>
      </c>
      <c r="E335" s="135" t="s">
        <v>406</v>
      </c>
      <c r="F335" s="136" t="s">
        <v>407</v>
      </c>
      <c r="G335" s="137" t="s">
        <v>171</v>
      </c>
      <c r="H335" s="138">
        <v>47.9</v>
      </c>
      <c r="I335" s="139"/>
      <c r="J335" s="140">
        <f>ROUND(I335*H335,2)</f>
        <v>0</v>
      </c>
      <c r="K335" s="141"/>
      <c r="L335" s="32"/>
      <c r="M335" s="142" t="s">
        <v>1</v>
      </c>
      <c r="N335" s="143" t="s">
        <v>36</v>
      </c>
      <c r="P335" s="144">
        <f>O335*H335</f>
        <v>0</v>
      </c>
      <c r="Q335" s="144">
        <v>0</v>
      </c>
      <c r="R335" s="144">
        <f>Q335*H335</f>
        <v>0</v>
      </c>
      <c r="S335" s="144">
        <v>0.05</v>
      </c>
      <c r="T335" s="145">
        <f>S335*H335</f>
        <v>2.395</v>
      </c>
      <c r="AR335" s="146" t="s">
        <v>151</v>
      </c>
      <c r="AT335" s="146" t="s">
        <v>147</v>
      </c>
      <c r="AU335" s="146" t="s">
        <v>81</v>
      </c>
      <c r="AY335" s="17" t="s">
        <v>144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7" t="s">
        <v>79</v>
      </c>
      <c r="BK335" s="147">
        <f>ROUND(I335*H335,2)</f>
        <v>0</v>
      </c>
      <c r="BL335" s="17" t="s">
        <v>151</v>
      </c>
      <c r="BM335" s="146" t="s">
        <v>408</v>
      </c>
    </row>
    <row r="336" spans="2:65" s="12" customFormat="1">
      <c r="B336" s="148"/>
      <c r="D336" s="149" t="s">
        <v>153</v>
      </c>
      <c r="E336" s="150" t="s">
        <v>1</v>
      </c>
      <c r="F336" s="151" t="s">
        <v>174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51" s="13" customFormat="1">
      <c r="B337" s="155"/>
      <c r="D337" s="149" t="s">
        <v>153</v>
      </c>
      <c r="E337" s="156" t="s">
        <v>1</v>
      </c>
      <c r="F337" s="157" t="s">
        <v>307</v>
      </c>
      <c r="H337" s="158">
        <v>27.9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51" s="12" customFormat="1">
      <c r="B338" s="148"/>
      <c r="D338" s="149" t="s">
        <v>153</v>
      </c>
      <c r="E338" s="150" t="s">
        <v>1</v>
      </c>
      <c r="F338" s="151" t="s">
        <v>409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51" s="12" customFormat="1">
      <c r="B339" s="148"/>
      <c r="D339" s="149" t="s">
        <v>153</v>
      </c>
      <c r="E339" s="150" t="s">
        <v>1</v>
      </c>
      <c r="F339" s="151" t="s">
        <v>174</v>
      </c>
      <c r="H339" s="150" t="s">
        <v>1</v>
      </c>
      <c r="I339" s="152"/>
      <c r="L339" s="148"/>
      <c r="M339" s="153"/>
      <c r="T339" s="154"/>
      <c r="AT339" s="150" t="s">
        <v>153</v>
      </c>
      <c r="AU339" s="150" t="s">
        <v>81</v>
      </c>
      <c r="AV339" s="12" t="s">
        <v>79</v>
      </c>
      <c r="AW339" s="12" t="s">
        <v>28</v>
      </c>
      <c r="AX339" s="12" t="s">
        <v>71</v>
      </c>
      <c r="AY339" s="150" t="s">
        <v>144</v>
      </c>
    </row>
    <row r="340" spans="2:51" s="12" customFormat="1">
      <c r="B340" s="148"/>
      <c r="D340" s="149" t="s">
        <v>153</v>
      </c>
      <c r="E340" s="150" t="s">
        <v>1</v>
      </c>
      <c r="F340" s="151" t="s">
        <v>230</v>
      </c>
      <c r="H340" s="150" t="s">
        <v>1</v>
      </c>
      <c r="I340" s="152"/>
      <c r="L340" s="148"/>
      <c r="M340" s="153"/>
      <c r="T340" s="154"/>
      <c r="AT340" s="150" t="s">
        <v>153</v>
      </c>
      <c r="AU340" s="150" t="s">
        <v>81</v>
      </c>
      <c r="AV340" s="12" t="s">
        <v>79</v>
      </c>
      <c r="AW340" s="12" t="s">
        <v>28</v>
      </c>
      <c r="AX340" s="12" t="s">
        <v>71</v>
      </c>
      <c r="AY340" s="150" t="s">
        <v>144</v>
      </c>
    </row>
    <row r="341" spans="2:51" s="13" customFormat="1">
      <c r="B341" s="155"/>
      <c r="D341" s="149" t="s">
        <v>153</v>
      </c>
      <c r="E341" s="156" t="s">
        <v>1</v>
      </c>
      <c r="F341" s="157" t="s">
        <v>410</v>
      </c>
      <c r="H341" s="158">
        <v>-1</v>
      </c>
      <c r="I341" s="159"/>
      <c r="L341" s="155"/>
      <c r="M341" s="160"/>
      <c r="T341" s="161"/>
      <c r="AT341" s="156" t="s">
        <v>153</v>
      </c>
      <c r="AU341" s="156" t="s">
        <v>81</v>
      </c>
      <c r="AV341" s="13" t="s">
        <v>81</v>
      </c>
      <c r="AW341" s="13" t="s">
        <v>28</v>
      </c>
      <c r="AX341" s="13" t="s">
        <v>71</v>
      </c>
      <c r="AY341" s="156" t="s">
        <v>144</v>
      </c>
    </row>
    <row r="342" spans="2:51" s="12" customFormat="1">
      <c r="B342" s="148"/>
      <c r="D342" s="149" t="s">
        <v>153</v>
      </c>
      <c r="E342" s="150" t="s">
        <v>1</v>
      </c>
      <c r="F342" s="151" t="s">
        <v>270</v>
      </c>
      <c r="H342" s="150" t="s">
        <v>1</v>
      </c>
      <c r="I342" s="152"/>
      <c r="L342" s="148"/>
      <c r="M342" s="153"/>
      <c r="T342" s="154"/>
      <c r="AT342" s="150" t="s">
        <v>153</v>
      </c>
      <c r="AU342" s="150" t="s">
        <v>81</v>
      </c>
      <c r="AV342" s="12" t="s">
        <v>79</v>
      </c>
      <c r="AW342" s="12" t="s">
        <v>28</v>
      </c>
      <c r="AX342" s="12" t="s">
        <v>71</v>
      </c>
      <c r="AY342" s="150" t="s">
        <v>144</v>
      </c>
    </row>
    <row r="343" spans="2:51" s="13" customFormat="1">
      <c r="B343" s="155"/>
      <c r="D343" s="149" t="s">
        <v>153</v>
      </c>
      <c r="E343" s="156" t="s">
        <v>1</v>
      </c>
      <c r="F343" s="157" t="s">
        <v>411</v>
      </c>
      <c r="H343" s="158">
        <v>-1.38</v>
      </c>
      <c r="I343" s="159"/>
      <c r="L343" s="155"/>
      <c r="M343" s="160"/>
      <c r="T343" s="161"/>
      <c r="AT343" s="156" t="s">
        <v>153</v>
      </c>
      <c r="AU343" s="156" t="s">
        <v>81</v>
      </c>
      <c r="AV343" s="13" t="s">
        <v>81</v>
      </c>
      <c r="AW343" s="13" t="s">
        <v>28</v>
      </c>
      <c r="AX343" s="13" t="s">
        <v>71</v>
      </c>
      <c r="AY343" s="156" t="s">
        <v>144</v>
      </c>
    </row>
    <row r="344" spans="2:51" s="14" customFormat="1">
      <c r="B344" s="173"/>
      <c r="D344" s="149" t="s">
        <v>153</v>
      </c>
      <c r="E344" s="174" t="s">
        <v>1</v>
      </c>
      <c r="F344" s="175" t="s">
        <v>178</v>
      </c>
      <c r="H344" s="176">
        <v>25.52</v>
      </c>
      <c r="I344" s="177"/>
      <c r="L344" s="173"/>
      <c r="M344" s="178"/>
      <c r="T344" s="179"/>
      <c r="AT344" s="174" t="s">
        <v>153</v>
      </c>
      <c r="AU344" s="174" t="s">
        <v>81</v>
      </c>
      <c r="AV344" s="14" t="s">
        <v>145</v>
      </c>
      <c r="AW344" s="14" t="s">
        <v>28</v>
      </c>
      <c r="AX344" s="14" t="s">
        <v>71</v>
      </c>
      <c r="AY344" s="174" t="s">
        <v>144</v>
      </c>
    </row>
    <row r="345" spans="2:51" s="12" customFormat="1">
      <c r="B345" s="148"/>
      <c r="D345" s="149" t="s">
        <v>153</v>
      </c>
      <c r="E345" s="150" t="s">
        <v>1</v>
      </c>
      <c r="F345" s="151" t="s">
        <v>179</v>
      </c>
      <c r="H345" s="150" t="s">
        <v>1</v>
      </c>
      <c r="I345" s="152"/>
      <c r="L345" s="148"/>
      <c r="M345" s="153"/>
      <c r="T345" s="154"/>
      <c r="AT345" s="150" t="s">
        <v>153</v>
      </c>
      <c r="AU345" s="150" t="s">
        <v>81</v>
      </c>
      <c r="AV345" s="12" t="s">
        <v>79</v>
      </c>
      <c r="AW345" s="12" t="s">
        <v>28</v>
      </c>
      <c r="AX345" s="12" t="s">
        <v>71</v>
      </c>
      <c r="AY345" s="150" t="s">
        <v>144</v>
      </c>
    </row>
    <row r="346" spans="2:51" s="13" customFormat="1">
      <c r="B346" s="155"/>
      <c r="D346" s="149" t="s">
        <v>153</v>
      </c>
      <c r="E346" s="156" t="s">
        <v>1</v>
      </c>
      <c r="F346" s="157" t="s">
        <v>307</v>
      </c>
      <c r="H346" s="158">
        <v>27.9</v>
      </c>
      <c r="I346" s="159"/>
      <c r="L346" s="155"/>
      <c r="M346" s="160"/>
      <c r="T346" s="161"/>
      <c r="AT346" s="156" t="s">
        <v>153</v>
      </c>
      <c r="AU346" s="156" t="s">
        <v>81</v>
      </c>
      <c r="AV346" s="13" t="s">
        <v>81</v>
      </c>
      <c r="AW346" s="13" t="s">
        <v>28</v>
      </c>
      <c r="AX346" s="13" t="s">
        <v>71</v>
      </c>
      <c r="AY346" s="156" t="s">
        <v>144</v>
      </c>
    </row>
    <row r="347" spans="2:51" s="12" customFormat="1">
      <c r="B347" s="148"/>
      <c r="D347" s="149" t="s">
        <v>153</v>
      </c>
      <c r="E347" s="150" t="s">
        <v>1</v>
      </c>
      <c r="F347" s="151" t="s">
        <v>409</v>
      </c>
      <c r="H347" s="150" t="s">
        <v>1</v>
      </c>
      <c r="I347" s="152"/>
      <c r="L347" s="148"/>
      <c r="M347" s="153"/>
      <c r="T347" s="154"/>
      <c r="AT347" s="150" t="s">
        <v>153</v>
      </c>
      <c r="AU347" s="150" t="s">
        <v>81</v>
      </c>
      <c r="AV347" s="12" t="s">
        <v>79</v>
      </c>
      <c r="AW347" s="12" t="s">
        <v>28</v>
      </c>
      <c r="AX347" s="12" t="s">
        <v>71</v>
      </c>
      <c r="AY347" s="150" t="s">
        <v>144</v>
      </c>
    </row>
    <row r="348" spans="2:51" s="12" customFormat="1">
      <c r="B348" s="148"/>
      <c r="D348" s="149" t="s">
        <v>153</v>
      </c>
      <c r="E348" s="150" t="s">
        <v>1</v>
      </c>
      <c r="F348" s="151" t="s">
        <v>236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51" s="13" customFormat="1">
      <c r="B349" s="155"/>
      <c r="D349" s="149" t="s">
        <v>153</v>
      </c>
      <c r="E349" s="156" t="s">
        <v>1</v>
      </c>
      <c r="F349" s="157" t="s">
        <v>410</v>
      </c>
      <c r="H349" s="158">
        <v>-1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51" s="12" customFormat="1">
      <c r="B350" s="148"/>
      <c r="D350" s="149" t="s">
        <v>153</v>
      </c>
      <c r="E350" s="150" t="s">
        <v>1</v>
      </c>
      <c r="F350" s="151" t="s">
        <v>272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51" s="13" customFormat="1">
      <c r="B351" s="155"/>
      <c r="D351" s="149" t="s">
        <v>153</v>
      </c>
      <c r="E351" s="156" t="s">
        <v>1</v>
      </c>
      <c r="F351" s="157" t="s">
        <v>412</v>
      </c>
      <c r="H351" s="158">
        <v>-2.81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51" s="12" customFormat="1">
      <c r="B352" s="148"/>
      <c r="D352" s="149" t="s">
        <v>153</v>
      </c>
      <c r="E352" s="150" t="s">
        <v>1</v>
      </c>
      <c r="F352" s="151" t="s">
        <v>234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65" s="13" customFormat="1">
      <c r="B353" s="155"/>
      <c r="D353" s="149" t="s">
        <v>153</v>
      </c>
      <c r="E353" s="156" t="s">
        <v>1</v>
      </c>
      <c r="F353" s="157" t="s">
        <v>413</v>
      </c>
      <c r="H353" s="158">
        <v>-1.71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65" s="14" customFormat="1">
      <c r="B354" s="173"/>
      <c r="D354" s="149" t="s">
        <v>153</v>
      </c>
      <c r="E354" s="174" t="s">
        <v>1</v>
      </c>
      <c r="F354" s="175" t="s">
        <v>178</v>
      </c>
      <c r="H354" s="176">
        <v>22.38</v>
      </c>
      <c r="I354" s="177"/>
      <c r="L354" s="173"/>
      <c r="M354" s="178"/>
      <c r="T354" s="179"/>
      <c r="AT354" s="174" t="s">
        <v>153</v>
      </c>
      <c r="AU354" s="174" t="s">
        <v>81</v>
      </c>
      <c r="AV354" s="14" t="s">
        <v>145</v>
      </c>
      <c r="AW354" s="14" t="s">
        <v>28</v>
      </c>
      <c r="AX354" s="14" t="s">
        <v>71</v>
      </c>
      <c r="AY354" s="174" t="s">
        <v>144</v>
      </c>
    </row>
    <row r="355" spans="2:65" s="15" customFormat="1">
      <c r="B355" s="180"/>
      <c r="D355" s="149" t="s">
        <v>153</v>
      </c>
      <c r="E355" s="181" t="s">
        <v>1</v>
      </c>
      <c r="F355" s="182" t="s">
        <v>182</v>
      </c>
      <c r="H355" s="183">
        <v>47.9</v>
      </c>
      <c r="I355" s="184"/>
      <c r="L355" s="180"/>
      <c r="M355" s="185"/>
      <c r="T355" s="186"/>
      <c r="AT355" s="181" t="s">
        <v>153</v>
      </c>
      <c r="AU355" s="181" t="s">
        <v>81</v>
      </c>
      <c r="AV355" s="15" t="s">
        <v>151</v>
      </c>
      <c r="AW355" s="15" t="s">
        <v>28</v>
      </c>
      <c r="AX355" s="15" t="s">
        <v>79</v>
      </c>
      <c r="AY355" s="181" t="s">
        <v>144</v>
      </c>
    </row>
    <row r="356" spans="2:65" s="1" customFormat="1" ht="37.9" customHeight="1">
      <c r="B356" s="133"/>
      <c r="C356" s="134" t="s">
        <v>414</v>
      </c>
      <c r="D356" s="134" t="s">
        <v>147</v>
      </c>
      <c r="E356" s="135" t="s">
        <v>415</v>
      </c>
      <c r="F356" s="136" t="s">
        <v>416</v>
      </c>
      <c r="G356" s="137" t="s">
        <v>171</v>
      </c>
      <c r="H356" s="138">
        <v>99.763999999999996</v>
      </c>
      <c r="I356" s="139"/>
      <c r="J356" s="140">
        <f>ROUND(I356*H356,2)</f>
        <v>0</v>
      </c>
      <c r="K356" s="141"/>
      <c r="L356" s="32"/>
      <c r="M356" s="142" t="s">
        <v>1</v>
      </c>
      <c r="N356" s="143" t="s">
        <v>36</v>
      </c>
      <c r="P356" s="144">
        <f>O356*H356</f>
        <v>0</v>
      </c>
      <c r="Q356" s="144">
        <v>0</v>
      </c>
      <c r="R356" s="144">
        <f>Q356*H356</f>
        <v>0</v>
      </c>
      <c r="S356" s="144">
        <v>4.5999999999999999E-2</v>
      </c>
      <c r="T356" s="145">
        <f>S356*H356</f>
        <v>4.5891440000000001</v>
      </c>
      <c r="AR356" s="146" t="s">
        <v>151</v>
      </c>
      <c r="AT356" s="146" t="s">
        <v>147</v>
      </c>
      <c r="AU356" s="146" t="s">
        <v>81</v>
      </c>
      <c r="AY356" s="17" t="s">
        <v>144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7" t="s">
        <v>79</v>
      </c>
      <c r="BK356" s="147">
        <f>ROUND(I356*H356,2)</f>
        <v>0</v>
      </c>
      <c r="BL356" s="17" t="s">
        <v>151</v>
      </c>
      <c r="BM356" s="146" t="s">
        <v>417</v>
      </c>
    </row>
    <row r="357" spans="2:65" s="12" customFormat="1">
      <c r="B357" s="148"/>
      <c r="D357" s="149" t="s">
        <v>153</v>
      </c>
      <c r="E357" s="150" t="s">
        <v>1</v>
      </c>
      <c r="F357" s="151" t="s">
        <v>418</v>
      </c>
      <c r="H357" s="150" t="s">
        <v>1</v>
      </c>
      <c r="I357" s="152"/>
      <c r="L357" s="148"/>
      <c r="M357" s="153"/>
      <c r="T357" s="154"/>
      <c r="AT357" s="150" t="s">
        <v>153</v>
      </c>
      <c r="AU357" s="150" t="s">
        <v>81</v>
      </c>
      <c r="AV357" s="12" t="s">
        <v>79</v>
      </c>
      <c r="AW357" s="12" t="s">
        <v>28</v>
      </c>
      <c r="AX357" s="12" t="s">
        <v>71</v>
      </c>
      <c r="AY357" s="150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174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 ht="22.5">
      <c r="B359" s="155"/>
      <c r="D359" s="149" t="s">
        <v>153</v>
      </c>
      <c r="E359" s="156" t="s">
        <v>1</v>
      </c>
      <c r="F359" s="157" t="s">
        <v>419</v>
      </c>
      <c r="H359" s="158">
        <v>49.805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4" customFormat="1">
      <c r="B360" s="173"/>
      <c r="D360" s="149" t="s">
        <v>153</v>
      </c>
      <c r="E360" s="174" t="s">
        <v>1</v>
      </c>
      <c r="F360" s="175" t="s">
        <v>178</v>
      </c>
      <c r="H360" s="176">
        <v>49.805</v>
      </c>
      <c r="I360" s="177"/>
      <c r="L360" s="173"/>
      <c r="M360" s="178"/>
      <c r="T360" s="179"/>
      <c r="AT360" s="174" t="s">
        <v>153</v>
      </c>
      <c r="AU360" s="174" t="s">
        <v>81</v>
      </c>
      <c r="AV360" s="14" t="s">
        <v>145</v>
      </c>
      <c r="AW360" s="14" t="s">
        <v>28</v>
      </c>
      <c r="AX360" s="14" t="s">
        <v>71</v>
      </c>
      <c r="AY360" s="174" t="s">
        <v>144</v>
      </c>
    </row>
    <row r="361" spans="2:65" s="12" customFormat="1">
      <c r="B361" s="148"/>
      <c r="D361" s="149" t="s">
        <v>153</v>
      </c>
      <c r="E361" s="150" t="s">
        <v>1</v>
      </c>
      <c r="F361" s="151" t="s">
        <v>179</v>
      </c>
      <c r="H361" s="150" t="s">
        <v>1</v>
      </c>
      <c r="I361" s="152"/>
      <c r="L361" s="148"/>
      <c r="M361" s="153"/>
      <c r="T361" s="154"/>
      <c r="AT361" s="150" t="s">
        <v>153</v>
      </c>
      <c r="AU361" s="150" t="s">
        <v>81</v>
      </c>
      <c r="AV361" s="12" t="s">
        <v>79</v>
      </c>
      <c r="AW361" s="12" t="s">
        <v>28</v>
      </c>
      <c r="AX361" s="12" t="s">
        <v>71</v>
      </c>
      <c r="AY361" s="150" t="s">
        <v>144</v>
      </c>
    </row>
    <row r="362" spans="2:65" s="13" customFormat="1" ht="22.5">
      <c r="B362" s="155"/>
      <c r="D362" s="149" t="s">
        <v>153</v>
      </c>
      <c r="E362" s="156" t="s">
        <v>1</v>
      </c>
      <c r="F362" s="157" t="s">
        <v>420</v>
      </c>
      <c r="H362" s="158">
        <v>49.959000000000003</v>
      </c>
      <c r="I362" s="159"/>
      <c r="L362" s="155"/>
      <c r="M362" s="160"/>
      <c r="T362" s="161"/>
      <c r="AT362" s="156" t="s">
        <v>153</v>
      </c>
      <c r="AU362" s="156" t="s">
        <v>81</v>
      </c>
      <c r="AV362" s="13" t="s">
        <v>81</v>
      </c>
      <c r="AW362" s="13" t="s">
        <v>28</v>
      </c>
      <c r="AX362" s="13" t="s">
        <v>71</v>
      </c>
      <c r="AY362" s="156" t="s">
        <v>144</v>
      </c>
    </row>
    <row r="363" spans="2:65" s="14" customFormat="1">
      <c r="B363" s="173"/>
      <c r="D363" s="149" t="s">
        <v>153</v>
      </c>
      <c r="E363" s="174" t="s">
        <v>1</v>
      </c>
      <c r="F363" s="175" t="s">
        <v>178</v>
      </c>
      <c r="H363" s="176">
        <v>49.959000000000003</v>
      </c>
      <c r="I363" s="177"/>
      <c r="L363" s="173"/>
      <c r="M363" s="178"/>
      <c r="T363" s="179"/>
      <c r="AT363" s="174" t="s">
        <v>153</v>
      </c>
      <c r="AU363" s="174" t="s">
        <v>81</v>
      </c>
      <c r="AV363" s="14" t="s">
        <v>145</v>
      </c>
      <c r="AW363" s="14" t="s">
        <v>28</v>
      </c>
      <c r="AX363" s="14" t="s">
        <v>71</v>
      </c>
      <c r="AY363" s="174" t="s">
        <v>144</v>
      </c>
    </row>
    <row r="364" spans="2:65" s="15" customFormat="1">
      <c r="B364" s="180"/>
      <c r="D364" s="149" t="s">
        <v>153</v>
      </c>
      <c r="E364" s="181" t="s">
        <v>1</v>
      </c>
      <c r="F364" s="182" t="s">
        <v>182</v>
      </c>
      <c r="H364" s="183">
        <v>99.763999999999996</v>
      </c>
      <c r="I364" s="184"/>
      <c r="L364" s="180"/>
      <c r="M364" s="185"/>
      <c r="T364" s="186"/>
      <c r="AT364" s="181" t="s">
        <v>153</v>
      </c>
      <c r="AU364" s="181" t="s">
        <v>81</v>
      </c>
      <c r="AV364" s="15" t="s">
        <v>151</v>
      </c>
      <c r="AW364" s="15" t="s">
        <v>28</v>
      </c>
      <c r="AX364" s="15" t="s">
        <v>79</v>
      </c>
      <c r="AY364" s="181" t="s">
        <v>144</v>
      </c>
    </row>
    <row r="365" spans="2:65" s="11" customFormat="1" ht="22.9" customHeight="1">
      <c r="B365" s="121"/>
      <c r="D365" s="122" t="s">
        <v>70</v>
      </c>
      <c r="E365" s="131" t="s">
        <v>421</v>
      </c>
      <c r="F365" s="131" t="s">
        <v>422</v>
      </c>
      <c r="I365" s="124"/>
      <c r="J365" s="132">
        <f>BK365</f>
        <v>0</v>
      </c>
      <c r="L365" s="121"/>
      <c r="M365" s="126"/>
      <c r="P365" s="127">
        <f>SUM(P366:P388)</f>
        <v>0</v>
      </c>
      <c r="R365" s="127">
        <f>SUM(R366:R388)</f>
        <v>0</v>
      </c>
      <c r="T365" s="128">
        <f>SUM(T366:T388)</f>
        <v>0</v>
      </c>
      <c r="AR365" s="122" t="s">
        <v>79</v>
      </c>
      <c r="AT365" s="129" t="s">
        <v>70</v>
      </c>
      <c r="AU365" s="129" t="s">
        <v>79</v>
      </c>
      <c r="AY365" s="122" t="s">
        <v>144</v>
      </c>
      <c r="BK365" s="130">
        <f>SUM(BK366:BK388)</f>
        <v>0</v>
      </c>
    </row>
    <row r="366" spans="2:65" s="1" customFormat="1" ht="16.5" customHeight="1">
      <c r="B366" s="133"/>
      <c r="C366" s="193" t="s">
        <v>423</v>
      </c>
      <c r="D366" s="193" t="s">
        <v>147</v>
      </c>
      <c r="E366" s="194" t="s">
        <v>424</v>
      </c>
      <c r="F366" s="195" t="s">
        <v>425</v>
      </c>
      <c r="G366" s="196" t="s">
        <v>158</v>
      </c>
      <c r="H366" s="197">
        <v>26.166</v>
      </c>
      <c r="I366" s="198"/>
      <c r="J366" s="198">
        <f>ROUND(I366*H366,2)</f>
        <v>0</v>
      </c>
      <c r="K366" s="141"/>
      <c r="L366" s="32"/>
      <c r="M366" s="142" t="s">
        <v>1</v>
      </c>
      <c r="N366" s="143" t="s">
        <v>36</v>
      </c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AR366" s="146" t="s">
        <v>151</v>
      </c>
      <c r="AT366" s="146" t="s">
        <v>147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151</v>
      </c>
      <c r="BM366" s="146" t="s">
        <v>426</v>
      </c>
    </row>
    <row r="367" spans="2:65" s="12" customFormat="1">
      <c r="B367" s="148"/>
      <c r="D367" s="149" t="s">
        <v>153</v>
      </c>
      <c r="E367" s="150" t="s">
        <v>1</v>
      </c>
      <c r="F367" s="151" t="s">
        <v>427</v>
      </c>
      <c r="H367" s="150" t="s">
        <v>1</v>
      </c>
      <c r="I367" s="152"/>
      <c r="L367" s="148"/>
      <c r="M367" s="153"/>
      <c r="T367" s="154"/>
      <c r="AT367" s="150" t="s">
        <v>153</v>
      </c>
      <c r="AU367" s="150" t="s">
        <v>81</v>
      </c>
      <c r="AV367" s="12" t="s">
        <v>79</v>
      </c>
      <c r="AW367" s="12" t="s">
        <v>28</v>
      </c>
      <c r="AX367" s="12" t="s">
        <v>71</v>
      </c>
      <c r="AY367" s="150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428</v>
      </c>
      <c r="H368" s="158">
        <v>25.295000000000002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2" customFormat="1">
      <c r="B369" s="148"/>
      <c r="D369" s="149" t="s">
        <v>153</v>
      </c>
      <c r="E369" s="150" t="s">
        <v>1</v>
      </c>
      <c r="F369" s="151" t="s">
        <v>429</v>
      </c>
      <c r="H369" s="150" t="s">
        <v>1</v>
      </c>
      <c r="I369" s="152"/>
      <c r="L369" s="148"/>
      <c r="M369" s="153"/>
      <c r="T369" s="154"/>
      <c r="AT369" s="150" t="s">
        <v>153</v>
      </c>
      <c r="AU369" s="150" t="s">
        <v>81</v>
      </c>
      <c r="AV369" s="12" t="s">
        <v>79</v>
      </c>
      <c r="AW369" s="12" t="s">
        <v>28</v>
      </c>
      <c r="AX369" s="12" t="s">
        <v>71</v>
      </c>
      <c r="AY369" s="150" t="s">
        <v>144</v>
      </c>
    </row>
    <row r="370" spans="2:65" s="13" customFormat="1">
      <c r="B370" s="155"/>
      <c r="D370" s="149" t="s">
        <v>153</v>
      </c>
      <c r="E370" s="156" t="s">
        <v>1</v>
      </c>
      <c r="F370" s="157" t="s">
        <v>430</v>
      </c>
      <c r="H370" s="158">
        <v>1.4999999999999999E-2</v>
      </c>
      <c r="I370" s="159"/>
      <c r="L370" s="155"/>
      <c r="M370" s="160"/>
      <c r="T370" s="161"/>
      <c r="AT370" s="156" t="s">
        <v>153</v>
      </c>
      <c r="AU370" s="156" t="s">
        <v>81</v>
      </c>
      <c r="AV370" s="13" t="s">
        <v>81</v>
      </c>
      <c r="AW370" s="13" t="s">
        <v>28</v>
      </c>
      <c r="AX370" s="13" t="s">
        <v>71</v>
      </c>
      <c r="AY370" s="156" t="s">
        <v>144</v>
      </c>
    </row>
    <row r="371" spans="2:65" s="12" customFormat="1">
      <c r="B371" s="148"/>
      <c r="D371" s="149" t="s">
        <v>153</v>
      </c>
      <c r="E371" s="150" t="s">
        <v>1</v>
      </c>
      <c r="F371" s="151" t="s">
        <v>431</v>
      </c>
      <c r="H371" s="150" t="s">
        <v>1</v>
      </c>
      <c r="I371" s="152"/>
      <c r="L371" s="148"/>
      <c r="M371" s="153"/>
      <c r="T371" s="154"/>
      <c r="AT371" s="150" t="s">
        <v>153</v>
      </c>
      <c r="AU371" s="150" t="s">
        <v>81</v>
      </c>
      <c r="AV371" s="12" t="s">
        <v>79</v>
      </c>
      <c r="AW371" s="12" t="s">
        <v>28</v>
      </c>
      <c r="AX371" s="12" t="s">
        <v>71</v>
      </c>
      <c r="AY371" s="150" t="s">
        <v>144</v>
      </c>
    </row>
    <row r="372" spans="2:65" s="13" customFormat="1">
      <c r="B372" s="155"/>
      <c r="D372" s="149" t="s">
        <v>153</v>
      </c>
      <c r="E372" s="156" t="s">
        <v>1</v>
      </c>
      <c r="F372" s="157" t="s">
        <v>432</v>
      </c>
      <c r="H372" s="158">
        <v>0.27100000000000002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65" s="12" customFormat="1">
      <c r="B373" s="148"/>
      <c r="D373" s="149" t="s">
        <v>153</v>
      </c>
      <c r="E373" s="150" t="s">
        <v>1</v>
      </c>
      <c r="F373" s="151" t="s">
        <v>433</v>
      </c>
      <c r="H373" s="150" t="s">
        <v>1</v>
      </c>
      <c r="I373" s="152"/>
      <c r="L373" s="148"/>
      <c r="M373" s="153"/>
      <c r="T373" s="154"/>
      <c r="AT373" s="150" t="s">
        <v>153</v>
      </c>
      <c r="AU373" s="150" t="s">
        <v>81</v>
      </c>
      <c r="AV373" s="12" t="s">
        <v>79</v>
      </c>
      <c r="AW373" s="12" t="s">
        <v>28</v>
      </c>
      <c r="AX373" s="12" t="s">
        <v>71</v>
      </c>
      <c r="AY373" s="150" t="s">
        <v>144</v>
      </c>
    </row>
    <row r="374" spans="2:65" s="13" customFormat="1">
      <c r="B374" s="155"/>
      <c r="D374" s="149" t="s">
        <v>153</v>
      </c>
      <c r="E374" s="156" t="s">
        <v>1</v>
      </c>
      <c r="F374" s="157" t="s">
        <v>434</v>
      </c>
      <c r="H374" s="158">
        <v>4.4999999999999998E-2</v>
      </c>
      <c r="I374" s="159"/>
      <c r="L374" s="155"/>
      <c r="M374" s="160"/>
      <c r="T374" s="161"/>
      <c r="AT374" s="156" t="s">
        <v>153</v>
      </c>
      <c r="AU374" s="156" t="s">
        <v>81</v>
      </c>
      <c r="AV374" s="13" t="s">
        <v>81</v>
      </c>
      <c r="AW374" s="13" t="s">
        <v>28</v>
      </c>
      <c r="AX374" s="13" t="s">
        <v>71</v>
      </c>
      <c r="AY374" s="156" t="s">
        <v>144</v>
      </c>
    </row>
    <row r="375" spans="2:65" s="12" customFormat="1">
      <c r="B375" s="148"/>
      <c r="D375" s="149" t="s">
        <v>153</v>
      </c>
      <c r="E375" s="150" t="s">
        <v>1</v>
      </c>
      <c r="F375" s="151" t="s">
        <v>435</v>
      </c>
      <c r="H375" s="150" t="s">
        <v>1</v>
      </c>
      <c r="I375" s="152"/>
      <c r="L375" s="148"/>
      <c r="M375" s="153"/>
      <c r="T375" s="154"/>
      <c r="AT375" s="150" t="s">
        <v>153</v>
      </c>
      <c r="AU375" s="150" t="s">
        <v>81</v>
      </c>
      <c r="AV375" s="12" t="s">
        <v>79</v>
      </c>
      <c r="AW375" s="12" t="s">
        <v>28</v>
      </c>
      <c r="AX375" s="12" t="s">
        <v>71</v>
      </c>
      <c r="AY375" s="150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436</v>
      </c>
      <c r="H376" s="158">
        <v>0.54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5" customFormat="1">
      <c r="B377" s="180"/>
      <c r="D377" s="149" t="s">
        <v>153</v>
      </c>
      <c r="E377" s="181" t="s">
        <v>1</v>
      </c>
      <c r="F377" s="182" t="s">
        <v>182</v>
      </c>
      <c r="H377" s="183">
        <v>26.166</v>
      </c>
      <c r="I377" s="184"/>
      <c r="L377" s="180"/>
      <c r="M377" s="185"/>
      <c r="T377" s="186"/>
      <c r="AT377" s="181" t="s">
        <v>153</v>
      </c>
      <c r="AU377" s="181" t="s">
        <v>81</v>
      </c>
      <c r="AV377" s="15" t="s">
        <v>151</v>
      </c>
      <c r="AW377" s="15" t="s">
        <v>28</v>
      </c>
      <c r="AX377" s="15" t="s">
        <v>79</v>
      </c>
      <c r="AY377" s="181" t="s">
        <v>144</v>
      </c>
    </row>
    <row r="378" spans="2:65" s="1" customFormat="1" ht="33" customHeight="1">
      <c r="B378" s="133"/>
      <c r="C378" s="193" t="s">
        <v>437</v>
      </c>
      <c r="D378" s="193" t="s">
        <v>147</v>
      </c>
      <c r="E378" s="194" t="s">
        <v>438</v>
      </c>
      <c r="F378" s="195" t="s">
        <v>439</v>
      </c>
      <c r="G378" s="196" t="s">
        <v>158</v>
      </c>
      <c r="H378" s="197">
        <v>26.166</v>
      </c>
      <c r="I378" s="198"/>
      <c r="J378" s="198">
        <f>ROUND(I378*H378,2)</f>
        <v>0</v>
      </c>
      <c r="K378" s="141"/>
      <c r="L378" s="32"/>
      <c r="M378" s="142" t="s">
        <v>1</v>
      </c>
      <c r="N378" s="143" t="s">
        <v>36</v>
      </c>
      <c r="P378" s="144">
        <f>O378*H378</f>
        <v>0</v>
      </c>
      <c r="Q378" s="144">
        <v>0</v>
      </c>
      <c r="R378" s="144">
        <f>Q378*H378</f>
        <v>0</v>
      </c>
      <c r="S378" s="144">
        <v>0</v>
      </c>
      <c r="T378" s="145">
        <f>S378*H378</f>
        <v>0</v>
      </c>
      <c r="AR378" s="146" t="s">
        <v>151</v>
      </c>
      <c r="AT378" s="146" t="s">
        <v>147</v>
      </c>
      <c r="AU378" s="146" t="s">
        <v>81</v>
      </c>
      <c r="AY378" s="17" t="s">
        <v>144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7" t="s">
        <v>79</v>
      </c>
      <c r="BK378" s="147">
        <f>ROUND(I378*H378,2)</f>
        <v>0</v>
      </c>
      <c r="BL378" s="17" t="s">
        <v>151</v>
      </c>
      <c r="BM378" s="146" t="s">
        <v>440</v>
      </c>
    </row>
    <row r="379" spans="2:65" s="1" customFormat="1" ht="24.2" customHeight="1">
      <c r="B379" s="133"/>
      <c r="C379" s="193" t="s">
        <v>441</v>
      </c>
      <c r="D379" s="193" t="s">
        <v>147</v>
      </c>
      <c r="E379" s="194" t="s">
        <v>442</v>
      </c>
      <c r="F379" s="195" t="s">
        <v>443</v>
      </c>
      <c r="G379" s="196" t="s">
        <v>158</v>
      </c>
      <c r="H379" s="197">
        <v>26.166</v>
      </c>
      <c r="I379" s="198"/>
      <c r="J379" s="198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0</v>
      </c>
      <c r="R379" s="144">
        <f>Q379*H379</f>
        <v>0</v>
      </c>
      <c r="S379" s="144">
        <v>0</v>
      </c>
      <c r="T379" s="145">
        <f>S379*H379</f>
        <v>0</v>
      </c>
      <c r="AR379" s="146" t="s">
        <v>151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151</v>
      </c>
      <c r="BM379" s="146" t="s">
        <v>444</v>
      </c>
    </row>
    <row r="380" spans="2:65" s="1" customFormat="1" ht="24.2" customHeight="1">
      <c r="B380" s="133"/>
      <c r="C380" s="193" t="s">
        <v>445</v>
      </c>
      <c r="D380" s="193" t="s">
        <v>147</v>
      </c>
      <c r="E380" s="194" t="s">
        <v>446</v>
      </c>
      <c r="F380" s="195" t="s">
        <v>447</v>
      </c>
      <c r="G380" s="196" t="s">
        <v>158</v>
      </c>
      <c r="H380" s="197">
        <v>235.494</v>
      </c>
      <c r="I380" s="198"/>
      <c r="J380" s="198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0</v>
      </c>
      <c r="R380" s="144">
        <f>Q380*H380</f>
        <v>0</v>
      </c>
      <c r="S380" s="144">
        <v>0</v>
      </c>
      <c r="T380" s="145">
        <f>S380*H380</f>
        <v>0</v>
      </c>
      <c r="AR380" s="146" t="s">
        <v>151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151</v>
      </c>
      <c r="BM380" s="146" t="s">
        <v>448</v>
      </c>
    </row>
    <row r="381" spans="2:65" s="13" customFormat="1">
      <c r="B381" s="155"/>
      <c r="D381" s="149" t="s">
        <v>153</v>
      </c>
      <c r="E381" s="156" t="s">
        <v>1</v>
      </c>
      <c r="F381" s="157" t="s">
        <v>449</v>
      </c>
      <c r="H381" s="158">
        <v>26.166</v>
      </c>
      <c r="I381" s="159"/>
      <c r="L381" s="155"/>
      <c r="M381" s="160"/>
      <c r="T381" s="161"/>
      <c r="AT381" s="156" t="s">
        <v>153</v>
      </c>
      <c r="AU381" s="156" t="s">
        <v>81</v>
      </c>
      <c r="AV381" s="13" t="s">
        <v>81</v>
      </c>
      <c r="AW381" s="13" t="s">
        <v>28</v>
      </c>
      <c r="AX381" s="13" t="s">
        <v>79</v>
      </c>
      <c r="AY381" s="156" t="s">
        <v>144</v>
      </c>
    </row>
    <row r="382" spans="2:65" s="13" customFormat="1">
      <c r="B382" s="155"/>
      <c r="D382" s="149" t="s">
        <v>153</v>
      </c>
      <c r="F382" s="157" t="s">
        <v>450</v>
      </c>
      <c r="H382" s="158">
        <v>235.494</v>
      </c>
      <c r="I382" s="159"/>
      <c r="L382" s="155"/>
      <c r="M382" s="160"/>
      <c r="T382" s="161"/>
      <c r="AT382" s="156" t="s">
        <v>153</v>
      </c>
      <c r="AU382" s="156" t="s">
        <v>81</v>
      </c>
      <c r="AV382" s="13" t="s">
        <v>81</v>
      </c>
      <c r="AW382" s="13" t="s">
        <v>3</v>
      </c>
      <c r="AX382" s="13" t="s">
        <v>79</v>
      </c>
      <c r="AY382" s="156" t="s">
        <v>144</v>
      </c>
    </row>
    <row r="383" spans="2:65" s="1" customFormat="1" ht="37.9" customHeight="1">
      <c r="B383" s="133"/>
      <c r="C383" s="134" t="s">
        <v>451</v>
      </c>
      <c r="D383" s="134" t="s">
        <v>147</v>
      </c>
      <c r="E383" s="135" t="s">
        <v>452</v>
      </c>
      <c r="F383" s="136" t="s">
        <v>453</v>
      </c>
      <c r="G383" s="137" t="s">
        <v>158</v>
      </c>
      <c r="H383" s="138">
        <v>2.2480000000000002</v>
      </c>
      <c r="I383" s="139"/>
      <c r="J383" s="140">
        <f>ROUND(I383*H383,2)</f>
        <v>0</v>
      </c>
      <c r="K383" s="141"/>
      <c r="L383" s="32"/>
      <c r="M383" s="142" t="s">
        <v>1</v>
      </c>
      <c r="N383" s="143" t="s">
        <v>36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151</v>
      </c>
      <c r="AT383" s="146" t="s">
        <v>147</v>
      </c>
      <c r="AU383" s="146" t="s">
        <v>81</v>
      </c>
      <c r="AY383" s="17" t="s">
        <v>144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79</v>
      </c>
      <c r="BK383" s="147">
        <f>ROUND(I383*H383,2)</f>
        <v>0</v>
      </c>
      <c r="BL383" s="17" t="s">
        <v>151</v>
      </c>
      <c r="BM383" s="146" t="s">
        <v>454</v>
      </c>
    </row>
    <row r="384" spans="2:65" s="13" customFormat="1">
      <c r="B384" s="155"/>
      <c r="D384" s="149" t="s">
        <v>153</v>
      </c>
      <c r="E384" s="156" t="s">
        <v>1</v>
      </c>
      <c r="F384" s="157" t="s">
        <v>455</v>
      </c>
      <c r="H384" s="158">
        <v>2.2480000000000002</v>
      </c>
      <c r="I384" s="159"/>
      <c r="L384" s="155"/>
      <c r="M384" s="160"/>
      <c r="T384" s="161"/>
      <c r="AT384" s="156" t="s">
        <v>153</v>
      </c>
      <c r="AU384" s="156" t="s">
        <v>81</v>
      </c>
      <c r="AV384" s="13" t="s">
        <v>81</v>
      </c>
      <c r="AW384" s="13" t="s">
        <v>28</v>
      </c>
      <c r="AX384" s="13" t="s">
        <v>79</v>
      </c>
      <c r="AY384" s="156" t="s">
        <v>144</v>
      </c>
    </row>
    <row r="385" spans="2:65" s="1" customFormat="1" ht="33" customHeight="1">
      <c r="B385" s="133"/>
      <c r="C385" s="134" t="s">
        <v>456</v>
      </c>
      <c r="D385" s="134" t="s">
        <v>147</v>
      </c>
      <c r="E385" s="135" t="s">
        <v>457</v>
      </c>
      <c r="F385" s="136" t="s">
        <v>458</v>
      </c>
      <c r="G385" s="137" t="s">
        <v>158</v>
      </c>
      <c r="H385" s="138">
        <v>0.80400000000000005</v>
      </c>
      <c r="I385" s="139"/>
      <c r="J385" s="140">
        <f>ROUND(I385*H385,2)</f>
        <v>0</v>
      </c>
      <c r="K385" s="141"/>
      <c r="L385" s="32"/>
      <c r="M385" s="142" t="s">
        <v>1</v>
      </c>
      <c r="N385" s="143" t="s">
        <v>36</v>
      </c>
      <c r="P385" s="144">
        <f>O385*H385</f>
        <v>0</v>
      </c>
      <c r="Q385" s="144">
        <v>0</v>
      </c>
      <c r="R385" s="144">
        <f>Q385*H385</f>
        <v>0</v>
      </c>
      <c r="S385" s="144">
        <v>0</v>
      </c>
      <c r="T385" s="145">
        <f>S385*H385</f>
        <v>0</v>
      </c>
      <c r="AR385" s="146" t="s">
        <v>151</v>
      </c>
      <c r="AT385" s="146" t="s">
        <v>147</v>
      </c>
      <c r="AU385" s="146" t="s">
        <v>81</v>
      </c>
      <c r="AY385" s="17" t="s">
        <v>144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7" t="s">
        <v>79</v>
      </c>
      <c r="BK385" s="147">
        <f>ROUND(I385*H385,2)</f>
        <v>0</v>
      </c>
      <c r="BL385" s="17" t="s">
        <v>151</v>
      </c>
      <c r="BM385" s="146" t="s">
        <v>459</v>
      </c>
    </row>
    <row r="386" spans="2:65" s="13" customFormat="1">
      <c r="B386" s="155"/>
      <c r="D386" s="149" t="s">
        <v>153</v>
      </c>
      <c r="E386" s="156" t="s">
        <v>1</v>
      </c>
      <c r="F386" s="157" t="s">
        <v>460</v>
      </c>
      <c r="H386" s="158">
        <v>0.80400000000000005</v>
      </c>
      <c r="I386" s="159"/>
      <c r="L386" s="155"/>
      <c r="M386" s="160"/>
      <c r="T386" s="161"/>
      <c r="AT386" s="156" t="s">
        <v>153</v>
      </c>
      <c r="AU386" s="156" t="s">
        <v>81</v>
      </c>
      <c r="AV386" s="13" t="s">
        <v>81</v>
      </c>
      <c r="AW386" s="13" t="s">
        <v>28</v>
      </c>
      <c r="AX386" s="13" t="s">
        <v>79</v>
      </c>
      <c r="AY386" s="156" t="s">
        <v>144</v>
      </c>
    </row>
    <row r="387" spans="2:65" s="1" customFormat="1" ht="49.15" customHeight="1">
      <c r="B387" s="133"/>
      <c r="C387" s="193" t="s">
        <v>461</v>
      </c>
      <c r="D387" s="193" t="s">
        <v>147</v>
      </c>
      <c r="E387" s="194" t="s">
        <v>462</v>
      </c>
      <c r="F387" s="195" t="s">
        <v>463</v>
      </c>
      <c r="G387" s="196" t="s">
        <v>158</v>
      </c>
      <c r="H387" s="197">
        <v>23.114000000000001</v>
      </c>
      <c r="I387" s="198"/>
      <c r="J387" s="198">
        <f>ROUND(I387*H387,2)</f>
        <v>0</v>
      </c>
      <c r="K387" s="141"/>
      <c r="L387" s="32"/>
      <c r="M387" s="142" t="s">
        <v>1</v>
      </c>
      <c r="N387" s="143" t="s">
        <v>36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151</v>
      </c>
      <c r="AT387" s="146" t="s">
        <v>147</v>
      </c>
      <c r="AU387" s="146" t="s">
        <v>81</v>
      </c>
      <c r="AY387" s="17" t="s">
        <v>144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7" t="s">
        <v>79</v>
      </c>
      <c r="BK387" s="147">
        <f>ROUND(I387*H387,2)</f>
        <v>0</v>
      </c>
      <c r="BL387" s="17" t="s">
        <v>151</v>
      </c>
      <c r="BM387" s="146" t="s">
        <v>464</v>
      </c>
    </row>
    <row r="388" spans="2:65" s="13" customFormat="1">
      <c r="B388" s="155"/>
      <c r="D388" s="149" t="s">
        <v>153</v>
      </c>
      <c r="E388" s="156" t="s">
        <v>1</v>
      </c>
      <c r="F388" s="157" t="s">
        <v>465</v>
      </c>
      <c r="H388" s="158">
        <v>23.114000000000001</v>
      </c>
      <c r="I388" s="159"/>
      <c r="L388" s="155"/>
      <c r="M388" s="160"/>
      <c r="T388" s="161"/>
      <c r="AT388" s="156" t="s">
        <v>153</v>
      </c>
      <c r="AU388" s="156" t="s">
        <v>81</v>
      </c>
      <c r="AV388" s="13" t="s">
        <v>81</v>
      </c>
      <c r="AW388" s="13" t="s">
        <v>28</v>
      </c>
      <c r="AX388" s="13" t="s">
        <v>79</v>
      </c>
      <c r="AY388" s="156" t="s">
        <v>144</v>
      </c>
    </row>
    <row r="389" spans="2:65" s="11" customFormat="1" ht="22.9" customHeight="1">
      <c r="B389" s="121"/>
      <c r="D389" s="122" t="s">
        <v>70</v>
      </c>
      <c r="E389" s="131" t="s">
        <v>466</v>
      </c>
      <c r="F389" s="131" t="s">
        <v>467</v>
      </c>
      <c r="I389" s="124"/>
      <c r="J389" s="132">
        <f>BK389</f>
        <v>0</v>
      </c>
      <c r="L389" s="121"/>
      <c r="M389" s="126"/>
      <c r="P389" s="127">
        <f>P390</f>
        <v>0</v>
      </c>
      <c r="R389" s="127">
        <f>R390</f>
        <v>0</v>
      </c>
      <c r="T389" s="128">
        <f>T390</f>
        <v>0</v>
      </c>
      <c r="AR389" s="122" t="s">
        <v>79</v>
      </c>
      <c r="AT389" s="129" t="s">
        <v>70</v>
      </c>
      <c r="AU389" s="129" t="s">
        <v>79</v>
      </c>
      <c r="AY389" s="122" t="s">
        <v>144</v>
      </c>
      <c r="BK389" s="130">
        <f>BK390</f>
        <v>0</v>
      </c>
    </row>
    <row r="390" spans="2:65" s="1" customFormat="1" ht="21.75" customHeight="1">
      <c r="B390" s="133"/>
      <c r="C390" s="193" t="s">
        <v>468</v>
      </c>
      <c r="D390" s="193" t="s">
        <v>147</v>
      </c>
      <c r="E390" s="194" t="s">
        <v>469</v>
      </c>
      <c r="F390" s="195" t="s">
        <v>470</v>
      </c>
      <c r="G390" s="196" t="s">
        <v>158</v>
      </c>
      <c r="H390" s="197">
        <v>8.5359999999999996</v>
      </c>
      <c r="I390" s="198"/>
      <c r="J390" s="198">
        <f>ROUND(I390*H390,2)</f>
        <v>0</v>
      </c>
      <c r="K390" s="141"/>
      <c r="L390" s="32"/>
      <c r="M390" s="142" t="s">
        <v>1</v>
      </c>
      <c r="N390" s="143" t="s">
        <v>36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151</v>
      </c>
      <c r="AT390" s="146" t="s">
        <v>147</v>
      </c>
      <c r="AU390" s="146" t="s">
        <v>81</v>
      </c>
      <c r="AY390" s="17" t="s">
        <v>144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79</v>
      </c>
      <c r="BK390" s="147">
        <f>ROUND(I390*H390,2)</f>
        <v>0</v>
      </c>
      <c r="BL390" s="17" t="s">
        <v>151</v>
      </c>
      <c r="BM390" s="146" t="s">
        <v>471</v>
      </c>
    </row>
    <row r="391" spans="2:65" s="11" customFormat="1" ht="25.9" customHeight="1">
      <c r="B391" s="121"/>
      <c r="D391" s="122" t="s">
        <v>70</v>
      </c>
      <c r="E391" s="123" t="s">
        <v>472</v>
      </c>
      <c r="F391" s="123" t="s">
        <v>473</v>
      </c>
      <c r="I391" s="124"/>
      <c r="J391" s="125">
        <f>BK391</f>
        <v>0</v>
      </c>
      <c r="L391" s="121"/>
      <c r="M391" s="126"/>
      <c r="P391" s="127">
        <f>P392+P396+P399+P458+P468+P484+P514</f>
        <v>0</v>
      </c>
      <c r="R391" s="127">
        <f>R392+R396+R399+R458+R468+R484+R514</f>
        <v>0</v>
      </c>
      <c r="T391" s="128">
        <f>T392+T396+T399+T458+T468+T484+T514</f>
        <v>14.219621589999999</v>
      </c>
      <c r="AR391" s="122" t="s">
        <v>81</v>
      </c>
      <c r="AT391" s="129" t="s">
        <v>70</v>
      </c>
      <c r="AU391" s="129" t="s">
        <v>71</v>
      </c>
      <c r="AY391" s="122" t="s">
        <v>144</v>
      </c>
      <c r="BK391" s="130">
        <f>BK392+BK396+BK399+BK458+BK468+BK484+BK514</f>
        <v>0</v>
      </c>
    </row>
    <row r="392" spans="2:65" s="11" customFormat="1" ht="22.9" customHeight="1">
      <c r="B392" s="121"/>
      <c r="D392" s="122" t="s">
        <v>70</v>
      </c>
      <c r="E392" s="131" t="s">
        <v>474</v>
      </c>
      <c r="F392" s="131" t="s">
        <v>475</v>
      </c>
      <c r="I392" s="124"/>
      <c r="J392" s="132">
        <f>BK392</f>
        <v>0</v>
      </c>
      <c r="L392" s="121"/>
      <c r="M392" s="126"/>
      <c r="P392" s="127">
        <f>SUM(P393:P395)</f>
        <v>0</v>
      </c>
      <c r="R392" s="127">
        <f>SUM(R393:R395)</f>
        <v>0</v>
      </c>
      <c r="T392" s="128">
        <f>SUM(T393:T395)</f>
        <v>9.5200000000000007E-2</v>
      </c>
      <c r="AR392" s="122" t="s">
        <v>81</v>
      </c>
      <c r="AT392" s="129" t="s">
        <v>70</v>
      </c>
      <c r="AU392" s="129" t="s">
        <v>79</v>
      </c>
      <c r="AY392" s="122" t="s">
        <v>144</v>
      </c>
      <c r="BK392" s="130">
        <f>SUM(BK393:BK395)</f>
        <v>0</v>
      </c>
    </row>
    <row r="393" spans="2:65" s="1" customFormat="1" ht="16.5" customHeight="1">
      <c r="B393" s="133"/>
      <c r="C393" s="134" t="s">
        <v>476</v>
      </c>
      <c r="D393" s="134" t="s">
        <v>147</v>
      </c>
      <c r="E393" s="135" t="s">
        <v>477</v>
      </c>
      <c r="F393" s="136" t="s">
        <v>478</v>
      </c>
      <c r="G393" s="137" t="s">
        <v>171</v>
      </c>
      <c r="H393" s="138">
        <v>4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36</v>
      </c>
      <c r="P393" s="144">
        <f>O393*H393</f>
        <v>0</v>
      </c>
      <c r="Q393" s="144">
        <v>0</v>
      </c>
      <c r="R393" s="144">
        <f>Q393*H393</f>
        <v>0</v>
      </c>
      <c r="S393" s="144">
        <v>2.3800000000000002E-2</v>
      </c>
      <c r="T393" s="145">
        <f>S393*H393</f>
        <v>9.5200000000000007E-2</v>
      </c>
      <c r="AR393" s="146" t="s">
        <v>265</v>
      </c>
      <c r="AT393" s="146" t="s">
        <v>147</v>
      </c>
      <c r="AU393" s="146" t="s">
        <v>81</v>
      </c>
      <c r="AY393" s="17" t="s">
        <v>144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7" t="s">
        <v>79</v>
      </c>
      <c r="BK393" s="147">
        <f>ROUND(I393*H393,2)</f>
        <v>0</v>
      </c>
      <c r="BL393" s="17" t="s">
        <v>265</v>
      </c>
      <c r="BM393" s="146" t="s">
        <v>479</v>
      </c>
    </row>
    <row r="394" spans="2:65" s="12" customFormat="1">
      <c r="B394" s="148"/>
      <c r="D394" s="149" t="s">
        <v>153</v>
      </c>
      <c r="E394" s="150" t="s">
        <v>1</v>
      </c>
      <c r="F394" s="151" t="s">
        <v>480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65" s="13" customFormat="1">
      <c r="B395" s="155"/>
      <c r="D395" s="149" t="s">
        <v>153</v>
      </c>
      <c r="E395" s="156" t="s">
        <v>1</v>
      </c>
      <c r="F395" s="157" t="s">
        <v>481</v>
      </c>
      <c r="H395" s="158">
        <v>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79</v>
      </c>
      <c r="AY395" s="156" t="s">
        <v>144</v>
      </c>
    </row>
    <row r="396" spans="2:65" s="11" customFormat="1" ht="22.9" customHeight="1">
      <c r="B396" s="121"/>
      <c r="D396" s="122" t="s">
        <v>70</v>
      </c>
      <c r="E396" s="131" t="s">
        <v>482</v>
      </c>
      <c r="F396" s="131" t="s">
        <v>483</v>
      </c>
      <c r="I396" s="124"/>
      <c r="J396" s="132">
        <f>BK396</f>
        <v>0</v>
      </c>
      <c r="L396" s="121"/>
      <c r="M396" s="126"/>
      <c r="P396" s="127">
        <f>SUM(P397:P398)</f>
        <v>0</v>
      </c>
      <c r="R396" s="127">
        <f>SUM(R397:R398)</f>
        <v>0</v>
      </c>
      <c r="T396" s="128">
        <f>SUM(T397:T398)</f>
        <v>4.0000000000000001E-3</v>
      </c>
      <c r="AR396" s="122" t="s">
        <v>81</v>
      </c>
      <c r="AT396" s="129" t="s">
        <v>70</v>
      </c>
      <c r="AU396" s="129" t="s">
        <v>79</v>
      </c>
      <c r="AY396" s="122" t="s">
        <v>144</v>
      </c>
      <c r="BK396" s="130">
        <f>SUM(BK397:BK398)</f>
        <v>0</v>
      </c>
    </row>
    <row r="397" spans="2:65" s="1" customFormat="1" ht="24.2" customHeight="1">
      <c r="B397" s="133"/>
      <c r="C397" s="193" t="s">
        <v>484</v>
      </c>
      <c r="D397" s="193" t="s">
        <v>147</v>
      </c>
      <c r="E397" s="194" t="s">
        <v>485</v>
      </c>
      <c r="F397" s="195" t="s">
        <v>486</v>
      </c>
      <c r="G397" s="196" t="s">
        <v>318</v>
      </c>
      <c r="H397" s="197">
        <v>2</v>
      </c>
      <c r="I397" s="198"/>
      <c r="J397" s="198">
        <f>ROUND(I397*H397,2)</f>
        <v>0</v>
      </c>
      <c r="K397" s="141"/>
      <c r="L397" s="32"/>
      <c r="M397" s="142" t="s">
        <v>1</v>
      </c>
      <c r="N397" s="143" t="s">
        <v>36</v>
      </c>
      <c r="P397" s="144">
        <f>O397*H397</f>
        <v>0</v>
      </c>
      <c r="Q397" s="144">
        <v>0</v>
      </c>
      <c r="R397" s="144">
        <f>Q397*H397</f>
        <v>0</v>
      </c>
      <c r="S397" s="144">
        <v>2E-3</v>
      </c>
      <c r="T397" s="145">
        <f>S397*H397</f>
        <v>4.0000000000000001E-3</v>
      </c>
      <c r="AR397" s="146" t="s">
        <v>265</v>
      </c>
      <c r="AT397" s="146" t="s">
        <v>147</v>
      </c>
      <c r="AU397" s="146" t="s">
        <v>81</v>
      </c>
      <c r="AY397" s="17" t="s">
        <v>144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7" t="s">
        <v>79</v>
      </c>
      <c r="BK397" s="147">
        <f>ROUND(I397*H397,2)</f>
        <v>0</v>
      </c>
      <c r="BL397" s="17" t="s">
        <v>265</v>
      </c>
      <c r="BM397" s="146" t="s">
        <v>487</v>
      </c>
    </row>
    <row r="398" spans="2:65" s="1" customFormat="1" ht="24.2" customHeight="1">
      <c r="B398" s="133"/>
      <c r="C398" s="193" t="s">
        <v>488</v>
      </c>
      <c r="D398" s="193" t="s">
        <v>147</v>
      </c>
      <c r="E398" s="194" t="s">
        <v>489</v>
      </c>
      <c r="F398" s="195" t="s">
        <v>490</v>
      </c>
      <c r="G398" s="196" t="s">
        <v>491</v>
      </c>
      <c r="H398" s="197"/>
      <c r="I398" s="198"/>
      <c r="J398" s="198">
        <f>ROUND(I398*H398,2)</f>
        <v>0</v>
      </c>
      <c r="K398" s="141"/>
      <c r="L398" s="32"/>
      <c r="M398" s="142" t="s">
        <v>1</v>
      </c>
      <c r="N398" s="143" t="s">
        <v>36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265</v>
      </c>
      <c r="AT398" s="146" t="s">
        <v>147</v>
      </c>
      <c r="AU398" s="146" t="s">
        <v>81</v>
      </c>
      <c r="AY398" s="17" t="s">
        <v>144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7" t="s">
        <v>79</v>
      </c>
      <c r="BK398" s="147">
        <f>ROUND(I398*H398,2)</f>
        <v>0</v>
      </c>
      <c r="BL398" s="17" t="s">
        <v>265</v>
      </c>
      <c r="BM398" s="146" t="s">
        <v>492</v>
      </c>
    </row>
    <row r="399" spans="2:65" s="11" customFormat="1" ht="22.9" customHeight="1">
      <c r="B399" s="121"/>
      <c r="D399" s="122" t="s">
        <v>70</v>
      </c>
      <c r="E399" s="131" t="s">
        <v>493</v>
      </c>
      <c r="F399" s="131" t="s">
        <v>494</v>
      </c>
      <c r="I399" s="124"/>
      <c r="J399" s="132">
        <f>BK399</f>
        <v>0</v>
      </c>
      <c r="L399" s="121"/>
      <c r="M399" s="126"/>
      <c r="P399" s="127">
        <f>SUM(P400:P457)</f>
        <v>0</v>
      </c>
      <c r="R399" s="127">
        <f>SUM(R400:R457)</f>
        <v>0</v>
      </c>
      <c r="T399" s="128">
        <f>SUM(T400:T457)</f>
        <v>5.6401383400000009</v>
      </c>
      <c r="AR399" s="122" t="s">
        <v>81</v>
      </c>
      <c r="AT399" s="129" t="s">
        <v>70</v>
      </c>
      <c r="AU399" s="129" t="s">
        <v>79</v>
      </c>
      <c r="AY399" s="122" t="s">
        <v>144</v>
      </c>
      <c r="BK399" s="130">
        <f>SUM(BK400:BK457)</f>
        <v>0</v>
      </c>
    </row>
    <row r="400" spans="2:65" s="1" customFormat="1" ht="24.2" customHeight="1">
      <c r="B400" s="133"/>
      <c r="C400" s="134" t="s">
        <v>495</v>
      </c>
      <c r="D400" s="134" t="s">
        <v>147</v>
      </c>
      <c r="E400" s="135" t="s">
        <v>496</v>
      </c>
      <c r="F400" s="136" t="s">
        <v>497</v>
      </c>
      <c r="G400" s="137" t="s">
        <v>171</v>
      </c>
      <c r="H400" s="138">
        <v>79.093000000000004</v>
      </c>
      <c r="I400" s="139"/>
      <c r="J400" s="140">
        <f>ROUND(I400*H400,2)</f>
        <v>0</v>
      </c>
      <c r="K400" s="141"/>
      <c r="L400" s="32"/>
      <c r="M400" s="142" t="s">
        <v>1</v>
      </c>
      <c r="N400" s="143" t="s">
        <v>36</v>
      </c>
      <c r="P400" s="144">
        <f>O400*H400</f>
        <v>0</v>
      </c>
      <c r="Q400" s="144">
        <v>0</v>
      </c>
      <c r="R400" s="144">
        <f>Q400*H400</f>
        <v>0</v>
      </c>
      <c r="S400" s="144">
        <v>5.638E-2</v>
      </c>
      <c r="T400" s="145">
        <f>S400*H400</f>
        <v>4.4592633400000006</v>
      </c>
      <c r="AR400" s="146" t="s">
        <v>265</v>
      </c>
      <c r="AT400" s="146" t="s">
        <v>147</v>
      </c>
      <c r="AU400" s="146" t="s">
        <v>81</v>
      </c>
      <c r="AY400" s="17" t="s">
        <v>144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7" t="s">
        <v>79</v>
      </c>
      <c r="BK400" s="147">
        <f>ROUND(I400*H400,2)</f>
        <v>0</v>
      </c>
      <c r="BL400" s="17" t="s">
        <v>265</v>
      </c>
      <c r="BM400" s="146" t="s">
        <v>498</v>
      </c>
    </row>
    <row r="401" spans="2:51" s="12" customFormat="1">
      <c r="B401" s="148"/>
      <c r="D401" s="149" t="s">
        <v>153</v>
      </c>
      <c r="E401" s="150" t="s">
        <v>1</v>
      </c>
      <c r="F401" s="151" t="s">
        <v>499</v>
      </c>
      <c r="H401" s="150" t="s">
        <v>1</v>
      </c>
      <c r="I401" s="152"/>
      <c r="L401" s="148"/>
      <c r="M401" s="153"/>
      <c r="T401" s="154"/>
      <c r="AT401" s="150" t="s">
        <v>153</v>
      </c>
      <c r="AU401" s="150" t="s">
        <v>81</v>
      </c>
      <c r="AV401" s="12" t="s">
        <v>79</v>
      </c>
      <c r="AW401" s="12" t="s">
        <v>28</v>
      </c>
      <c r="AX401" s="12" t="s">
        <v>71</v>
      </c>
      <c r="AY401" s="150" t="s">
        <v>144</v>
      </c>
    </row>
    <row r="402" spans="2:51" s="12" customFormat="1">
      <c r="B402" s="148"/>
      <c r="D402" s="149" t="s">
        <v>153</v>
      </c>
      <c r="E402" s="150" t="s">
        <v>1</v>
      </c>
      <c r="F402" s="151" t="s">
        <v>500</v>
      </c>
      <c r="H402" s="150" t="s">
        <v>1</v>
      </c>
      <c r="I402" s="152"/>
      <c r="L402" s="148"/>
      <c r="M402" s="153"/>
      <c r="T402" s="154"/>
      <c r="AT402" s="150" t="s">
        <v>153</v>
      </c>
      <c r="AU402" s="150" t="s">
        <v>81</v>
      </c>
      <c r="AV402" s="12" t="s">
        <v>79</v>
      </c>
      <c r="AW402" s="12" t="s">
        <v>28</v>
      </c>
      <c r="AX402" s="12" t="s">
        <v>71</v>
      </c>
      <c r="AY402" s="150" t="s">
        <v>144</v>
      </c>
    </row>
    <row r="403" spans="2:51" s="12" customFormat="1">
      <c r="B403" s="148"/>
      <c r="D403" s="149" t="s">
        <v>153</v>
      </c>
      <c r="E403" s="150" t="s">
        <v>1</v>
      </c>
      <c r="F403" s="151" t="s">
        <v>501</v>
      </c>
      <c r="H403" s="150" t="s">
        <v>1</v>
      </c>
      <c r="I403" s="152"/>
      <c r="L403" s="148"/>
      <c r="M403" s="153"/>
      <c r="T403" s="154"/>
      <c r="AT403" s="150" t="s">
        <v>153</v>
      </c>
      <c r="AU403" s="150" t="s">
        <v>81</v>
      </c>
      <c r="AV403" s="12" t="s">
        <v>79</v>
      </c>
      <c r="AW403" s="12" t="s">
        <v>28</v>
      </c>
      <c r="AX403" s="12" t="s">
        <v>71</v>
      </c>
      <c r="AY403" s="150" t="s">
        <v>144</v>
      </c>
    </row>
    <row r="404" spans="2:51" s="13" customFormat="1">
      <c r="B404" s="155"/>
      <c r="D404" s="149" t="s">
        <v>153</v>
      </c>
      <c r="E404" s="156" t="s">
        <v>1</v>
      </c>
      <c r="F404" s="157" t="s">
        <v>502</v>
      </c>
      <c r="H404" s="158">
        <v>21.657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51" s="12" customFormat="1">
      <c r="B405" s="148"/>
      <c r="D405" s="149" t="s">
        <v>153</v>
      </c>
      <c r="E405" s="150" t="s">
        <v>1</v>
      </c>
      <c r="F405" s="151" t="s">
        <v>503</v>
      </c>
      <c r="H405" s="150" t="s">
        <v>1</v>
      </c>
      <c r="I405" s="152"/>
      <c r="L405" s="148"/>
      <c r="M405" s="153"/>
      <c r="T405" s="154"/>
      <c r="AT405" s="150" t="s">
        <v>153</v>
      </c>
      <c r="AU405" s="150" t="s">
        <v>81</v>
      </c>
      <c r="AV405" s="12" t="s">
        <v>79</v>
      </c>
      <c r="AW405" s="12" t="s">
        <v>28</v>
      </c>
      <c r="AX405" s="12" t="s">
        <v>71</v>
      </c>
      <c r="AY405" s="150" t="s">
        <v>144</v>
      </c>
    </row>
    <row r="406" spans="2:51" s="13" customFormat="1">
      <c r="B406" s="155"/>
      <c r="D406" s="149" t="s">
        <v>153</v>
      </c>
      <c r="E406" s="156" t="s">
        <v>1</v>
      </c>
      <c r="F406" s="157" t="s">
        <v>504</v>
      </c>
      <c r="H406" s="158">
        <v>3.6</v>
      </c>
      <c r="I406" s="159"/>
      <c r="L406" s="155"/>
      <c r="M406" s="160"/>
      <c r="T406" s="161"/>
      <c r="AT406" s="156" t="s">
        <v>153</v>
      </c>
      <c r="AU406" s="156" t="s">
        <v>81</v>
      </c>
      <c r="AV406" s="13" t="s">
        <v>81</v>
      </c>
      <c r="AW406" s="13" t="s">
        <v>28</v>
      </c>
      <c r="AX406" s="13" t="s">
        <v>71</v>
      </c>
      <c r="AY406" s="156" t="s">
        <v>144</v>
      </c>
    </row>
    <row r="407" spans="2:51" s="12" customFormat="1">
      <c r="B407" s="148"/>
      <c r="D407" s="149" t="s">
        <v>153</v>
      </c>
      <c r="E407" s="150" t="s">
        <v>1</v>
      </c>
      <c r="F407" s="151" t="s">
        <v>505</v>
      </c>
      <c r="H407" s="150" t="s">
        <v>1</v>
      </c>
      <c r="I407" s="152"/>
      <c r="L407" s="148"/>
      <c r="M407" s="153"/>
      <c r="T407" s="154"/>
      <c r="AT407" s="150" t="s">
        <v>153</v>
      </c>
      <c r="AU407" s="150" t="s">
        <v>81</v>
      </c>
      <c r="AV407" s="12" t="s">
        <v>79</v>
      </c>
      <c r="AW407" s="12" t="s">
        <v>28</v>
      </c>
      <c r="AX407" s="12" t="s">
        <v>71</v>
      </c>
      <c r="AY407" s="150" t="s">
        <v>144</v>
      </c>
    </row>
    <row r="408" spans="2:51" s="13" customFormat="1">
      <c r="B408" s="155"/>
      <c r="D408" s="149" t="s">
        <v>153</v>
      </c>
      <c r="E408" s="156" t="s">
        <v>1</v>
      </c>
      <c r="F408" s="157" t="s">
        <v>506</v>
      </c>
      <c r="H408" s="158">
        <v>5.819</v>
      </c>
      <c r="I408" s="159"/>
      <c r="L408" s="155"/>
      <c r="M408" s="160"/>
      <c r="T408" s="161"/>
      <c r="AT408" s="156" t="s">
        <v>153</v>
      </c>
      <c r="AU408" s="156" t="s">
        <v>81</v>
      </c>
      <c r="AV408" s="13" t="s">
        <v>81</v>
      </c>
      <c r="AW408" s="13" t="s">
        <v>28</v>
      </c>
      <c r="AX408" s="13" t="s">
        <v>71</v>
      </c>
      <c r="AY408" s="156" t="s">
        <v>144</v>
      </c>
    </row>
    <row r="409" spans="2:51" s="12" customFormat="1">
      <c r="B409" s="148"/>
      <c r="D409" s="149" t="s">
        <v>153</v>
      </c>
      <c r="E409" s="150" t="s">
        <v>1</v>
      </c>
      <c r="F409" s="151" t="s">
        <v>179</v>
      </c>
      <c r="H409" s="150" t="s">
        <v>1</v>
      </c>
      <c r="I409" s="152"/>
      <c r="L409" s="148"/>
      <c r="M409" s="153"/>
      <c r="T409" s="154"/>
      <c r="AT409" s="150" t="s">
        <v>153</v>
      </c>
      <c r="AU409" s="150" t="s">
        <v>81</v>
      </c>
      <c r="AV409" s="12" t="s">
        <v>79</v>
      </c>
      <c r="AW409" s="12" t="s">
        <v>28</v>
      </c>
      <c r="AX409" s="12" t="s">
        <v>71</v>
      </c>
      <c r="AY409" s="150" t="s">
        <v>144</v>
      </c>
    </row>
    <row r="410" spans="2:51" s="12" customFormat="1">
      <c r="B410" s="148"/>
      <c r="D410" s="149" t="s">
        <v>153</v>
      </c>
      <c r="E410" s="150" t="s">
        <v>1</v>
      </c>
      <c r="F410" s="151" t="s">
        <v>501</v>
      </c>
      <c r="H410" s="150" t="s">
        <v>1</v>
      </c>
      <c r="I410" s="152"/>
      <c r="L410" s="148"/>
      <c r="M410" s="153"/>
      <c r="T410" s="154"/>
      <c r="AT410" s="150" t="s">
        <v>153</v>
      </c>
      <c r="AU410" s="150" t="s">
        <v>81</v>
      </c>
      <c r="AV410" s="12" t="s">
        <v>79</v>
      </c>
      <c r="AW410" s="12" t="s">
        <v>28</v>
      </c>
      <c r="AX410" s="12" t="s">
        <v>71</v>
      </c>
      <c r="AY410" s="150" t="s">
        <v>144</v>
      </c>
    </row>
    <row r="411" spans="2:51" s="13" customFormat="1">
      <c r="B411" s="155"/>
      <c r="D411" s="149" t="s">
        <v>153</v>
      </c>
      <c r="E411" s="156" t="s">
        <v>1</v>
      </c>
      <c r="F411" s="157" t="s">
        <v>507</v>
      </c>
      <c r="H411" s="158">
        <v>18.306000000000001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28</v>
      </c>
      <c r="AX411" s="13" t="s">
        <v>71</v>
      </c>
      <c r="AY411" s="156" t="s">
        <v>144</v>
      </c>
    </row>
    <row r="412" spans="2:51" s="12" customFormat="1">
      <c r="B412" s="148"/>
      <c r="D412" s="149" t="s">
        <v>153</v>
      </c>
      <c r="E412" s="150" t="s">
        <v>1</v>
      </c>
      <c r="F412" s="151" t="s">
        <v>505</v>
      </c>
      <c r="H412" s="150" t="s">
        <v>1</v>
      </c>
      <c r="I412" s="152"/>
      <c r="L412" s="148"/>
      <c r="M412" s="153"/>
      <c r="T412" s="154"/>
      <c r="AT412" s="150" t="s">
        <v>153</v>
      </c>
      <c r="AU412" s="150" t="s">
        <v>81</v>
      </c>
      <c r="AV412" s="12" t="s">
        <v>79</v>
      </c>
      <c r="AW412" s="12" t="s">
        <v>28</v>
      </c>
      <c r="AX412" s="12" t="s">
        <v>71</v>
      </c>
      <c r="AY412" s="150" t="s">
        <v>144</v>
      </c>
    </row>
    <row r="413" spans="2:51" s="13" customFormat="1">
      <c r="B413" s="155"/>
      <c r="D413" s="149" t="s">
        <v>153</v>
      </c>
      <c r="E413" s="156" t="s">
        <v>1</v>
      </c>
      <c r="F413" s="157" t="s">
        <v>508</v>
      </c>
      <c r="H413" s="158">
        <v>9.7530000000000001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71</v>
      </c>
      <c r="AY413" s="156" t="s">
        <v>144</v>
      </c>
    </row>
    <row r="414" spans="2:51" s="14" customFormat="1">
      <c r="B414" s="173"/>
      <c r="D414" s="149" t="s">
        <v>153</v>
      </c>
      <c r="E414" s="174" t="s">
        <v>1</v>
      </c>
      <c r="F414" s="175" t="s">
        <v>178</v>
      </c>
      <c r="H414" s="176">
        <v>59.134999999999998</v>
      </c>
      <c r="I414" s="177"/>
      <c r="L414" s="173"/>
      <c r="M414" s="178"/>
      <c r="T414" s="179"/>
      <c r="AT414" s="174" t="s">
        <v>153</v>
      </c>
      <c r="AU414" s="174" t="s">
        <v>81</v>
      </c>
      <c r="AV414" s="14" t="s">
        <v>145</v>
      </c>
      <c r="AW414" s="14" t="s">
        <v>28</v>
      </c>
      <c r="AX414" s="14" t="s">
        <v>71</v>
      </c>
      <c r="AY414" s="174" t="s">
        <v>144</v>
      </c>
    </row>
    <row r="415" spans="2:51" s="12" customFormat="1">
      <c r="B415" s="148"/>
      <c r="D415" s="149" t="s">
        <v>153</v>
      </c>
      <c r="E415" s="150" t="s">
        <v>1</v>
      </c>
      <c r="F415" s="151" t="s">
        <v>179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51" s="12" customFormat="1">
      <c r="B416" s="148"/>
      <c r="D416" s="149" t="s">
        <v>153</v>
      </c>
      <c r="E416" s="150" t="s">
        <v>1</v>
      </c>
      <c r="F416" s="151" t="s">
        <v>509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504</v>
      </c>
      <c r="H417" s="158">
        <v>3.6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174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2" customFormat="1">
      <c r="B419" s="148"/>
      <c r="D419" s="149" t="s">
        <v>153</v>
      </c>
      <c r="E419" s="150" t="s">
        <v>1</v>
      </c>
      <c r="F419" s="151" t="s">
        <v>510</v>
      </c>
      <c r="H419" s="150" t="s">
        <v>1</v>
      </c>
      <c r="I419" s="152"/>
      <c r="L419" s="148"/>
      <c r="M419" s="153"/>
      <c r="T419" s="154"/>
      <c r="AT419" s="150" t="s">
        <v>153</v>
      </c>
      <c r="AU419" s="150" t="s">
        <v>81</v>
      </c>
      <c r="AV419" s="12" t="s">
        <v>79</v>
      </c>
      <c r="AW419" s="12" t="s">
        <v>28</v>
      </c>
      <c r="AX419" s="12" t="s">
        <v>71</v>
      </c>
      <c r="AY419" s="150" t="s">
        <v>144</v>
      </c>
    </row>
    <row r="420" spans="2:65" s="13" customFormat="1">
      <c r="B420" s="155"/>
      <c r="D420" s="149" t="s">
        <v>153</v>
      </c>
      <c r="E420" s="156" t="s">
        <v>1</v>
      </c>
      <c r="F420" s="157" t="s">
        <v>511</v>
      </c>
      <c r="H420" s="158">
        <v>6.87</v>
      </c>
      <c r="I420" s="159"/>
      <c r="L420" s="155"/>
      <c r="M420" s="160"/>
      <c r="T420" s="161"/>
      <c r="AT420" s="156" t="s">
        <v>153</v>
      </c>
      <c r="AU420" s="156" t="s">
        <v>81</v>
      </c>
      <c r="AV420" s="13" t="s">
        <v>81</v>
      </c>
      <c r="AW420" s="13" t="s">
        <v>28</v>
      </c>
      <c r="AX420" s="13" t="s">
        <v>71</v>
      </c>
      <c r="AY420" s="156" t="s">
        <v>144</v>
      </c>
    </row>
    <row r="421" spans="2:65" s="14" customFormat="1">
      <c r="B421" s="173"/>
      <c r="D421" s="149" t="s">
        <v>153</v>
      </c>
      <c r="E421" s="174" t="s">
        <v>1</v>
      </c>
      <c r="F421" s="175" t="s">
        <v>178</v>
      </c>
      <c r="H421" s="176">
        <v>10.47</v>
      </c>
      <c r="I421" s="177"/>
      <c r="L421" s="173"/>
      <c r="M421" s="178"/>
      <c r="T421" s="179"/>
      <c r="AT421" s="174" t="s">
        <v>153</v>
      </c>
      <c r="AU421" s="174" t="s">
        <v>81</v>
      </c>
      <c r="AV421" s="14" t="s">
        <v>145</v>
      </c>
      <c r="AW421" s="14" t="s">
        <v>28</v>
      </c>
      <c r="AX421" s="14" t="s">
        <v>71</v>
      </c>
      <c r="AY421" s="174" t="s">
        <v>144</v>
      </c>
    </row>
    <row r="422" spans="2:65" s="12" customFormat="1">
      <c r="B422" s="148"/>
      <c r="D422" s="149" t="s">
        <v>153</v>
      </c>
      <c r="E422" s="150" t="s">
        <v>1</v>
      </c>
      <c r="F422" s="151" t="s">
        <v>179</v>
      </c>
      <c r="H422" s="150" t="s">
        <v>1</v>
      </c>
      <c r="I422" s="152"/>
      <c r="L422" s="148"/>
      <c r="M422" s="153"/>
      <c r="T422" s="154"/>
      <c r="AT422" s="150" t="s">
        <v>153</v>
      </c>
      <c r="AU422" s="150" t="s">
        <v>81</v>
      </c>
      <c r="AV422" s="12" t="s">
        <v>79</v>
      </c>
      <c r="AW422" s="12" t="s">
        <v>28</v>
      </c>
      <c r="AX422" s="12" t="s">
        <v>71</v>
      </c>
      <c r="AY422" s="150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512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3" customFormat="1">
      <c r="B424" s="155"/>
      <c r="D424" s="149" t="s">
        <v>153</v>
      </c>
      <c r="E424" s="156" t="s">
        <v>1</v>
      </c>
      <c r="F424" s="157" t="s">
        <v>513</v>
      </c>
      <c r="H424" s="158">
        <v>4.048</v>
      </c>
      <c r="I424" s="159"/>
      <c r="L424" s="155"/>
      <c r="M424" s="160"/>
      <c r="T424" s="161"/>
      <c r="AT424" s="156" t="s">
        <v>153</v>
      </c>
      <c r="AU424" s="156" t="s">
        <v>81</v>
      </c>
      <c r="AV424" s="13" t="s">
        <v>81</v>
      </c>
      <c r="AW424" s="13" t="s">
        <v>28</v>
      </c>
      <c r="AX424" s="13" t="s">
        <v>71</v>
      </c>
      <c r="AY424" s="156" t="s">
        <v>144</v>
      </c>
    </row>
    <row r="425" spans="2:65" s="12" customFormat="1">
      <c r="B425" s="148"/>
      <c r="D425" s="149" t="s">
        <v>153</v>
      </c>
      <c r="E425" s="150" t="s">
        <v>1</v>
      </c>
      <c r="F425" s="151" t="s">
        <v>514</v>
      </c>
      <c r="H425" s="150" t="s">
        <v>1</v>
      </c>
      <c r="I425" s="152"/>
      <c r="L425" s="148"/>
      <c r="M425" s="153"/>
      <c r="T425" s="154"/>
      <c r="AT425" s="150" t="s">
        <v>153</v>
      </c>
      <c r="AU425" s="150" t="s">
        <v>81</v>
      </c>
      <c r="AV425" s="12" t="s">
        <v>79</v>
      </c>
      <c r="AW425" s="12" t="s">
        <v>28</v>
      </c>
      <c r="AX425" s="12" t="s">
        <v>71</v>
      </c>
      <c r="AY425" s="150" t="s">
        <v>144</v>
      </c>
    </row>
    <row r="426" spans="2:65" s="13" customFormat="1">
      <c r="B426" s="155"/>
      <c r="D426" s="149" t="s">
        <v>153</v>
      </c>
      <c r="E426" s="156" t="s">
        <v>1</v>
      </c>
      <c r="F426" s="157" t="s">
        <v>515</v>
      </c>
      <c r="H426" s="158">
        <v>5.44</v>
      </c>
      <c r="I426" s="159"/>
      <c r="L426" s="155"/>
      <c r="M426" s="160"/>
      <c r="T426" s="161"/>
      <c r="AT426" s="156" t="s">
        <v>153</v>
      </c>
      <c r="AU426" s="156" t="s">
        <v>81</v>
      </c>
      <c r="AV426" s="13" t="s">
        <v>81</v>
      </c>
      <c r="AW426" s="13" t="s">
        <v>28</v>
      </c>
      <c r="AX426" s="13" t="s">
        <v>71</v>
      </c>
      <c r="AY426" s="156" t="s">
        <v>144</v>
      </c>
    </row>
    <row r="427" spans="2:65" s="14" customFormat="1">
      <c r="B427" s="173"/>
      <c r="D427" s="149" t="s">
        <v>153</v>
      </c>
      <c r="E427" s="174" t="s">
        <v>1</v>
      </c>
      <c r="F427" s="175" t="s">
        <v>178</v>
      </c>
      <c r="H427" s="176">
        <v>9.4879999999999995</v>
      </c>
      <c r="I427" s="177"/>
      <c r="L427" s="173"/>
      <c r="M427" s="178"/>
      <c r="T427" s="179"/>
      <c r="AT427" s="174" t="s">
        <v>153</v>
      </c>
      <c r="AU427" s="174" t="s">
        <v>81</v>
      </c>
      <c r="AV427" s="14" t="s">
        <v>145</v>
      </c>
      <c r="AW427" s="14" t="s">
        <v>28</v>
      </c>
      <c r="AX427" s="14" t="s">
        <v>71</v>
      </c>
      <c r="AY427" s="174" t="s">
        <v>144</v>
      </c>
    </row>
    <row r="428" spans="2:65" s="15" customFormat="1">
      <c r="B428" s="180"/>
      <c r="D428" s="149" t="s">
        <v>153</v>
      </c>
      <c r="E428" s="181" t="s">
        <v>1</v>
      </c>
      <c r="F428" s="182" t="s">
        <v>182</v>
      </c>
      <c r="H428" s="183">
        <v>79.093000000000004</v>
      </c>
      <c r="I428" s="184"/>
      <c r="L428" s="180"/>
      <c r="M428" s="185"/>
      <c r="T428" s="186"/>
      <c r="AT428" s="181" t="s">
        <v>153</v>
      </c>
      <c r="AU428" s="181" t="s">
        <v>81</v>
      </c>
      <c r="AV428" s="15" t="s">
        <v>151</v>
      </c>
      <c r="AW428" s="15" t="s">
        <v>28</v>
      </c>
      <c r="AX428" s="15" t="s">
        <v>79</v>
      </c>
      <c r="AY428" s="181" t="s">
        <v>144</v>
      </c>
    </row>
    <row r="429" spans="2:65" s="1" customFormat="1" ht="24.2" customHeight="1">
      <c r="B429" s="133"/>
      <c r="C429" s="134" t="s">
        <v>516</v>
      </c>
      <c r="D429" s="134" t="s">
        <v>147</v>
      </c>
      <c r="E429" s="135" t="s">
        <v>517</v>
      </c>
      <c r="F429" s="136" t="s">
        <v>518</v>
      </c>
      <c r="G429" s="137" t="s">
        <v>171</v>
      </c>
      <c r="H429" s="138">
        <v>7.9</v>
      </c>
      <c r="I429" s="139"/>
      <c r="J429" s="140">
        <f>ROUND(I429*H429,2)</f>
        <v>0</v>
      </c>
      <c r="K429" s="141"/>
      <c r="L429" s="32"/>
      <c r="M429" s="142" t="s">
        <v>1</v>
      </c>
      <c r="N429" s="143" t="s">
        <v>36</v>
      </c>
      <c r="P429" s="144">
        <f>O429*H429</f>
        <v>0</v>
      </c>
      <c r="Q429" s="144">
        <v>0</v>
      </c>
      <c r="R429" s="144">
        <f>Q429*H429</f>
        <v>0</v>
      </c>
      <c r="S429" s="144">
        <v>1.7250000000000001E-2</v>
      </c>
      <c r="T429" s="145">
        <f>S429*H429</f>
        <v>0.13627500000000001</v>
      </c>
      <c r="AR429" s="146" t="s">
        <v>265</v>
      </c>
      <c r="AT429" s="146" t="s">
        <v>147</v>
      </c>
      <c r="AU429" s="146" t="s">
        <v>81</v>
      </c>
      <c r="AY429" s="17" t="s">
        <v>144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7" t="s">
        <v>79</v>
      </c>
      <c r="BK429" s="147">
        <f>ROUND(I429*H429,2)</f>
        <v>0</v>
      </c>
      <c r="BL429" s="17" t="s">
        <v>265</v>
      </c>
      <c r="BM429" s="146" t="s">
        <v>519</v>
      </c>
    </row>
    <row r="430" spans="2:65" s="12" customFormat="1">
      <c r="B430" s="148"/>
      <c r="D430" s="149" t="s">
        <v>153</v>
      </c>
      <c r="E430" s="150" t="s">
        <v>1</v>
      </c>
      <c r="F430" s="151" t="s">
        <v>174</v>
      </c>
      <c r="H430" s="150" t="s">
        <v>1</v>
      </c>
      <c r="I430" s="152"/>
      <c r="L430" s="148"/>
      <c r="M430" s="153"/>
      <c r="T430" s="154"/>
      <c r="AT430" s="150" t="s">
        <v>153</v>
      </c>
      <c r="AU430" s="150" t="s">
        <v>81</v>
      </c>
      <c r="AV430" s="12" t="s">
        <v>79</v>
      </c>
      <c r="AW430" s="12" t="s">
        <v>28</v>
      </c>
      <c r="AX430" s="12" t="s">
        <v>71</v>
      </c>
      <c r="AY430" s="150" t="s">
        <v>144</v>
      </c>
    </row>
    <row r="431" spans="2:65" s="12" customFormat="1">
      <c r="B431" s="148"/>
      <c r="D431" s="149" t="s">
        <v>153</v>
      </c>
      <c r="E431" s="150" t="s">
        <v>1</v>
      </c>
      <c r="F431" s="151" t="s">
        <v>230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3" customFormat="1">
      <c r="B432" s="155"/>
      <c r="D432" s="149" t="s">
        <v>153</v>
      </c>
      <c r="E432" s="156" t="s">
        <v>1</v>
      </c>
      <c r="F432" s="157" t="s">
        <v>520</v>
      </c>
      <c r="H432" s="158">
        <v>1</v>
      </c>
      <c r="I432" s="159"/>
      <c r="L432" s="155"/>
      <c r="M432" s="160"/>
      <c r="T432" s="161"/>
      <c r="AT432" s="156" t="s">
        <v>153</v>
      </c>
      <c r="AU432" s="156" t="s">
        <v>81</v>
      </c>
      <c r="AV432" s="13" t="s">
        <v>81</v>
      </c>
      <c r="AW432" s="13" t="s">
        <v>28</v>
      </c>
      <c r="AX432" s="13" t="s">
        <v>71</v>
      </c>
      <c r="AY432" s="156" t="s">
        <v>144</v>
      </c>
    </row>
    <row r="433" spans="2:65" s="12" customFormat="1">
      <c r="B433" s="148"/>
      <c r="D433" s="149" t="s">
        <v>153</v>
      </c>
      <c r="E433" s="150" t="s">
        <v>1</v>
      </c>
      <c r="F433" s="151" t="s">
        <v>270</v>
      </c>
      <c r="H433" s="150" t="s">
        <v>1</v>
      </c>
      <c r="I433" s="152"/>
      <c r="L433" s="148"/>
      <c r="M433" s="153"/>
      <c r="T433" s="154"/>
      <c r="AT433" s="150" t="s">
        <v>153</v>
      </c>
      <c r="AU433" s="150" t="s">
        <v>81</v>
      </c>
      <c r="AV433" s="12" t="s">
        <v>79</v>
      </c>
      <c r="AW433" s="12" t="s">
        <v>28</v>
      </c>
      <c r="AX433" s="12" t="s">
        <v>71</v>
      </c>
      <c r="AY433" s="150" t="s">
        <v>144</v>
      </c>
    </row>
    <row r="434" spans="2:65" s="13" customFormat="1">
      <c r="B434" s="155"/>
      <c r="D434" s="149" t="s">
        <v>153</v>
      </c>
      <c r="E434" s="156" t="s">
        <v>1</v>
      </c>
      <c r="F434" s="157" t="s">
        <v>521</v>
      </c>
      <c r="H434" s="158">
        <v>1.38</v>
      </c>
      <c r="I434" s="159"/>
      <c r="L434" s="155"/>
      <c r="M434" s="160"/>
      <c r="T434" s="161"/>
      <c r="AT434" s="156" t="s">
        <v>153</v>
      </c>
      <c r="AU434" s="156" t="s">
        <v>81</v>
      </c>
      <c r="AV434" s="13" t="s">
        <v>81</v>
      </c>
      <c r="AW434" s="13" t="s">
        <v>28</v>
      </c>
      <c r="AX434" s="13" t="s">
        <v>71</v>
      </c>
      <c r="AY434" s="156" t="s">
        <v>144</v>
      </c>
    </row>
    <row r="435" spans="2:65" s="14" customFormat="1">
      <c r="B435" s="173"/>
      <c r="D435" s="149" t="s">
        <v>153</v>
      </c>
      <c r="E435" s="174" t="s">
        <v>1</v>
      </c>
      <c r="F435" s="175" t="s">
        <v>178</v>
      </c>
      <c r="H435" s="176">
        <v>2.38</v>
      </c>
      <c r="I435" s="177"/>
      <c r="L435" s="173"/>
      <c r="M435" s="178"/>
      <c r="T435" s="179"/>
      <c r="AT435" s="174" t="s">
        <v>153</v>
      </c>
      <c r="AU435" s="174" t="s">
        <v>81</v>
      </c>
      <c r="AV435" s="14" t="s">
        <v>145</v>
      </c>
      <c r="AW435" s="14" t="s">
        <v>28</v>
      </c>
      <c r="AX435" s="14" t="s">
        <v>71</v>
      </c>
      <c r="AY435" s="174" t="s">
        <v>144</v>
      </c>
    </row>
    <row r="436" spans="2:65" s="12" customFormat="1">
      <c r="B436" s="148"/>
      <c r="D436" s="149" t="s">
        <v>153</v>
      </c>
      <c r="E436" s="150" t="s">
        <v>1</v>
      </c>
      <c r="F436" s="151" t="s">
        <v>179</v>
      </c>
      <c r="H436" s="150" t="s">
        <v>1</v>
      </c>
      <c r="I436" s="152"/>
      <c r="L436" s="148"/>
      <c r="M436" s="153"/>
      <c r="T436" s="154"/>
      <c r="AT436" s="150" t="s">
        <v>153</v>
      </c>
      <c r="AU436" s="150" t="s">
        <v>81</v>
      </c>
      <c r="AV436" s="12" t="s">
        <v>79</v>
      </c>
      <c r="AW436" s="12" t="s">
        <v>28</v>
      </c>
      <c r="AX436" s="12" t="s">
        <v>71</v>
      </c>
      <c r="AY436" s="150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236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3" customFormat="1">
      <c r="B438" s="155"/>
      <c r="D438" s="149" t="s">
        <v>153</v>
      </c>
      <c r="E438" s="156" t="s">
        <v>1</v>
      </c>
      <c r="F438" s="157" t="s">
        <v>520</v>
      </c>
      <c r="H438" s="158">
        <v>1</v>
      </c>
      <c r="I438" s="159"/>
      <c r="L438" s="155"/>
      <c r="M438" s="160"/>
      <c r="T438" s="161"/>
      <c r="AT438" s="156" t="s">
        <v>153</v>
      </c>
      <c r="AU438" s="156" t="s">
        <v>81</v>
      </c>
      <c r="AV438" s="13" t="s">
        <v>81</v>
      </c>
      <c r="AW438" s="13" t="s">
        <v>28</v>
      </c>
      <c r="AX438" s="13" t="s">
        <v>71</v>
      </c>
      <c r="AY438" s="156" t="s">
        <v>144</v>
      </c>
    </row>
    <row r="439" spans="2:65" s="12" customFormat="1">
      <c r="B439" s="148"/>
      <c r="D439" s="149" t="s">
        <v>153</v>
      </c>
      <c r="E439" s="150" t="s">
        <v>1</v>
      </c>
      <c r="F439" s="151" t="s">
        <v>272</v>
      </c>
      <c r="H439" s="150" t="s">
        <v>1</v>
      </c>
      <c r="I439" s="152"/>
      <c r="L439" s="148"/>
      <c r="M439" s="153"/>
      <c r="T439" s="154"/>
      <c r="AT439" s="150" t="s">
        <v>153</v>
      </c>
      <c r="AU439" s="150" t="s">
        <v>81</v>
      </c>
      <c r="AV439" s="12" t="s">
        <v>79</v>
      </c>
      <c r="AW439" s="12" t="s">
        <v>28</v>
      </c>
      <c r="AX439" s="12" t="s">
        <v>71</v>
      </c>
      <c r="AY439" s="150" t="s">
        <v>144</v>
      </c>
    </row>
    <row r="440" spans="2:65" s="13" customFormat="1">
      <c r="B440" s="155"/>
      <c r="D440" s="149" t="s">
        <v>153</v>
      </c>
      <c r="E440" s="156" t="s">
        <v>1</v>
      </c>
      <c r="F440" s="157" t="s">
        <v>522</v>
      </c>
      <c r="H440" s="158">
        <v>2.81</v>
      </c>
      <c r="I440" s="159"/>
      <c r="L440" s="155"/>
      <c r="M440" s="160"/>
      <c r="T440" s="161"/>
      <c r="AT440" s="156" t="s">
        <v>153</v>
      </c>
      <c r="AU440" s="156" t="s">
        <v>81</v>
      </c>
      <c r="AV440" s="13" t="s">
        <v>81</v>
      </c>
      <c r="AW440" s="13" t="s">
        <v>28</v>
      </c>
      <c r="AX440" s="13" t="s">
        <v>71</v>
      </c>
      <c r="AY440" s="156" t="s">
        <v>144</v>
      </c>
    </row>
    <row r="441" spans="2:65" s="12" customFormat="1">
      <c r="B441" s="148"/>
      <c r="D441" s="149" t="s">
        <v>153</v>
      </c>
      <c r="E441" s="150" t="s">
        <v>1</v>
      </c>
      <c r="F441" s="151" t="s">
        <v>234</v>
      </c>
      <c r="H441" s="150" t="s">
        <v>1</v>
      </c>
      <c r="I441" s="152"/>
      <c r="L441" s="148"/>
      <c r="M441" s="153"/>
      <c r="T441" s="154"/>
      <c r="AT441" s="150" t="s">
        <v>153</v>
      </c>
      <c r="AU441" s="150" t="s">
        <v>81</v>
      </c>
      <c r="AV441" s="12" t="s">
        <v>79</v>
      </c>
      <c r="AW441" s="12" t="s">
        <v>28</v>
      </c>
      <c r="AX441" s="12" t="s">
        <v>71</v>
      </c>
      <c r="AY441" s="150" t="s">
        <v>144</v>
      </c>
    </row>
    <row r="442" spans="2:65" s="13" customFormat="1">
      <c r="B442" s="155"/>
      <c r="D442" s="149" t="s">
        <v>153</v>
      </c>
      <c r="E442" s="156" t="s">
        <v>1</v>
      </c>
      <c r="F442" s="157" t="s">
        <v>235</v>
      </c>
      <c r="H442" s="158">
        <v>1.71</v>
      </c>
      <c r="I442" s="159"/>
      <c r="L442" s="155"/>
      <c r="M442" s="160"/>
      <c r="T442" s="161"/>
      <c r="AT442" s="156" t="s">
        <v>153</v>
      </c>
      <c r="AU442" s="156" t="s">
        <v>81</v>
      </c>
      <c r="AV442" s="13" t="s">
        <v>81</v>
      </c>
      <c r="AW442" s="13" t="s">
        <v>28</v>
      </c>
      <c r="AX442" s="13" t="s">
        <v>71</v>
      </c>
      <c r="AY442" s="156" t="s">
        <v>144</v>
      </c>
    </row>
    <row r="443" spans="2:65" s="14" customFormat="1">
      <c r="B443" s="173"/>
      <c r="D443" s="149" t="s">
        <v>153</v>
      </c>
      <c r="E443" s="174" t="s">
        <v>1</v>
      </c>
      <c r="F443" s="175" t="s">
        <v>178</v>
      </c>
      <c r="H443" s="176">
        <v>5.52</v>
      </c>
      <c r="I443" s="177"/>
      <c r="L443" s="173"/>
      <c r="M443" s="178"/>
      <c r="T443" s="179"/>
      <c r="AT443" s="174" t="s">
        <v>153</v>
      </c>
      <c r="AU443" s="174" t="s">
        <v>81</v>
      </c>
      <c r="AV443" s="14" t="s">
        <v>145</v>
      </c>
      <c r="AW443" s="14" t="s">
        <v>28</v>
      </c>
      <c r="AX443" s="14" t="s">
        <v>71</v>
      </c>
      <c r="AY443" s="174" t="s">
        <v>144</v>
      </c>
    </row>
    <row r="444" spans="2:65" s="15" customFormat="1">
      <c r="B444" s="180"/>
      <c r="D444" s="149" t="s">
        <v>153</v>
      </c>
      <c r="E444" s="181" t="s">
        <v>1</v>
      </c>
      <c r="F444" s="182" t="s">
        <v>182</v>
      </c>
      <c r="H444" s="183">
        <v>7.9</v>
      </c>
      <c r="I444" s="184"/>
      <c r="L444" s="180"/>
      <c r="M444" s="185"/>
      <c r="T444" s="186"/>
      <c r="AT444" s="181" t="s">
        <v>153</v>
      </c>
      <c r="AU444" s="181" t="s">
        <v>81</v>
      </c>
      <c r="AV444" s="15" t="s">
        <v>151</v>
      </c>
      <c r="AW444" s="15" t="s">
        <v>28</v>
      </c>
      <c r="AX444" s="15" t="s">
        <v>79</v>
      </c>
      <c r="AY444" s="181" t="s">
        <v>144</v>
      </c>
    </row>
    <row r="445" spans="2:65" s="1" customFormat="1" ht="16.5" customHeight="1">
      <c r="B445" s="133"/>
      <c r="C445" s="134" t="s">
        <v>523</v>
      </c>
      <c r="D445" s="134" t="s">
        <v>147</v>
      </c>
      <c r="E445" s="135" t="s">
        <v>524</v>
      </c>
      <c r="F445" s="136" t="s">
        <v>525</v>
      </c>
      <c r="G445" s="137" t="s">
        <v>171</v>
      </c>
      <c r="H445" s="138">
        <v>28.8</v>
      </c>
      <c r="I445" s="139"/>
      <c r="J445" s="140">
        <f>ROUND(I445*H445,2)</f>
        <v>0</v>
      </c>
      <c r="K445" s="141"/>
      <c r="L445" s="32"/>
      <c r="M445" s="142" t="s">
        <v>1</v>
      </c>
      <c r="N445" s="143" t="s">
        <v>36</v>
      </c>
      <c r="P445" s="144">
        <f>O445*H445</f>
        <v>0</v>
      </c>
      <c r="Q445" s="144">
        <v>0</v>
      </c>
      <c r="R445" s="144">
        <f>Q445*H445</f>
        <v>0</v>
      </c>
      <c r="S445" s="144">
        <v>2.75E-2</v>
      </c>
      <c r="T445" s="145">
        <f>S445*H445</f>
        <v>0.79200000000000004</v>
      </c>
      <c r="AR445" s="146" t="s">
        <v>265</v>
      </c>
      <c r="AT445" s="146" t="s">
        <v>147</v>
      </c>
      <c r="AU445" s="146" t="s">
        <v>81</v>
      </c>
      <c r="AY445" s="17" t="s">
        <v>144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7" t="s">
        <v>79</v>
      </c>
      <c r="BK445" s="147">
        <f>ROUND(I445*H445,2)</f>
        <v>0</v>
      </c>
      <c r="BL445" s="17" t="s">
        <v>265</v>
      </c>
      <c r="BM445" s="146" t="s">
        <v>526</v>
      </c>
    </row>
    <row r="446" spans="2:65" s="12" customFormat="1">
      <c r="B446" s="148"/>
      <c r="D446" s="149" t="s">
        <v>153</v>
      </c>
      <c r="E446" s="150" t="s">
        <v>1</v>
      </c>
      <c r="F446" s="151" t="s">
        <v>174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3" customFormat="1">
      <c r="B447" s="155"/>
      <c r="D447" s="149" t="s">
        <v>153</v>
      </c>
      <c r="E447" s="156" t="s">
        <v>1</v>
      </c>
      <c r="F447" s="157" t="s">
        <v>527</v>
      </c>
      <c r="H447" s="158">
        <v>14.4</v>
      </c>
      <c r="I447" s="159"/>
      <c r="L447" s="155"/>
      <c r="M447" s="160"/>
      <c r="T447" s="161"/>
      <c r="AT447" s="156" t="s">
        <v>153</v>
      </c>
      <c r="AU447" s="156" t="s">
        <v>81</v>
      </c>
      <c r="AV447" s="13" t="s">
        <v>81</v>
      </c>
      <c r="AW447" s="13" t="s">
        <v>28</v>
      </c>
      <c r="AX447" s="13" t="s">
        <v>71</v>
      </c>
      <c r="AY447" s="156" t="s">
        <v>144</v>
      </c>
    </row>
    <row r="448" spans="2:65" s="12" customFormat="1">
      <c r="B448" s="148"/>
      <c r="D448" s="149" t="s">
        <v>153</v>
      </c>
      <c r="E448" s="150" t="s">
        <v>1</v>
      </c>
      <c r="F448" s="151" t="s">
        <v>179</v>
      </c>
      <c r="H448" s="150" t="s">
        <v>1</v>
      </c>
      <c r="I448" s="152"/>
      <c r="L448" s="148"/>
      <c r="M448" s="153"/>
      <c r="T448" s="154"/>
      <c r="AT448" s="150" t="s">
        <v>153</v>
      </c>
      <c r="AU448" s="150" t="s">
        <v>81</v>
      </c>
      <c r="AV448" s="12" t="s">
        <v>79</v>
      </c>
      <c r="AW448" s="12" t="s">
        <v>28</v>
      </c>
      <c r="AX448" s="12" t="s">
        <v>71</v>
      </c>
      <c r="AY448" s="150" t="s">
        <v>144</v>
      </c>
    </row>
    <row r="449" spans="2:65" s="13" customFormat="1">
      <c r="B449" s="155"/>
      <c r="D449" s="149" t="s">
        <v>153</v>
      </c>
      <c r="E449" s="156" t="s">
        <v>1</v>
      </c>
      <c r="F449" s="157" t="s">
        <v>527</v>
      </c>
      <c r="H449" s="158">
        <v>14.4</v>
      </c>
      <c r="I449" s="159"/>
      <c r="L449" s="155"/>
      <c r="M449" s="160"/>
      <c r="T449" s="161"/>
      <c r="AT449" s="156" t="s">
        <v>153</v>
      </c>
      <c r="AU449" s="156" t="s">
        <v>81</v>
      </c>
      <c r="AV449" s="13" t="s">
        <v>81</v>
      </c>
      <c r="AW449" s="13" t="s">
        <v>28</v>
      </c>
      <c r="AX449" s="13" t="s">
        <v>71</v>
      </c>
      <c r="AY449" s="156" t="s">
        <v>144</v>
      </c>
    </row>
    <row r="450" spans="2:65" s="15" customFormat="1">
      <c r="B450" s="180"/>
      <c r="D450" s="149" t="s">
        <v>153</v>
      </c>
      <c r="E450" s="181" t="s">
        <v>1</v>
      </c>
      <c r="F450" s="182" t="s">
        <v>182</v>
      </c>
      <c r="H450" s="183">
        <v>28.8</v>
      </c>
      <c r="I450" s="184"/>
      <c r="L450" s="180"/>
      <c r="M450" s="185"/>
      <c r="T450" s="186"/>
      <c r="AT450" s="181" t="s">
        <v>153</v>
      </c>
      <c r="AU450" s="181" t="s">
        <v>81</v>
      </c>
      <c r="AV450" s="15" t="s">
        <v>151</v>
      </c>
      <c r="AW450" s="15" t="s">
        <v>28</v>
      </c>
      <c r="AX450" s="15" t="s">
        <v>79</v>
      </c>
      <c r="AY450" s="181" t="s">
        <v>144</v>
      </c>
    </row>
    <row r="451" spans="2:65" s="1" customFormat="1" ht="16.5" customHeight="1">
      <c r="B451" s="133"/>
      <c r="C451" s="134" t="s">
        <v>528</v>
      </c>
      <c r="D451" s="134" t="s">
        <v>147</v>
      </c>
      <c r="E451" s="135" t="s">
        <v>529</v>
      </c>
      <c r="F451" s="136" t="s">
        <v>530</v>
      </c>
      <c r="G451" s="137" t="s">
        <v>318</v>
      </c>
      <c r="H451" s="138">
        <v>6</v>
      </c>
      <c r="I451" s="139"/>
      <c r="J451" s="140">
        <f>ROUND(I451*H451,2)</f>
        <v>0</v>
      </c>
      <c r="K451" s="141"/>
      <c r="L451" s="32"/>
      <c r="M451" s="142" t="s">
        <v>1</v>
      </c>
      <c r="N451" s="143" t="s">
        <v>36</v>
      </c>
      <c r="P451" s="144">
        <f>O451*H451</f>
        <v>0</v>
      </c>
      <c r="Q451" s="144">
        <v>0</v>
      </c>
      <c r="R451" s="144">
        <f>Q451*H451</f>
        <v>0</v>
      </c>
      <c r="S451" s="144">
        <v>4.2099999999999999E-2</v>
      </c>
      <c r="T451" s="145">
        <f>S451*H451</f>
        <v>0.25259999999999999</v>
      </c>
      <c r="AR451" s="146" t="s">
        <v>265</v>
      </c>
      <c r="AT451" s="146" t="s">
        <v>147</v>
      </c>
      <c r="AU451" s="146" t="s">
        <v>81</v>
      </c>
      <c r="AY451" s="17" t="s">
        <v>144</v>
      </c>
      <c r="BE451" s="147">
        <f>IF(N451="základní",J451,0)</f>
        <v>0</v>
      </c>
      <c r="BF451" s="147">
        <f>IF(N451="snížená",J451,0)</f>
        <v>0</v>
      </c>
      <c r="BG451" s="147">
        <f>IF(N451="zákl. přenesená",J451,0)</f>
        <v>0</v>
      </c>
      <c r="BH451" s="147">
        <f>IF(N451="sníž. přenesená",J451,0)</f>
        <v>0</v>
      </c>
      <c r="BI451" s="147">
        <f>IF(N451="nulová",J451,0)</f>
        <v>0</v>
      </c>
      <c r="BJ451" s="17" t="s">
        <v>79</v>
      </c>
      <c r="BK451" s="147">
        <f>ROUND(I451*H451,2)</f>
        <v>0</v>
      </c>
      <c r="BL451" s="17" t="s">
        <v>265</v>
      </c>
      <c r="BM451" s="146" t="s">
        <v>531</v>
      </c>
    </row>
    <row r="452" spans="2:65" s="12" customFormat="1">
      <c r="B452" s="148"/>
      <c r="D452" s="149" t="s">
        <v>153</v>
      </c>
      <c r="E452" s="150" t="s">
        <v>1</v>
      </c>
      <c r="F452" s="151" t="s">
        <v>174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145</v>
      </c>
      <c r="H453" s="158">
        <v>3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179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145</v>
      </c>
      <c r="H455" s="158">
        <v>3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5" customFormat="1">
      <c r="B456" s="180"/>
      <c r="D456" s="149" t="s">
        <v>153</v>
      </c>
      <c r="E456" s="181" t="s">
        <v>1</v>
      </c>
      <c r="F456" s="182" t="s">
        <v>182</v>
      </c>
      <c r="H456" s="183">
        <v>6</v>
      </c>
      <c r="I456" s="184"/>
      <c r="L456" s="180"/>
      <c r="M456" s="185"/>
      <c r="T456" s="186"/>
      <c r="AT456" s="181" t="s">
        <v>153</v>
      </c>
      <c r="AU456" s="181" t="s">
        <v>81</v>
      </c>
      <c r="AV456" s="15" t="s">
        <v>151</v>
      </c>
      <c r="AW456" s="15" t="s">
        <v>28</v>
      </c>
      <c r="AX456" s="15" t="s">
        <v>79</v>
      </c>
      <c r="AY456" s="181" t="s">
        <v>144</v>
      </c>
    </row>
    <row r="457" spans="2:65" s="1" customFormat="1" ht="24.2" customHeight="1">
      <c r="B457" s="133"/>
      <c r="C457" s="134" t="s">
        <v>532</v>
      </c>
      <c r="D457" s="134" t="s">
        <v>147</v>
      </c>
      <c r="E457" s="135" t="s">
        <v>533</v>
      </c>
      <c r="F457" s="136" t="s">
        <v>534</v>
      </c>
      <c r="G457" s="137" t="s">
        <v>491</v>
      </c>
      <c r="H457" s="187"/>
      <c r="I457" s="139"/>
      <c r="J457" s="140">
        <f>ROUND(I457*H457,2)</f>
        <v>0</v>
      </c>
      <c r="K457" s="141"/>
      <c r="L457" s="32"/>
      <c r="M457" s="142" t="s">
        <v>1</v>
      </c>
      <c r="N457" s="143" t="s">
        <v>36</v>
      </c>
      <c r="P457" s="144">
        <f>O457*H457</f>
        <v>0</v>
      </c>
      <c r="Q457" s="144">
        <v>0</v>
      </c>
      <c r="R457" s="144">
        <f>Q457*H457</f>
        <v>0</v>
      </c>
      <c r="S457" s="144">
        <v>0</v>
      </c>
      <c r="T457" s="145">
        <f>S457*H457</f>
        <v>0</v>
      </c>
      <c r="AR457" s="146" t="s">
        <v>265</v>
      </c>
      <c r="AT457" s="146" t="s">
        <v>147</v>
      </c>
      <c r="AU457" s="146" t="s">
        <v>81</v>
      </c>
      <c r="AY457" s="17" t="s">
        <v>144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7" t="s">
        <v>79</v>
      </c>
      <c r="BK457" s="147">
        <f>ROUND(I457*H457,2)</f>
        <v>0</v>
      </c>
      <c r="BL457" s="17" t="s">
        <v>265</v>
      </c>
      <c r="BM457" s="146" t="s">
        <v>535</v>
      </c>
    </row>
    <row r="458" spans="2:65" s="11" customFormat="1" ht="22.9" customHeight="1">
      <c r="B458" s="121"/>
      <c r="D458" s="122" t="s">
        <v>70</v>
      </c>
      <c r="E458" s="131" t="s">
        <v>536</v>
      </c>
      <c r="F458" s="131" t="s">
        <v>537</v>
      </c>
      <c r="I458" s="124"/>
      <c r="J458" s="132">
        <f>BK458</f>
        <v>0</v>
      </c>
      <c r="L458" s="121"/>
      <c r="M458" s="126"/>
      <c r="P458" s="127">
        <f>SUM(P459:P467)</f>
        <v>0</v>
      </c>
      <c r="R458" s="127">
        <f>SUM(R459:R467)</f>
        <v>0</v>
      </c>
      <c r="T458" s="128">
        <f>SUM(T459:T467)</f>
        <v>0.216</v>
      </c>
      <c r="AR458" s="122" t="s">
        <v>81</v>
      </c>
      <c r="AT458" s="129" t="s">
        <v>70</v>
      </c>
      <c r="AU458" s="129" t="s">
        <v>79</v>
      </c>
      <c r="AY458" s="122" t="s">
        <v>144</v>
      </c>
      <c r="BK458" s="130">
        <f>SUM(BK459:BK467)</f>
        <v>0</v>
      </c>
    </row>
    <row r="459" spans="2:65" s="1" customFormat="1" ht="24.2" customHeight="1">
      <c r="B459" s="133"/>
      <c r="C459" s="134" t="s">
        <v>538</v>
      </c>
      <c r="D459" s="134" t="s">
        <v>147</v>
      </c>
      <c r="E459" s="135" t="s">
        <v>539</v>
      </c>
      <c r="F459" s="136" t="s">
        <v>540</v>
      </c>
      <c r="G459" s="137" t="s">
        <v>318</v>
      </c>
      <c r="H459" s="138">
        <v>9</v>
      </c>
      <c r="I459" s="139"/>
      <c r="J459" s="140">
        <f>ROUND(I459*H459,2)</f>
        <v>0</v>
      </c>
      <c r="K459" s="141"/>
      <c r="L459" s="32"/>
      <c r="M459" s="142" t="s">
        <v>1</v>
      </c>
      <c r="N459" s="143" t="s">
        <v>36</v>
      </c>
      <c r="P459" s="144">
        <f>O459*H459</f>
        <v>0</v>
      </c>
      <c r="Q459" s="144">
        <v>0</v>
      </c>
      <c r="R459" s="144">
        <f>Q459*H459</f>
        <v>0</v>
      </c>
      <c r="S459" s="144">
        <v>2.4E-2</v>
      </c>
      <c r="T459" s="145">
        <f>S459*H459</f>
        <v>0.216</v>
      </c>
      <c r="AR459" s="146" t="s">
        <v>265</v>
      </c>
      <c r="AT459" s="146" t="s">
        <v>147</v>
      </c>
      <c r="AU459" s="146" t="s">
        <v>81</v>
      </c>
      <c r="AY459" s="17" t="s">
        <v>144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7" t="s">
        <v>79</v>
      </c>
      <c r="BK459" s="147">
        <f>ROUND(I459*H459,2)</f>
        <v>0</v>
      </c>
      <c r="BL459" s="17" t="s">
        <v>265</v>
      </c>
      <c r="BM459" s="146" t="s">
        <v>541</v>
      </c>
    </row>
    <row r="460" spans="2:65" s="12" customFormat="1">
      <c r="B460" s="148"/>
      <c r="D460" s="149" t="s">
        <v>153</v>
      </c>
      <c r="E460" s="150" t="s">
        <v>1</v>
      </c>
      <c r="F460" s="151" t="s">
        <v>381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3" customFormat="1">
      <c r="B461" s="155"/>
      <c r="D461" s="149" t="s">
        <v>153</v>
      </c>
      <c r="E461" s="156" t="s">
        <v>1</v>
      </c>
      <c r="F461" s="157" t="s">
        <v>145</v>
      </c>
      <c r="H461" s="158">
        <v>3</v>
      </c>
      <c r="I461" s="159"/>
      <c r="L461" s="155"/>
      <c r="M461" s="160"/>
      <c r="T461" s="161"/>
      <c r="AT461" s="156" t="s">
        <v>153</v>
      </c>
      <c r="AU461" s="156" t="s">
        <v>81</v>
      </c>
      <c r="AV461" s="13" t="s">
        <v>81</v>
      </c>
      <c r="AW461" s="13" t="s">
        <v>28</v>
      </c>
      <c r="AX461" s="13" t="s">
        <v>71</v>
      </c>
      <c r="AY461" s="156" t="s">
        <v>144</v>
      </c>
    </row>
    <row r="462" spans="2:65" s="12" customFormat="1">
      <c r="B462" s="148"/>
      <c r="D462" s="149" t="s">
        <v>153</v>
      </c>
      <c r="E462" s="150" t="s">
        <v>1</v>
      </c>
      <c r="F462" s="151" t="s">
        <v>174</v>
      </c>
      <c r="H462" s="150" t="s">
        <v>1</v>
      </c>
      <c r="I462" s="152"/>
      <c r="L462" s="148"/>
      <c r="M462" s="153"/>
      <c r="T462" s="154"/>
      <c r="AT462" s="150" t="s">
        <v>153</v>
      </c>
      <c r="AU462" s="150" t="s">
        <v>81</v>
      </c>
      <c r="AV462" s="12" t="s">
        <v>79</v>
      </c>
      <c r="AW462" s="12" t="s">
        <v>28</v>
      </c>
      <c r="AX462" s="12" t="s">
        <v>71</v>
      </c>
      <c r="AY462" s="150" t="s">
        <v>144</v>
      </c>
    </row>
    <row r="463" spans="2:65" s="13" customFormat="1">
      <c r="B463" s="155"/>
      <c r="D463" s="149" t="s">
        <v>153</v>
      </c>
      <c r="E463" s="156" t="s">
        <v>1</v>
      </c>
      <c r="F463" s="157" t="s">
        <v>81</v>
      </c>
      <c r="H463" s="158">
        <v>2</v>
      </c>
      <c r="I463" s="159"/>
      <c r="L463" s="155"/>
      <c r="M463" s="160"/>
      <c r="T463" s="161"/>
      <c r="AT463" s="156" t="s">
        <v>153</v>
      </c>
      <c r="AU463" s="156" t="s">
        <v>81</v>
      </c>
      <c r="AV463" s="13" t="s">
        <v>81</v>
      </c>
      <c r="AW463" s="13" t="s">
        <v>28</v>
      </c>
      <c r="AX463" s="13" t="s">
        <v>71</v>
      </c>
      <c r="AY463" s="156" t="s">
        <v>144</v>
      </c>
    </row>
    <row r="464" spans="2:65" s="12" customFormat="1">
      <c r="B464" s="148"/>
      <c r="D464" s="149" t="s">
        <v>153</v>
      </c>
      <c r="E464" s="150" t="s">
        <v>1</v>
      </c>
      <c r="F464" s="151" t="s">
        <v>179</v>
      </c>
      <c r="H464" s="150" t="s">
        <v>1</v>
      </c>
      <c r="I464" s="152"/>
      <c r="L464" s="148"/>
      <c r="M464" s="153"/>
      <c r="T464" s="154"/>
      <c r="AT464" s="150" t="s">
        <v>153</v>
      </c>
      <c r="AU464" s="150" t="s">
        <v>81</v>
      </c>
      <c r="AV464" s="12" t="s">
        <v>79</v>
      </c>
      <c r="AW464" s="12" t="s">
        <v>28</v>
      </c>
      <c r="AX464" s="12" t="s">
        <v>71</v>
      </c>
      <c r="AY464" s="150" t="s">
        <v>144</v>
      </c>
    </row>
    <row r="465" spans="2:65" s="13" customFormat="1">
      <c r="B465" s="155"/>
      <c r="D465" s="149" t="s">
        <v>153</v>
      </c>
      <c r="E465" s="156" t="s">
        <v>1</v>
      </c>
      <c r="F465" s="157" t="s">
        <v>151</v>
      </c>
      <c r="H465" s="158">
        <v>4</v>
      </c>
      <c r="I465" s="159"/>
      <c r="L465" s="155"/>
      <c r="M465" s="160"/>
      <c r="T465" s="161"/>
      <c r="AT465" s="156" t="s">
        <v>153</v>
      </c>
      <c r="AU465" s="156" t="s">
        <v>81</v>
      </c>
      <c r="AV465" s="13" t="s">
        <v>81</v>
      </c>
      <c r="AW465" s="13" t="s">
        <v>28</v>
      </c>
      <c r="AX465" s="13" t="s">
        <v>71</v>
      </c>
      <c r="AY465" s="156" t="s">
        <v>144</v>
      </c>
    </row>
    <row r="466" spans="2:65" s="15" customFormat="1">
      <c r="B466" s="180"/>
      <c r="D466" s="149" t="s">
        <v>153</v>
      </c>
      <c r="E466" s="181" t="s">
        <v>1</v>
      </c>
      <c r="F466" s="182" t="s">
        <v>182</v>
      </c>
      <c r="H466" s="183">
        <v>9</v>
      </c>
      <c r="I466" s="184"/>
      <c r="L466" s="180"/>
      <c r="M466" s="185"/>
      <c r="T466" s="186"/>
      <c r="AT466" s="181" t="s">
        <v>153</v>
      </c>
      <c r="AU466" s="181" t="s">
        <v>81</v>
      </c>
      <c r="AV466" s="15" t="s">
        <v>151</v>
      </c>
      <c r="AW466" s="15" t="s">
        <v>28</v>
      </c>
      <c r="AX466" s="15" t="s">
        <v>79</v>
      </c>
      <c r="AY466" s="181" t="s">
        <v>144</v>
      </c>
    </row>
    <row r="467" spans="2:65" s="1" customFormat="1" ht="24.2" customHeight="1">
      <c r="B467" s="133"/>
      <c r="C467" s="134" t="s">
        <v>542</v>
      </c>
      <c r="D467" s="134" t="s">
        <v>147</v>
      </c>
      <c r="E467" s="135" t="s">
        <v>543</v>
      </c>
      <c r="F467" s="136" t="s">
        <v>544</v>
      </c>
      <c r="G467" s="137" t="s">
        <v>491</v>
      </c>
      <c r="H467" s="187"/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0</v>
      </c>
      <c r="R467" s="144">
        <f>Q467*H467</f>
        <v>0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545</v>
      </c>
    </row>
    <row r="468" spans="2:65" s="11" customFormat="1" ht="22.9" customHeight="1">
      <c r="B468" s="121"/>
      <c r="D468" s="122" t="s">
        <v>70</v>
      </c>
      <c r="E468" s="131" t="s">
        <v>546</v>
      </c>
      <c r="F468" s="131" t="s">
        <v>547</v>
      </c>
      <c r="I468" s="124"/>
      <c r="J468" s="132">
        <f>BK468</f>
        <v>0</v>
      </c>
      <c r="L468" s="121"/>
      <c r="M468" s="126"/>
      <c r="P468" s="127">
        <f>SUM(P469:P483)</f>
        <v>0</v>
      </c>
      <c r="R468" s="127">
        <f>SUM(R469:R483)</f>
        <v>0</v>
      </c>
      <c r="T468" s="128">
        <f>SUM(T469:T483)</f>
        <v>4.1934201999999994</v>
      </c>
      <c r="AR468" s="122" t="s">
        <v>81</v>
      </c>
      <c r="AT468" s="129" t="s">
        <v>70</v>
      </c>
      <c r="AU468" s="129" t="s">
        <v>79</v>
      </c>
      <c r="AY468" s="122" t="s">
        <v>144</v>
      </c>
      <c r="BK468" s="130">
        <f>SUM(BK469:BK483)</f>
        <v>0</v>
      </c>
    </row>
    <row r="469" spans="2:65" s="1" customFormat="1" ht="24.2" customHeight="1">
      <c r="B469" s="133"/>
      <c r="C469" s="134" t="s">
        <v>548</v>
      </c>
      <c r="D469" s="134" t="s">
        <v>147</v>
      </c>
      <c r="E469" s="135" t="s">
        <v>549</v>
      </c>
      <c r="F469" s="136" t="s">
        <v>550</v>
      </c>
      <c r="G469" s="137" t="s">
        <v>279</v>
      </c>
      <c r="H469" s="138">
        <v>6.8</v>
      </c>
      <c r="I469" s="139"/>
      <c r="J469" s="140">
        <f>ROUND(I469*H469,2)</f>
        <v>0</v>
      </c>
      <c r="K469" s="141"/>
      <c r="L469" s="32"/>
      <c r="M469" s="142" t="s">
        <v>1</v>
      </c>
      <c r="N469" s="143" t="s">
        <v>36</v>
      </c>
      <c r="P469" s="144">
        <f>O469*H469</f>
        <v>0</v>
      </c>
      <c r="Q469" s="144">
        <v>0</v>
      </c>
      <c r="R469" s="144">
        <f>Q469*H469</f>
        <v>0</v>
      </c>
      <c r="S469" s="144">
        <v>1.174E-2</v>
      </c>
      <c r="T469" s="145">
        <f>S469*H469</f>
        <v>7.9832E-2</v>
      </c>
      <c r="AR469" s="146" t="s">
        <v>265</v>
      </c>
      <c r="AT469" s="146" t="s">
        <v>147</v>
      </c>
      <c r="AU469" s="146" t="s">
        <v>81</v>
      </c>
      <c r="AY469" s="17" t="s">
        <v>144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7" t="s">
        <v>79</v>
      </c>
      <c r="BK469" s="147">
        <f>ROUND(I469*H469,2)</f>
        <v>0</v>
      </c>
      <c r="BL469" s="17" t="s">
        <v>265</v>
      </c>
      <c r="BM469" s="146" t="s">
        <v>551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270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552</v>
      </c>
      <c r="H472" s="158">
        <v>3.2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179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2" customFormat="1">
      <c r="B474" s="148"/>
      <c r="D474" s="149" t="s">
        <v>153</v>
      </c>
      <c r="E474" s="150" t="s">
        <v>1</v>
      </c>
      <c r="F474" s="151" t="s">
        <v>272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3" customFormat="1">
      <c r="B475" s="155"/>
      <c r="D475" s="149" t="s">
        <v>153</v>
      </c>
      <c r="E475" s="156" t="s">
        <v>1</v>
      </c>
      <c r="F475" s="157" t="s">
        <v>553</v>
      </c>
      <c r="H475" s="158">
        <v>3.6</v>
      </c>
      <c r="I475" s="159"/>
      <c r="L475" s="155"/>
      <c r="M475" s="160"/>
      <c r="T475" s="161"/>
      <c r="AT475" s="156" t="s">
        <v>153</v>
      </c>
      <c r="AU475" s="156" t="s">
        <v>81</v>
      </c>
      <c r="AV475" s="13" t="s">
        <v>81</v>
      </c>
      <c r="AW475" s="13" t="s">
        <v>28</v>
      </c>
      <c r="AX475" s="13" t="s">
        <v>71</v>
      </c>
      <c r="AY475" s="156" t="s">
        <v>144</v>
      </c>
    </row>
    <row r="476" spans="2:65" s="15" customFormat="1">
      <c r="B476" s="180"/>
      <c r="D476" s="149" t="s">
        <v>153</v>
      </c>
      <c r="E476" s="181" t="s">
        <v>1</v>
      </c>
      <c r="F476" s="182" t="s">
        <v>182</v>
      </c>
      <c r="H476" s="183">
        <v>6.8</v>
      </c>
      <c r="I476" s="184"/>
      <c r="L476" s="180"/>
      <c r="M476" s="185"/>
      <c r="T476" s="186"/>
      <c r="AT476" s="181" t="s">
        <v>153</v>
      </c>
      <c r="AU476" s="181" t="s">
        <v>81</v>
      </c>
      <c r="AV476" s="15" t="s">
        <v>151</v>
      </c>
      <c r="AW476" s="15" t="s">
        <v>28</v>
      </c>
      <c r="AX476" s="15" t="s">
        <v>79</v>
      </c>
      <c r="AY476" s="181" t="s">
        <v>144</v>
      </c>
    </row>
    <row r="477" spans="2:65" s="1" customFormat="1" ht="24.2" customHeight="1">
      <c r="B477" s="133"/>
      <c r="C477" s="134" t="s">
        <v>554</v>
      </c>
      <c r="D477" s="134" t="s">
        <v>147</v>
      </c>
      <c r="E477" s="135" t="s">
        <v>555</v>
      </c>
      <c r="F477" s="136" t="s">
        <v>556</v>
      </c>
      <c r="G477" s="137" t="s">
        <v>171</v>
      </c>
      <c r="H477" s="138">
        <v>49.46</v>
      </c>
      <c r="I477" s="139"/>
      <c r="J477" s="140">
        <f>ROUND(I477*H477,2)</f>
        <v>0</v>
      </c>
      <c r="K477" s="141"/>
      <c r="L477" s="32"/>
      <c r="M477" s="142" t="s">
        <v>1</v>
      </c>
      <c r="N477" s="143" t="s">
        <v>36</v>
      </c>
      <c r="P477" s="144">
        <f>O477*H477</f>
        <v>0</v>
      </c>
      <c r="Q477" s="144">
        <v>0</v>
      </c>
      <c r="R477" s="144">
        <f>Q477*H477</f>
        <v>0</v>
      </c>
      <c r="S477" s="144">
        <v>8.3169999999999994E-2</v>
      </c>
      <c r="T477" s="145">
        <f>S477*H477</f>
        <v>4.1135881999999997</v>
      </c>
      <c r="AR477" s="146" t="s">
        <v>265</v>
      </c>
      <c r="AT477" s="146" t="s">
        <v>147</v>
      </c>
      <c r="AU477" s="146" t="s">
        <v>81</v>
      </c>
      <c r="AY477" s="17" t="s">
        <v>144</v>
      </c>
      <c r="BE477" s="147">
        <f>IF(N477="základní",J477,0)</f>
        <v>0</v>
      </c>
      <c r="BF477" s="147">
        <f>IF(N477="snížená",J477,0)</f>
        <v>0</v>
      </c>
      <c r="BG477" s="147">
        <f>IF(N477="zákl. přenesená",J477,0)</f>
        <v>0</v>
      </c>
      <c r="BH477" s="147">
        <f>IF(N477="sníž. přenesená",J477,0)</f>
        <v>0</v>
      </c>
      <c r="BI477" s="147">
        <f>IF(N477="nulová",J477,0)</f>
        <v>0</v>
      </c>
      <c r="BJ477" s="17" t="s">
        <v>79</v>
      </c>
      <c r="BK477" s="147">
        <f>ROUND(I477*H477,2)</f>
        <v>0</v>
      </c>
      <c r="BL477" s="17" t="s">
        <v>265</v>
      </c>
      <c r="BM477" s="146" t="s">
        <v>557</v>
      </c>
    </row>
    <row r="478" spans="2:65" s="12" customFormat="1">
      <c r="B478" s="148"/>
      <c r="D478" s="149" t="s">
        <v>153</v>
      </c>
      <c r="E478" s="150" t="s">
        <v>1</v>
      </c>
      <c r="F478" s="151" t="s">
        <v>174</v>
      </c>
      <c r="H478" s="150" t="s">
        <v>1</v>
      </c>
      <c r="I478" s="152"/>
      <c r="L478" s="148"/>
      <c r="M478" s="153"/>
      <c r="T478" s="154"/>
      <c r="AT478" s="150" t="s">
        <v>153</v>
      </c>
      <c r="AU478" s="150" t="s">
        <v>81</v>
      </c>
      <c r="AV478" s="12" t="s">
        <v>79</v>
      </c>
      <c r="AW478" s="12" t="s">
        <v>28</v>
      </c>
      <c r="AX478" s="12" t="s">
        <v>71</v>
      </c>
      <c r="AY478" s="150" t="s">
        <v>144</v>
      </c>
    </row>
    <row r="479" spans="2:65" s="13" customFormat="1">
      <c r="B479" s="155"/>
      <c r="D479" s="149" t="s">
        <v>153</v>
      </c>
      <c r="E479" s="156" t="s">
        <v>1</v>
      </c>
      <c r="F479" s="157" t="s">
        <v>558</v>
      </c>
      <c r="H479" s="158">
        <v>25.32</v>
      </c>
      <c r="I479" s="159"/>
      <c r="L479" s="155"/>
      <c r="M479" s="160"/>
      <c r="T479" s="161"/>
      <c r="AT479" s="156" t="s">
        <v>153</v>
      </c>
      <c r="AU479" s="156" t="s">
        <v>81</v>
      </c>
      <c r="AV479" s="13" t="s">
        <v>81</v>
      </c>
      <c r="AW479" s="13" t="s">
        <v>28</v>
      </c>
      <c r="AX479" s="13" t="s">
        <v>71</v>
      </c>
      <c r="AY479" s="156" t="s">
        <v>144</v>
      </c>
    </row>
    <row r="480" spans="2:65" s="12" customFormat="1">
      <c r="B480" s="148"/>
      <c r="D480" s="149" t="s">
        <v>153</v>
      </c>
      <c r="E480" s="150" t="s">
        <v>1</v>
      </c>
      <c r="F480" s="151" t="s">
        <v>179</v>
      </c>
      <c r="H480" s="150" t="s">
        <v>1</v>
      </c>
      <c r="I480" s="152"/>
      <c r="L480" s="148"/>
      <c r="M480" s="153"/>
      <c r="T480" s="154"/>
      <c r="AT480" s="150" t="s">
        <v>153</v>
      </c>
      <c r="AU480" s="150" t="s">
        <v>81</v>
      </c>
      <c r="AV480" s="12" t="s">
        <v>79</v>
      </c>
      <c r="AW480" s="12" t="s">
        <v>28</v>
      </c>
      <c r="AX480" s="12" t="s">
        <v>71</v>
      </c>
      <c r="AY480" s="150" t="s">
        <v>144</v>
      </c>
    </row>
    <row r="481" spans="2:65" s="13" customFormat="1">
      <c r="B481" s="155"/>
      <c r="D481" s="149" t="s">
        <v>153</v>
      </c>
      <c r="E481" s="156" t="s">
        <v>1</v>
      </c>
      <c r="F481" s="157" t="s">
        <v>559</v>
      </c>
      <c r="H481" s="158">
        <v>24.14</v>
      </c>
      <c r="I481" s="159"/>
      <c r="L481" s="155"/>
      <c r="M481" s="160"/>
      <c r="T481" s="161"/>
      <c r="AT481" s="156" t="s">
        <v>153</v>
      </c>
      <c r="AU481" s="156" t="s">
        <v>81</v>
      </c>
      <c r="AV481" s="13" t="s">
        <v>81</v>
      </c>
      <c r="AW481" s="13" t="s">
        <v>28</v>
      </c>
      <c r="AX481" s="13" t="s">
        <v>71</v>
      </c>
      <c r="AY481" s="156" t="s">
        <v>144</v>
      </c>
    </row>
    <row r="482" spans="2:65" s="15" customFormat="1">
      <c r="B482" s="180"/>
      <c r="D482" s="149" t="s">
        <v>153</v>
      </c>
      <c r="E482" s="181" t="s">
        <v>1</v>
      </c>
      <c r="F482" s="182" t="s">
        <v>182</v>
      </c>
      <c r="H482" s="183">
        <v>49.46</v>
      </c>
      <c r="I482" s="184"/>
      <c r="L482" s="180"/>
      <c r="M482" s="185"/>
      <c r="T482" s="186"/>
      <c r="AT482" s="181" t="s">
        <v>153</v>
      </c>
      <c r="AU482" s="181" t="s">
        <v>81</v>
      </c>
      <c r="AV482" s="15" t="s">
        <v>151</v>
      </c>
      <c r="AW482" s="15" t="s">
        <v>28</v>
      </c>
      <c r="AX482" s="15" t="s">
        <v>79</v>
      </c>
      <c r="AY482" s="181" t="s">
        <v>144</v>
      </c>
    </row>
    <row r="483" spans="2:65" s="1" customFormat="1" ht="24.2" customHeight="1">
      <c r="B483" s="133"/>
      <c r="C483" s="134" t="s">
        <v>560</v>
      </c>
      <c r="D483" s="134" t="s">
        <v>147</v>
      </c>
      <c r="E483" s="135" t="s">
        <v>561</v>
      </c>
      <c r="F483" s="136" t="s">
        <v>562</v>
      </c>
      <c r="G483" s="137" t="s">
        <v>491</v>
      </c>
      <c r="H483" s="187"/>
      <c r="I483" s="139"/>
      <c r="J483" s="140">
        <f>ROUND(I483*H483,2)</f>
        <v>0</v>
      </c>
      <c r="K483" s="141"/>
      <c r="L483" s="32"/>
      <c r="M483" s="142" t="s">
        <v>1</v>
      </c>
      <c r="N483" s="143" t="s">
        <v>36</v>
      </c>
      <c r="P483" s="144">
        <f>O483*H483</f>
        <v>0</v>
      </c>
      <c r="Q483" s="144">
        <v>0</v>
      </c>
      <c r="R483" s="144">
        <f>Q483*H483</f>
        <v>0</v>
      </c>
      <c r="S483" s="144">
        <v>0</v>
      </c>
      <c r="T483" s="145">
        <f>S483*H483</f>
        <v>0</v>
      </c>
      <c r="AR483" s="146" t="s">
        <v>265</v>
      </c>
      <c r="AT483" s="146" t="s">
        <v>147</v>
      </c>
      <c r="AU483" s="146" t="s">
        <v>81</v>
      </c>
      <c r="AY483" s="17" t="s">
        <v>144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7" t="s">
        <v>79</v>
      </c>
      <c r="BK483" s="147">
        <f>ROUND(I483*H483,2)</f>
        <v>0</v>
      </c>
      <c r="BL483" s="17" t="s">
        <v>265</v>
      </c>
      <c r="BM483" s="146" t="s">
        <v>563</v>
      </c>
    </row>
    <row r="484" spans="2:65" s="11" customFormat="1" ht="22.9" customHeight="1">
      <c r="B484" s="121"/>
      <c r="D484" s="122" t="s">
        <v>70</v>
      </c>
      <c r="E484" s="131" t="s">
        <v>564</v>
      </c>
      <c r="F484" s="131" t="s">
        <v>565</v>
      </c>
      <c r="I484" s="124"/>
      <c r="J484" s="132">
        <f>BK484</f>
        <v>0</v>
      </c>
      <c r="L484" s="121"/>
      <c r="M484" s="126"/>
      <c r="P484" s="127">
        <f>SUM(P485:P513)</f>
        <v>0</v>
      </c>
      <c r="R484" s="127">
        <f>SUM(R485:R513)</f>
        <v>0</v>
      </c>
      <c r="T484" s="128">
        <f>SUM(T485:T513)</f>
        <v>4.0562550000000002</v>
      </c>
      <c r="AR484" s="122" t="s">
        <v>81</v>
      </c>
      <c r="AT484" s="129" t="s">
        <v>70</v>
      </c>
      <c r="AU484" s="129" t="s">
        <v>79</v>
      </c>
      <c r="AY484" s="122" t="s">
        <v>144</v>
      </c>
      <c r="BK484" s="130">
        <f>SUM(BK485:BK513)</f>
        <v>0</v>
      </c>
    </row>
    <row r="485" spans="2:65" s="1" customFormat="1" ht="24.2" customHeight="1">
      <c r="B485" s="133"/>
      <c r="C485" s="134" t="s">
        <v>566</v>
      </c>
      <c r="D485" s="134" t="s">
        <v>147</v>
      </c>
      <c r="E485" s="135" t="s">
        <v>567</v>
      </c>
      <c r="F485" s="136" t="s">
        <v>568</v>
      </c>
      <c r="G485" s="137" t="s">
        <v>171</v>
      </c>
      <c r="H485" s="138">
        <v>49.77</v>
      </c>
      <c r="I485" s="139"/>
      <c r="J485" s="140">
        <f>ROUND(I485*H485,2)</f>
        <v>0</v>
      </c>
      <c r="K485" s="141"/>
      <c r="L485" s="32"/>
      <c r="M485" s="142" t="s">
        <v>1</v>
      </c>
      <c r="N485" s="143" t="s">
        <v>36</v>
      </c>
      <c r="P485" s="144">
        <f>O485*H485</f>
        <v>0</v>
      </c>
      <c r="Q485" s="144">
        <v>0</v>
      </c>
      <c r="R485" s="144">
        <f>Q485*H485</f>
        <v>0</v>
      </c>
      <c r="S485" s="144">
        <v>8.1500000000000003E-2</v>
      </c>
      <c r="T485" s="145">
        <f>S485*H485</f>
        <v>4.0562550000000002</v>
      </c>
      <c r="AR485" s="146" t="s">
        <v>265</v>
      </c>
      <c r="AT485" s="146" t="s">
        <v>147</v>
      </c>
      <c r="AU485" s="146" t="s">
        <v>81</v>
      </c>
      <c r="AY485" s="17" t="s">
        <v>144</v>
      </c>
      <c r="BE485" s="147">
        <f>IF(N485="základní",J485,0)</f>
        <v>0</v>
      </c>
      <c r="BF485" s="147">
        <f>IF(N485="snížená",J485,0)</f>
        <v>0</v>
      </c>
      <c r="BG485" s="147">
        <f>IF(N485="zákl. přenesená",J485,0)</f>
        <v>0</v>
      </c>
      <c r="BH485" s="147">
        <f>IF(N485="sníž. přenesená",J485,0)</f>
        <v>0</v>
      </c>
      <c r="BI485" s="147">
        <f>IF(N485="nulová",J485,0)</f>
        <v>0</v>
      </c>
      <c r="BJ485" s="17" t="s">
        <v>79</v>
      </c>
      <c r="BK485" s="147">
        <f>ROUND(I485*H485,2)</f>
        <v>0</v>
      </c>
      <c r="BL485" s="17" t="s">
        <v>265</v>
      </c>
      <c r="BM485" s="146" t="s">
        <v>569</v>
      </c>
    </row>
    <row r="486" spans="2:65" s="12" customFormat="1">
      <c r="B486" s="148"/>
      <c r="D486" s="149" t="s">
        <v>153</v>
      </c>
      <c r="E486" s="150" t="s">
        <v>1</v>
      </c>
      <c r="F486" s="151" t="s">
        <v>174</v>
      </c>
      <c r="H486" s="150" t="s">
        <v>1</v>
      </c>
      <c r="I486" s="152"/>
      <c r="L486" s="148"/>
      <c r="M486" s="153"/>
      <c r="T486" s="154"/>
      <c r="AT486" s="150" t="s">
        <v>153</v>
      </c>
      <c r="AU486" s="150" t="s">
        <v>81</v>
      </c>
      <c r="AV486" s="12" t="s">
        <v>79</v>
      </c>
      <c r="AW486" s="12" t="s">
        <v>28</v>
      </c>
      <c r="AX486" s="12" t="s">
        <v>71</v>
      </c>
      <c r="AY486" s="150" t="s">
        <v>144</v>
      </c>
    </row>
    <row r="487" spans="2:65" s="12" customFormat="1">
      <c r="B487" s="148"/>
      <c r="D487" s="149" t="s">
        <v>153</v>
      </c>
      <c r="E487" s="150" t="s">
        <v>1</v>
      </c>
      <c r="F487" s="151" t="s">
        <v>230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65" s="13" customFormat="1">
      <c r="B488" s="155"/>
      <c r="D488" s="149" t="s">
        <v>153</v>
      </c>
      <c r="E488" s="156" t="s">
        <v>1</v>
      </c>
      <c r="F488" s="157" t="s">
        <v>570</v>
      </c>
      <c r="H488" s="158">
        <v>9.7859999999999996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65" s="13" customFormat="1">
      <c r="B489" s="155"/>
      <c r="D489" s="149" t="s">
        <v>153</v>
      </c>
      <c r="E489" s="156" t="s">
        <v>1</v>
      </c>
      <c r="F489" s="157" t="s">
        <v>571</v>
      </c>
      <c r="H489" s="158">
        <v>0.85199999999999998</v>
      </c>
      <c r="I489" s="159"/>
      <c r="L489" s="155"/>
      <c r="M489" s="160"/>
      <c r="T489" s="161"/>
      <c r="AT489" s="156" t="s">
        <v>153</v>
      </c>
      <c r="AU489" s="156" t="s">
        <v>81</v>
      </c>
      <c r="AV489" s="13" t="s">
        <v>81</v>
      </c>
      <c r="AW489" s="13" t="s">
        <v>28</v>
      </c>
      <c r="AX489" s="13" t="s">
        <v>71</v>
      </c>
      <c r="AY489" s="156" t="s">
        <v>144</v>
      </c>
    </row>
    <row r="490" spans="2:65" s="14" customFormat="1">
      <c r="B490" s="173"/>
      <c r="D490" s="149" t="s">
        <v>153</v>
      </c>
      <c r="E490" s="174" t="s">
        <v>1</v>
      </c>
      <c r="F490" s="175" t="s">
        <v>178</v>
      </c>
      <c r="H490" s="176">
        <v>10.638</v>
      </c>
      <c r="I490" s="177"/>
      <c r="L490" s="173"/>
      <c r="M490" s="178"/>
      <c r="T490" s="179"/>
      <c r="AT490" s="174" t="s">
        <v>153</v>
      </c>
      <c r="AU490" s="174" t="s">
        <v>81</v>
      </c>
      <c r="AV490" s="14" t="s">
        <v>145</v>
      </c>
      <c r="AW490" s="14" t="s">
        <v>28</v>
      </c>
      <c r="AX490" s="14" t="s">
        <v>71</v>
      </c>
      <c r="AY490" s="174" t="s">
        <v>144</v>
      </c>
    </row>
    <row r="491" spans="2:65" s="12" customFormat="1">
      <c r="B491" s="148"/>
      <c r="D491" s="149" t="s">
        <v>153</v>
      </c>
      <c r="E491" s="150" t="s">
        <v>1</v>
      </c>
      <c r="F491" s="151" t="s">
        <v>232</v>
      </c>
      <c r="H491" s="150" t="s">
        <v>1</v>
      </c>
      <c r="I491" s="152"/>
      <c r="L491" s="148"/>
      <c r="M491" s="153"/>
      <c r="T491" s="154"/>
      <c r="AT491" s="150" t="s">
        <v>153</v>
      </c>
      <c r="AU491" s="150" t="s">
        <v>81</v>
      </c>
      <c r="AV491" s="12" t="s">
        <v>79</v>
      </c>
      <c r="AW491" s="12" t="s">
        <v>28</v>
      </c>
      <c r="AX491" s="12" t="s">
        <v>71</v>
      </c>
      <c r="AY491" s="150" t="s">
        <v>144</v>
      </c>
    </row>
    <row r="492" spans="2:65" s="13" customFormat="1">
      <c r="B492" s="155"/>
      <c r="D492" s="149" t="s">
        <v>153</v>
      </c>
      <c r="E492" s="156" t="s">
        <v>1</v>
      </c>
      <c r="F492" s="157" t="s">
        <v>572</v>
      </c>
      <c r="H492" s="158">
        <v>4.093</v>
      </c>
      <c r="I492" s="159"/>
      <c r="L492" s="155"/>
      <c r="M492" s="160"/>
      <c r="T492" s="161"/>
      <c r="AT492" s="156" t="s">
        <v>153</v>
      </c>
      <c r="AU492" s="156" t="s">
        <v>81</v>
      </c>
      <c r="AV492" s="13" t="s">
        <v>81</v>
      </c>
      <c r="AW492" s="13" t="s">
        <v>28</v>
      </c>
      <c r="AX492" s="13" t="s">
        <v>71</v>
      </c>
      <c r="AY492" s="156" t="s">
        <v>144</v>
      </c>
    </row>
    <row r="493" spans="2:65" s="13" customFormat="1">
      <c r="B493" s="155"/>
      <c r="D493" s="149" t="s">
        <v>153</v>
      </c>
      <c r="E493" s="156" t="s">
        <v>1</v>
      </c>
      <c r="F493" s="157" t="s">
        <v>573</v>
      </c>
      <c r="H493" s="158">
        <v>4.5750000000000002</v>
      </c>
      <c r="I493" s="159"/>
      <c r="L493" s="155"/>
      <c r="M493" s="160"/>
      <c r="T493" s="161"/>
      <c r="AT493" s="156" t="s">
        <v>153</v>
      </c>
      <c r="AU493" s="156" t="s">
        <v>81</v>
      </c>
      <c r="AV493" s="13" t="s">
        <v>81</v>
      </c>
      <c r="AW493" s="13" t="s">
        <v>28</v>
      </c>
      <c r="AX493" s="13" t="s">
        <v>71</v>
      </c>
      <c r="AY493" s="156" t="s">
        <v>144</v>
      </c>
    </row>
    <row r="494" spans="2:65" s="14" customFormat="1">
      <c r="B494" s="173"/>
      <c r="D494" s="149" t="s">
        <v>153</v>
      </c>
      <c r="E494" s="174" t="s">
        <v>1</v>
      </c>
      <c r="F494" s="175" t="s">
        <v>178</v>
      </c>
      <c r="H494" s="176">
        <v>8.6679999999999993</v>
      </c>
      <c r="I494" s="177"/>
      <c r="L494" s="173"/>
      <c r="M494" s="178"/>
      <c r="T494" s="179"/>
      <c r="AT494" s="174" t="s">
        <v>153</v>
      </c>
      <c r="AU494" s="174" t="s">
        <v>81</v>
      </c>
      <c r="AV494" s="14" t="s">
        <v>145</v>
      </c>
      <c r="AW494" s="14" t="s">
        <v>28</v>
      </c>
      <c r="AX494" s="14" t="s">
        <v>71</v>
      </c>
      <c r="AY494" s="174" t="s">
        <v>144</v>
      </c>
    </row>
    <row r="495" spans="2:65" s="12" customFormat="1">
      <c r="B495" s="148"/>
      <c r="D495" s="149" t="s">
        <v>153</v>
      </c>
      <c r="E495" s="150" t="s">
        <v>1</v>
      </c>
      <c r="F495" s="151" t="s">
        <v>228</v>
      </c>
      <c r="H495" s="150" t="s">
        <v>1</v>
      </c>
      <c r="I495" s="152"/>
      <c r="L495" s="148"/>
      <c r="M495" s="153"/>
      <c r="T495" s="154"/>
      <c r="AT495" s="150" t="s">
        <v>153</v>
      </c>
      <c r="AU495" s="150" t="s">
        <v>81</v>
      </c>
      <c r="AV495" s="12" t="s">
        <v>79</v>
      </c>
      <c r="AW495" s="12" t="s">
        <v>28</v>
      </c>
      <c r="AX495" s="12" t="s">
        <v>71</v>
      </c>
      <c r="AY495" s="150" t="s">
        <v>144</v>
      </c>
    </row>
    <row r="496" spans="2:65" s="13" customFormat="1">
      <c r="B496" s="155"/>
      <c r="D496" s="149" t="s">
        <v>153</v>
      </c>
      <c r="E496" s="156" t="s">
        <v>1</v>
      </c>
      <c r="F496" s="157" t="s">
        <v>574</v>
      </c>
      <c r="H496" s="158">
        <v>5.93</v>
      </c>
      <c r="I496" s="159"/>
      <c r="L496" s="155"/>
      <c r="M496" s="160"/>
      <c r="T496" s="161"/>
      <c r="AT496" s="156" t="s">
        <v>153</v>
      </c>
      <c r="AU496" s="156" t="s">
        <v>81</v>
      </c>
      <c r="AV496" s="13" t="s">
        <v>81</v>
      </c>
      <c r="AW496" s="13" t="s">
        <v>28</v>
      </c>
      <c r="AX496" s="13" t="s">
        <v>71</v>
      </c>
      <c r="AY496" s="156" t="s">
        <v>144</v>
      </c>
    </row>
    <row r="497" spans="2:51" s="14" customFormat="1">
      <c r="B497" s="173"/>
      <c r="D497" s="149" t="s">
        <v>153</v>
      </c>
      <c r="E497" s="174" t="s">
        <v>1</v>
      </c>
      <c r="F497" s="175" t="s">
        <v>178</v>
      </c>
      <c r="H497" s="176">
        <v>5.93</v>
      </c>
      <c r="I497" s="177"/>
      <c r="L497" s="173"/>
      <c r="M497" s="178"/>
      <c r="T497" s="179"/>
      <c r="AT497" s="174" t="s">
        <v>153</v>
      </c>
      <c r="AU497" s="174" t="s">
        <v>81</v>
      </c>
      <c r="AV497" s="14" t="s">
        <v>145</v>
      </c>
      <c r="AW497" s="14" t="s">
        <v>28</v>
      </c>
      <c r="AX497" s="14" t="s">
        <v>71</v>
      </c>
      <c r="AY497" s="174" t="s">
        <v>144</v>
      </c>
    </row>
    <row r="498" spans="2:51" s="12" customFormat="1">
      <c r="B498" s="148"/>
      <c r="D498" s="149" t="s">
        <v>153</v>
      </c>
      <c r="E498" s="150" t="s">
        <v>1</v>
      </c>
      <c r="F498" s="151" t="s">
        <v>179</v>
      </c>
      <c r="H498" s="150" t="s">
        <v>1</v>
      </c>
      <c r="I498" s="152"/>
      <c r="L498" s="148"/>
      <c r="M498" s="153"/>
      <c r="T498" s="154"/>
      <c r="AT498" s="150" t="s">
        <v>153</v>
      </c>
      <c r="AU498" s="150" t="s">
        <v>81</v>
      </c>
      <c r="AV498" s="12" t="s">
        <v>79</v>
      </c>
      <c r="AW498" s="12" t="s">
        <v>28</v>
      </c>
      <c r="AX498" s="12" t="s">
        <v>71</v>
      </c>
      <c r="AY498" s="150" t="s">
        <v>144</v>
      </c>
    </row>
    <row r="499" spans="2:51" s="12" customFormat="1">
      <c r="B499" s="148"/>
      <c r="D499" s="149" t="s">
        <v>153</v>
      </c>
      <c r="E499" s="150" t="s">
        <v>1</v>
      </c>
      <c r="F499" s="151" t="s">
        <v>236</v>
      </c>
      <c r="H499" s="150" t="s">
        <v>1</v>
      </c>
      <c r="I499" s="152"/>
      <c r="L499" s="148"/>
      <c r="M499" s="153"/>
      <c r="T499" s="154"/>
      <c r="AT499" s="150" t="s">
        <v>153</v>
      </c>
      <c r="AU499" s="150" t="s">
        <v>81</v>
      </c>
      <c r="AV499" s="12" t="s">
        <v>79</v>
      </c>
      <c r="AW499" s="12" t="s">
        <v>28</v>
      </c>
      <c r="AX499" s="12" t="s">
        <v>71</v>
      </c>
      <c r="AY499" s="150" t="s">
        <v>144</v>
      </c>
    </row>
    <row r="500" spans="2:51" s="13" customFormat="1">
      <c r="B500" s="155"/>
      <c r="D500" s="149" t="s">
        <v>153</v>
      </c>
      <c r="E500" s="156" t="s">
        <v>1</v>
      </c>
      <c r="F500" s="157" t="s">
        <v>575</v>
      </c>
      <c r="H500" s="158">
        <v>10.587999999999999</v>
      </c>
      <c r="I500" s="159"/>
      <c r="L500" s="155"/>
      <c r="M500" s="160"/>
      <c r="T500" s="161"/>
      <c r="AT500" s="156" t="s">
        <v>153</v>
      </c>
      <c r="AU500" s="156" t="s">
        <v>81</v>
      </c>
      <c r="AV500" s="13" t="s">
        <v>81</v>
      </c>
      <c r="AW500" s="13" t="s">
        <v>28</v>
      </c>
      <c r="AX500" s="13" t="s">
        <v>71</v>
      </c>
      <c r="AY500" s="156" t="s">
        <v>144</v>
      </c>
    </row>
    <row r="501" spans="2:51" s="14" customFormat="1">
      <c r="B501" s="173"/>
      <c r="D501" s="149" t="s">
        <v>153</v>
      </c>
      <c r="E501" s="174" t="s">
        <v>1</v>
      </c>
      <c r="F501" s="175" t="s">
        <v>178</v>
      </c>
      <c r="H501" s="176">
        <v>10.587999999999999</v>
      </c>
      <c r="I501" s="177"/>
      <c r="L501" s="173"/>
      <c r="M501" s="178"/>
      <c r="T501" s="179"/>
      <c r="AT501" s="174" t="s">
        <v>153</v>
      </c>
      <c r="AU501" s="174" t="s">
        <v>81</v>
      </c>
      <c r="AV501" s="14" t="s">
        <v>145</v>
      </c>
      <c r="AW501" s="14" t="s">
        <v>28</v>
      </c>
      <c r="AX501" s="14" t="s">
        <v>71</v>
      </c>
      <c r="AY501" s="174" t="s">
        <v>144</v>
      </c>
    </row>
    <row r="502" spans="2:51" s="12" customFormat="1">
      <c r="B502" s="148"/>
      <c r="D502" s="149" t="s">
        <v>153</v>
      </c>
      <c r="E502" s="150" t="s">
        <v>1</v>
      </c>
      <c r="F502" s="151" t="s">
        <v>238</v>
      </c>
      <c r="H502" s="150" t="s">
        <v>1</v>
      </c>
      <c r="I502" s="152"/>
      <c r="L502" s="148"/>
      <c r="M502" s="153"/>
      <c r="T502" s="154"/>
      <c r="AT502" s="150" t="s">
        <v>153</v>
      </c>
      <c r="AU502" s="150" t="s">
        <v>81</v>
      </c>
      <c r="AV502" s="12" t="s">
        <v>79</v>
      </c>
      <c r="AW502" s="12" t="s">
        <v>28</v>
      </c>
      <c r="AX502" s="12" t="s">
        <v>71</v>
      </c>
      <c r="AY502" s="150" t="s">
        <v>144</v>
      </c>
    </row>
    <row r="503" spans="2:51" s="13" customFormat="1">
      <c r="B503" s="155"/>
      <c r="D503" s="149" t="s">
        <v>153</v>
      </c>
      <c r="E503" s="156" t="s">
        <v>1</v>
      </c>
      <c r="F503" s="157" t="s">
        <v>576</v>
      </c>
      <c r="H503" s="158">
        <v>2.1800000000000002</v>
      </c>
      <c r="I503" s="159"/>
      <c r="L503" s="155"/>
      <c r="M503" s="160"/>
      <c r="T503" s="161"/>
      <c r="AT503" s="156" t="s">
        <v>153</v>
      </c>
      <c r="AU503" s="156" t="s">
        <v>81</v>
      </c>
      <c r="AV503" s="13" t="s">
        <v>81</v>
      </c>
      <c r="AW503" s="13" t="s">
        <v>28</v>
      </c>
      <c r="AX503" s="13" t="s">
        <v>71</v>
      </c>
      <c r="AY503" s="156" t="s">
        <v>144</v>
      </c>
    </row>
    <row r="504" spans="2:51" s="13" customFormat="1">
      <c r="B504" s="155"/>
      <c r="D504" s="149" t="s">
        <v>153</v>
      </c>
      <c r="E504" s="156" t="s">
        <v>1</v>
      </c>
      <c r="F504" s="157" t="s">
        <v>577</v>
      </c>
      <c r="H504" s="158">
        <v>6.4050000000000002</v>
      </c>
      <c r="I504" s="159"/>
      <c r="L504" s="155"/>
      <c r="M504" s="160"/>
      <c r="T504" s="161"/>
      <c r="AT504" s="156" t="s">
        <v>153</v>
      </c>
      <c r="AU504" s="156" t="s">
        <v>81</v>
      </c>
      <c r="AV504" s="13" t="s">
        <v>81</v>
      </c>
      <c r="AW504" s="13" t="s">
        <v>28</v>
      </c>
      <c r="AX504" s="13" t="s">
        <v>71</v>
      </c>
      <c r="AY504" s="156" t="s">
        <v>144</v>
      </c>
    </row>
    <row r="505" spans="2:51" s="14" customFormat="1">
      <c r="B505" s="173"/>
      <c r="D505" s="149" t="s">
        <v>153</v>
      </c>
      <c r="E505" s="174" t="s">
        <v>1</v>
      </c>
      <c r="F505" s="175" t="s">
        <v>178</v>
      </c>
      <c r="H505" s="176">
        <v>8.5850000000000009</v>
      </c>
      <c r="I505" s="177"/>
      <c r="L505" s="173"/>
      <c r="M505" s="178"/>
      <c r="T505" s="179"/>
      <c r="AT505" s="174" t="s">
        <v>153</v>
      </c>
      <c r="AU505" s="174" t="s">
        <v>81</v>
      </c>
      <c r="AV505" s="14" t="s">
        <v>145</v>
      </c>
      <c r="AW505" s="14" t="s">
        <v>28</v>
      </c>
      <c r="AX505" s="14" t="s">
        <v>71</v>
      </c>
      <c r="AY505" s="174" t="s">
        <v>144</v>
      </c>
    </row>
    <row r="506" spans="2:51" s="12" customFormat="1">
      <c r="B506" s="148"/>
      <c r="D506" s="149" t="s">
        <v>153</v>
      </c>
      <c r="E506" s="150" t="s">
        <v>1</v>
      </c>
      <c r="F506" s="151" t="s">
        <v>240</v>
      </c>
      <c r="H506" s="150" t="s">
        <v>1</v>
      </c>
      <c r="I506" s="152"/>
      <c r="L506" s="148"/>
      <c r="M506" s="153"/>
      <c r="T506" s="154"/>
      <c r="AT506" s="150" t="s">
        <v>153</v>
      </c>
      <c r="AU506" s="150" t="s">
        <v>81</v>
      </c>
      <c r="AV506" s="12" t="s">
        <v>79</v>
      </c>
      <c r="AW506" s="12" t="s">
        <v>28</v>
      </c>
      <c r="AX506" s="12" t="s">
        <v>71</v>
      </c>
      <c r="AY506" s="150" t="s">
        <v>144</v>
      </c>
    </row>
    <row r="507" spans="2:51" s="13" customFormat="1">
      <c r="B507" s="155"/>
      <c r="D507" s="149" t="s">
        <v>153</v>
      </c>
      <c r="E507" s="156" t="s">
        <v>1</v>
      </c>
      <c r="F507" s="157" t="s">
        <v>578</v>
      </c>
      <c r="H507" s="158">
        <v>2.1749999999999998</v>
      </c>
      <c r="I507" s="159"/>
      <c r="L507" s="155"/>
      <c r="M507" s="160"/>
      <c r="T507" s="161"/>
      <c r="AT507" s="156" t="s">
        <v>153</v>
      </c>
      <c r="AU507" s="156" t="s">
        <v>81</v>
      </c>
      <c r="AV507" s="13" t="s">
        <v>81</v>
      </c>
      <c r="AW507" s="13" t="s">
        <v>28</v>
      </c>
      <c r="AX507" s="13" t="s">
        <v>71</v>
      </c>
      <c r="AY507" s="156" t="s">
        <v>144</v>
      </c>
    </row>
    <row r="508" spans="2:51" s="14" customFormat="1">
      <c r="B508" s="173"/>
      <c r="D508" s="149" t="s">
        <v>153</v>
      </c>
      <c r="E508" s="174" t="s">
        <v>1</v>
      </c>
      <c r="F508" s="175" t="s">
        <v>178</v>
      </c>
      <c r="H508" s="176">
        <v>2.1749999999999998</v>
      </c>
      <c r="I508" s="177"/>
      <c r="L508" s="173"/>
      <c r="M508" s="178"/>
      <c r="T508" s="179"/>
      <c r="AT508" s="174" t="s">
        <v>153</v>
      </c>
      <c r="AU508" s="174" t="s">
        <v>81</v>
      </c>
      <c r="AV508" s="14" t="s">
        <v>145</v>
      </c>
      <c r="AW508" s="14" t="s">
        <v>28</v>
      </c>
      <c r="AX508" s="14" t="s">
        <v>71</v>
      </c>
      <c r="AY508" s="174" t="s">
        <v>144</v>
      </c>
    </row>
    <row r="509" spans="2:51" s="12" customFormat="1">
      <c r="B509" s="148"/>
      <c r="D509" s="149" t="s">
        <v>153</v>
      </c>
      <c r="E509" s="150" t="s">
        <v>1</v>
      </c>
      <c r="F509" s="151" t="s">
        <v>234</v>
      </c>
      <c r="H509" s="150" t="s">
        <v>1</v>
      </c>
      <c r="I509" s="152"/>
      <c r="L509" s="148"/>
      <c r="M509" s="153"/>
      <c r="T509" s="154"/>
      <c r="AT509" s="150" t="s">
        <v>153</v>
      </c>
      <c r="AU509" s="150" t="s">
        <v>81</v>
      </c>
      <c r="AV509" s="12" t="s">
        <v>79</v>
      </c>
      <c r="AW509" s="12" t="s">
        <v>28</v>
      </c>
      <c r="AX509" s="12" t="s">
        <v>71</v>
      </c>
      <c r="AY509" s="150" t="s">
        <v>144</v>
      </c>
    </row>
    <row r="510" spans="2:51" s="13" customFormat="1">
      <c r="B510" s="155"/>
      <c r="D510" s="149" t="s">
        <v>153</v>
      </c>
      <c r="E510" s="156" t="s">
        <v>1</v>
      </c>
      <c r="F510" s="157" t="s">
        <v>579</v>
      </c>
      <c r="H510" s="158">
        <v>3.1859999999999999</v>
      </c>
      <c r="I510" s="159"/>
      <c r="L510" s="155"/>
      <c r="M510" s="160"/>
      <c r="T510" s="161"/>
      <c r="AT510" s="156" t="s">
        <v>153</v>
      </c>
      <c r="AU510" s="156" t="s">
        <v>81</v>
      </c>
      <c r="AV510" s="13" t="s">
        <v>81</v>
      </c>
      <c r="AW510" s="13" t="s">
        <v>28</v>
      </c>
      <c r="AX510" s="13" t="s">
        <v>71</v>
      </c>
      <c r="AY510" s="156" t="s">
        <v>144</v>
      </c>
    </row>
    <row r="511" spans="2:51" s="14" customFormat="1">
      <c r="B511" s="173"/>
      <c r="D511" s="149" t="s">
        <v>153</v>
      </c>
      <c r="E511" s="174" t="s">
        <v>1</v>
      </c>
      <c r="F511" s="175" t="s">
        <v>178</v>
      </c>
      <c r="H511" s="176">
        <v>3.1859999999999999</v>
      </c>
      <c r="I511" s="177"/>
      <c r="L511" s="173"/>
      <c r="M511" s="178"/>
      <c r="T511" s="179"/>
      <c r="AT511" s="174" t="s">
        <v>153</v>
      </c>
      <c r="AU511" s="174" t="s">
        <v>81</v>
      </c>
      <c r="AV511" s="14" t="s">
        <v>145</v>
      </c>
      <c r="AW511" s="14" t="s">
        <v>28</v>
      </c>
      <c r="AX511" s="14" t="s">
        <v>71</v>
      </c>
      <c r="AY511" s="174" t="s">
        <v>144</v>
      </c>
    </row>
    <row r="512" spans="2:51" s="15" customFormat="1">
      <c r="B512" s="180"/>
      <c r="D512" s="149" t="s">
        <v>153</v>
      </c>
      <c r="E512" s="181" t="s">
        <v>1</v>
      </c>
      <c r="F512" s="182" t="s">
        <v>182</v>
      </c>
      <c r="H512" s="183">
        <v>49.77</v>
      </c>
      <c r="I512" s="184"/>
      <c r="L512" s="180"/>
      <c r="M512" s="185"/>
      <c r="T512" s="186"/>
      <c r="AT512" s="181" t="s">
        <v>153</v>
      </c>
      <c r="AU512" s="181" t="s">
        <v>81</v>
      </c>
      <c r="AV512" s="15" t="s">
        <v>151</v>
      </c>
      <c r="AW512" s="15" t="s">
        <v>28</v>
      </c>
      <c r="AX512" s="15" t="s">
        <v>79</v>
      </c>
      <c r="AY512" s="181" t="s">
        <v>144</v>
      </c>
    </row>
    <row r="513" spans="2:65" s="1" customFormat="1" ht="24.2" customHeight="1">
      <c r="B513" s="133"/>
      <c r="C513" s="134" t="s">
        <v>580</v>
      </c>
      <c r="D513" s="134" t="s">
        <v>147</v>
      </c>
      <c r="E513" s="135" t="s">
        <v>581</v>
      </c>
      <c r="F513" s="136" t="s">
        <v>582</v>
      </c>
      <c r="G513" s="137" t="s">
        <v>491</v>
      </c>
      <c r="H513" s="187"/>
      <c r="I513" s="139"/>
      <c r="J513" s="140">
        <f>ROUND(I513*H513,2)</f>
        <v>0</v>
      </c>
      <c r="K513" s="141"/>
      <c r="L513" s="32"/>
      <c r="M513" s="142" t="s">
        <v>1</v>
      </c>
      <c r="N513" s="143" t="s">
        <v>36</v>
      </c>
      <c r="P513" s="144">
        <f>O513*H513</f>
        <v>0</v>
      </c>
      <c r="Q513" s="144">
        <v>0</v>
      </c>
      <c r="R513" s="144">
        <f>Q513*H513</f>
        <v>0</v>
      </c>
      <c r="S513" s="144">
        <v>0</v>
      </c>
      <c r="T513" s="145">
        <f>S513*H513</f>
        <v>0</v>
      </c>
      <c r="AR513" s="146" t="s">
        <v>265</v>
      </c>
      <c r="AT513" s="146" t="s">
        <v>147</v>
      </c>
      <c r="AU513" s="146" t="s">
        <v>81</v>
      </c>
      <c r="AY513" s="17" t="s">
        <v>144</v>
      </c>
      <c r="BE513" s="147">
        <f>IF(N513="základní",J513,0)</f>
        <v>0</v>
      </c>
      <c r="BF513" s="147">
        <f>IF(N513="snížená",J513,0)</f>
        <v>0</v>
      </c>
      <c r="BG513" s="147">
        <f>IF(N513="zákl. přenesená",J513,0)</f>
        <v>0</v>
      </c>
      <c r="BH513" s="147">
        <f>IF(N513="sníž. přenesená",J513,0)</f>
        <v>0</v>
      </c>
      <c r="BI513" s="147">
        <f>IF(N513="nulová",J513,0)</f>
        <v>0</v>
      </c>
      <c r="BJ513" s="17" t="s">
        <v>79</v>
      </c>
      <c r="BK513" s="147">
        <f>ROUND(I513*H513,2)</f>
        <v>0</v>
      </c>
      <c r="BL513" s="17" t="s">
        <v>265</v>
      </c>
      <c r="BM513" s="146" t="s">
        <v>583</v>
      </c>
    </row>
    <row r="514" spans="2:65" s="11" customFormat="1" ht="22.9" customHeight="1">
      <c r="B514" s="121"/>
      <c r="D514" s="122" t="s">
        <v>70</v>
      </c>
      <c r="E514" s="131" t="s">
        <v>584</v>
      </c>
      <c r="F514" s="131" t="s">
        <v>585</v>
      </c>
      <c r="I514" s="124"/>
      <c r="J514" s="132">
        <f>BK514</f>
        <v>0</v>
      </c>
      <c r="L514" s="121"/>
      <c r="M514" s="126"/>
      <c r="P514" s="127">
        <f>P515</f>
        <v>0</v>
      </c>
      <c r="R514" s="127">
        <f>R515</f>
        <v>0</v>
      </c>
      <c r="T514" s="128">
        <f>T515</f>
        <v>1.4608049999999999E-2</v>
      </c>
      <c r="AR514" s="122" t="s">
        <v>81</v>
      </c>
      <c r="AT514" s="129" t="s">
        <v>70</v>
      </c>
      <c r="AU514" s="129" t="s">
        <v>79</v>
      </c>
      <c r="AY514" s="122" t="s">
        <v>144</v>
      </c>
      <c r="BK514" s="130">
        <f>BK515</f>
        <v>0</v>
      </c>
    </row>
    <row r="515" spans="2:65" s="1" customFormat="1" ht="24.2" customHeight="1">
      <c r="B515" s="133"/>
      <c r="C515" s="134" t="s">
        <v>586</v>
      </c>
      <c r="D515" s="134" t="s">
        <v>147</v>
      </c>
      <c r="E515" s="135" t="s">
        <v>587</v>
      </c>
      <c r="F515" s="136" t="s">
        <v>588</v>
      </c>
      <c r="G515" s="137" t="s">
        <v>171</v>
      </c>
      <c r="H515" s="138">
        <v>97.387</v>
      </c>
      <c r="I515" s="139"/>
      <c r="J515" s="140">
        <f>ROUND(I515*H515,2)</f>
        <v>0</v>
      </c>
      <c r="K515" s="141"/>
      <c r="L515" s="32"/>
      <c r="M515" s="188" t="s">
        <v>1</v>
      </c>
      <c r="N515" s="189" t="s">
        <v>36</v>
      </c>
      <c r="O515" s="190"/>
      <c r="P515" s="191">
        <f>O515*H515</f>
        <v>0</v>
      </c>
      <c r="Q515" s="191">
        <v>0</v>
      </c>
      <c r="R515" s="191">
        <f>Q515*H515</f>
        <v>0</v>
      </c>
      <c r="S515" s="191">
        <v>1.4999999999999999E-4</v>
      </c>
      <c r="T515" s="192">
        <f>S515*H515</f>
        <v>1.4608049999999999E-2</v>
      </c>
      <c r="AR515" s="146" t="s">
        <v>265</v>
      </c>
      <c r="AT515" s="146" t="s">
        <v>147</v>
      </c>
      <c r="AU515" s="146" t="s">
        <v>81</v>
      </c>
      <c r="AY515" s="17" t="s">
        <v>144</v>
      </c>
      <c r="BE515" s="147">
        <f>IF(N515="základní",J515,0)</f>
        <v>0</v>
      </c>
      <c r="BF515" s="147">
        <f>IF(N515="snížená",J515,0)</f>
        <v>0</v>
      </c>
      <c r="BG515" s="147">
        <f>IF(N515="zákl. přenesená",J515,0)</f>
        <v>0</v>
      </c>
      <c r="BH515" s="147">
        <f>IF(N515="sníž. přenesená",J515,0)</f>
        <v>0</v>
      </c>
      <c r="BI515" s="147">
        <f>IF(N515="nulová",J515,0)</f>
        <v>0</v>
      </c>
      <c r="BJ515" s="17" t="s">
        <v>79</v>
      </c>
      <c r="BK515" s="147">
        <f>ROUND(I515*H515,2)</f>
        <v>0</v>
      </c>
      <c r="BL515" s="17" t="s">
        <v>265</v>
      </c>
      <c r="BM515" s="146" t="s">
        <v>589</v>
      </c>
    </row>
    <row r="516" spans="2:65" s="1" customFormat="1" ht="6.95" customHeight="1">
      <c r="B516" s="44"/>
      <c r="C516" s="45"/>
      <c r="D516" s="45"/>
      <c r="E516" s="45"/>
      <c r="F516" s="45"/>
      <c r="G516" s="45"/>
      <c r="H516" s="45"/>
      <c r="I516" s="45"/>
      <c r="J516" s="45"/>
      <c r="K516" s="45"/>
      <c r="L516" s="32"/>
    </row>
  </sheetData>
  <autoFilter ref="C130:K515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26"/>
  <sheetViews>
    <sheetView showGridLines="0" topLeftCell="A396" workbookViewId="0">
      <selection activeCell="H403" sqref="H40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I'!K6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590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I'!AN10="","",'Rekapitulace stavby I'!AN10)</f>
        <v/>
      </c>
      <c r="L14" s="32"/>
    </row>
    <row r="15" spans="2:46" s="1" customFormat="1" ht="18" customHeight="1">
      <c r="B15" s="32"/>
      <c r="E15" s="25" t="str">
        <f>IF('Rekapitulace stavby I'!E11="","",'Rekapitulace stavby I'!E11)</f>
        <v xml:space="preserve"> </v>
      </c>
      <c r="I15" s="27" t="s">
        <v>24</v>
      </c>
      <c r="J15" s="25" t="str">
        <f>IF('Rekapitulace stavby I'!AN11="","",'Rekapitulace stavby I'!AN11)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I'!AN13</f>
        <v>Vyplň údaj</v>
      </c>
      <c r="L17" s="32"/>
    </row>
    <row r="18" spans="2:12" s="1" customFormat="1" ht="18" customHeight="1">
      <c r="B18" s="32"/>
      <c r="E18" s="326" t="str">
        <f>'Rekapitulace stavby I'!E14</f>
        <v>Vyplň údaj</v>
      </c>
      <c r="F18" s="318"/>
      <c r="G18" s="318"/>
      <c r="H18" s="318"/>
      <c r="I18" s="27" t="s">
        <v>24</v>
      </c>
      <c r="J18" s="28" t="str">
        <f>'Rekapitulace stavby I'!AN14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I'!AN16="","",'Rekapitulace stavby I'!AN16)</f>
        <v/>
      </c>
      <c r="L20" s="32"/>
    </row>
    <row r="21" spans="2:12" s="1" customFormat="1" ht="18" customHeight="1">
      <c r="B21" s="32"/>
      <c r="E21" s="25" t="str">
        <f>IF('Rekapitulace stavby I'!E17="","",'Rekapitulace stavby I'!E17)</f>
        <v xml:space="preserve"> </v>
      </c>
      <c r="I21" s="27" t="s">
        <v>24</v>
      </c>
      <c r="J21" s="25" t="str">
        <f>IF('Rekapitulace stavby I'!AN17="","",'Rekapitulace stavby I'!AN17)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I'!AN19="","",'Rekapitulace stavby I'!AN19)</f>
        <v/>
      </c>
      <c r="L23" s="32"/>
    </row>
    <row r="24" spans="2:12" s="1" customFormat="1" ht="18" customHeight="1">
      <c r="B24" s="32"/>
      <c r="E24" s="25" t="str">
        <f>IF('Rekapitulace stavby I'!E20="","",'Rekapitulace stavby I'!E20)</f>
        <v xml:space="preserve"> </v>
      </c>
      <c r="I24" s="27" t="s">
        <v>24</v>
      </c>
      <c r="J24" s="25" t="str">
        <f>IF('Rekapitulace stavby I'!AN20="","",'Rekapitulace stavby I'!AN20)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ROUND(J131,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ROUND((SUM(BE131:BE525)),  2)</f>
        <v>0</v>
      </c>
      <c r="I33" s="92">
        <v>0.21</v>
      </c>
      <c r="J33" s="91">
        <f>ROUND(((SUM(BE131:BE525))*I33),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ROUND((SUM(BF131:BF525)),  2)</f>
        <v>0</v>
      </c>
      <c r="I34" s="92">
        <v>0.15</v>
      </c>
      <c r="J34" s="91">
        <f>ROUND(((SUM(BF131:BF525))*I34),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ROUND((SUM(BG131:BG525)),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ROUND((SUM(BH131:BH525)),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ROUND((SUM(BI131:BI525)),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01b - 1 NP - typ C a D 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J131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117</v>
      </c>
      <c r="E100" s="110"/>
      <c r="F100" s="110"/>
      <c r="G100" s="110"/>
      <c r="H100" s="110"/>
      <c r="I100" s="110"/>
      <c r="J100" s="111">
        <f>J179</f>
        <v>0</v>
      </c>
      <c r="L100" s="108"/>
    </row>
    <row r="101" spans="2:12" s="9" customFormat="1" ht="19.899999999999999" customHeight="1">
      <c r="B101" s="108"/>
      <c r="D101" s="109" t="s">
        <v>118</v>
      </c>
      <c r="E101" s="110"/>
      <c r="F101" s="110"/>
      <c r="G101" s="110"/>
      <c r="H101" s="110"/>
      <c r="I101" s="110"/>
      <c r="J101" s="111">
        <f>J297</f>
        <v>0</v>
      </c>
      <c r="L101" s="108"/>
    </row>
    <row r="102" spans="2:12" s="9" customFormat="1" ht="19.899999999999999" customHeight="1">
      <c r="B102" s="108"/>
      <c r="D102" s="109" t="s">
        <v>119</v>
      </c>
      <c r="E102" s="110"/>
      <c r="F102" s="110"/>
      <c r="G102" s="110"/>
      <c r="H102" s="110"/>
      <c r="I102" s="110"/>
      <c r="J102" s="111">
        <f>J375</f>
        <v>0</v>
      </c>
      <c r="L102" s="108"/>
    </row>
    <row r="103" spans="2:12" s="9" customFormat="1" ht="19.899999999999999" customHeight="1">
      <c r="B103" s="108"/>
      <c r="D103" s="109" t="s">
        <v>120</v>
      </c>
      <c r="E103" s="110"/>
      <c r="F103" s="110"/>
      <c r="G103" s="110"/>
      <c r="H103" s="110"/>
      <c r="I103" s="110"/>
      <c r="J103" s="111">
        <f>J399</f>
        <v>0</v>
      </c>
      <c r="L103" s="108"/>
    </row>
    <row r="104" spans="2:12" s="8" customFormat="1" ht="24.95" customHeight="1">
      <c r="B104" s="104"/>
      <c r="D104" s="105" t="s">
        <v>121</v>
      </c>
      <c r="E104" s="106"/>
      <c r="F104" s="106"/>
      <c r="G104" s="106"/>
      <c r="H104" s="106"/>
      <c r="I104" s="106"/>
      <c r="J104" s="107">
        <f>J401</f>
        <v>0</v>
      </c>
      <c r="L104" s="104"/>
    </row>
    <row r="105" spans="2:12" s="9" customFormat="1" ht="19.899999999999999" customHeight="1">
      <c r="B105" s="108"/>
      <c r="D105" s="109" t="s">
        <v>122</v>
      </c>
      <c r="E105" s="110"/>
      <c r="F105" s="110"/>
      <c r="G105" s="110"/>
      <c r="H105" s="110"/>
      <c r="I105" s="110"/>
      <c r="J105" s="111">
        <f>J402</f>
        <v>0</v>
      </c>
      <c r="L105" s="108"/>
    </row>
    <row r="106" spans="2:12" s="9" customFormat="1" ht="19.899999999999999" customHeight="1">
      <c r="B106" s="108"/>
      <c r="D106" s="109" t="s">
        <v>123</v>
      </c>
      <c r="E106" s="110"/>
      <c r="F106" s="110"/>
      <c r="G106" s="110"/>
      <c r="H106" s="110"/>
      <c r="I106" s="110"/>
      <c r="J106" s="111">
        <f>J406</f>
        <v>0</v>
      </c>
      <c r="L106" s="108"/>
    </row>
    <row r="107" spans="2:12" s="9" customFormat="1" ht="19.899999999999999" customHeight="1">
      <c r="B107" s="108"/>
      <c r="D107" s="109" t="s">
        <v>124</v>
      </c>
      <c r="E107" s="110"/>
      <c r="F107" s="110"/>
      <c r="G107" s="110"/>
      <c r="H107" s="110"/>
      <c r="I107" s="110"/>
      <c r="J107" s="111">
        <f>J409</f>
        <v>0</v>
      </c>
      <c r="L107" s="108"/>
    </row>
    <row r="108" spans="2:12" s="9" customFormat="1" ht="19.899999999999999" customHeight="1">
      <c r="B108" s="108"/>
      <c r="D108" s="109" t="s">
        <v>125</v>
      </c>
      <c r="E108" s="110"/>
      <c r="F108" s="110"/>
      <c r="G108" s="110"/>
      <c r="H108" s="110"/>
      <c r="I108" s="110"/>
      <c r="J108" s="111">
        <f>J468</f>
        <v>0</v>
      </c>
      <c r="L108" s="108"/>
    </row>
    <row r="109" spans="2:12" s="9" customFormat="1" ht="19.899999999999999" customHeight="1">
      <c r="B109" s="108"/>
      <c r="D109" s="109" t="s">
        <v>126</v>
      </c>
      <c r="E109" s="110"/>
      <c r="F109" s="110"/>
      <c r="G109" s="110"/>
      <c r="H109" s="110"/>
      <c r="I109" s="110"/>
      <c r="J109" s="111">
        <f>J478</f>
        <v>0</v>
      </c>
      <c r="L109" s="108"/>
    </row>
    <row r="110" spans="2:12" s="9" customFormat="1" ht="19.899999999999999" customHeight="1">
      <c r="B110" s="108"/>
      <c r="D110" s="109" t="s">
        <v>127</v>
      </c>
      <c r="E110" s="110"/>
      <c r="F110" s="110"/>
      <c r="G110" s="110"/>
      <c r="H110" s="110"/>
      <c r="I110" s="110"/>
      <c r="J110" s="111">
        <f>J494</f>
        <v>0</v>
      </c>
      <c r="L110" s="108"/>
    </row>
    <row r="111" spans="2:12" s="9" customFormat="1" ht="19.899999999999999" customHeight="1">
      <c r="B111" s="108"/>
      <c r="D111" s="109" t="s">
        <v>128</v>
      </c>
      <c r="E111" s="110"/>
      <c r="F111" s="110"/>
      <c r="G111" s="110"/>
      <c r="H111" s="110"/>
      <c r="I111" s="110"/>
      <c r="J111" s="111">
        <f>J524</f>
        <v>0</v>
      </c>
      <c r="L111" s="108"/>
    </row>
    <row r="112" spans="2:12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129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324" t="str">
        <f>E7</f>
        <v>UK Kam - Reko sdílených sociálek a kuchyní na 3 blocích, kolej Na Kotli, Hradec Králové</v>
      </c>
      <c r="F121" s="325"/>
      <c r="G121" s="325"/>
      <c r="H121" s="325"/>
      <c r="L121" s="32"/>
    </row>
    <row r="122" spans="2:12" s="1" customFormat="1" ht="12" customHeight="1">
      <c r="B122" s="32"/>
      <c r="C122" s="27" t="s">
        <v>107</v>
      </c>
      <c r="L122" s="32"/>
    </row>
    <row r="123" spans="2:12" s="1" customFormat="1" ht="16.5" customHeight="1">
      <c r="B123" s="32"/>
      <c r="E123" s="303" t="str">
        <f>E9</f>
        <v>01b - 1 NP - typ C a D INV</v>
      </c>
      <c r="F123" s="323"/>
      <c r="G123" s="323"/>
      <c r="H123" s="323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 xml:space="preserve"> </v>
      </c>
      <c r="I125" s="27" t="s">
        <v>21</v>
      </c>
      <c r="J125" s="52" t="str">
        <f>IF(J12="","",J12)</f>
        <v/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22</v>
      </c>
      <c r="F127" s="25" t="str">
        <f>E15</f>
        <v xml:space="preserve"> </v>
      </c>
      <c r="I127" s="27" t="s">
        <v>27</v>
      </c>
      <c r="J127" s="30" t="str">
        <f>E21</f>
        <v xml:space="preserve"> </v>
      </c>
      <c r="L127" s="32"/>
    </row>
    <row r="128" spans="2:12" s="1" customFormat="1" ht="15.2" customHeight="1">
      <c r="B128" s="32"/>
      <c r="C128" s="27" t="s">
        <v>25</v>
      </c>
      <c r="F128" s="25" t="str">
        <f>IF(E18="","",E18)</f>
        <v>Vyplň údaj</v>
      </c>
      <c r="I128" s="27" t="s">
        <v>29</v>
      </c>
      <c r="J128" s="30" t="str">
        <f>E24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2"/>
      <c r="C130" s="113" t="s">
        <v>130</v>
      </c>
      <c r="D130" s="114" t="s">
        <v>56</v>
      </c>
      <c r="E130" s="114" t="s">
        <v>52</v>
      </c>
      <c r="F130" s="114" t="s">
        <v>53</v>
      </c>
      <c r="G130" s="114" t="s">
        <v>131</v>
      </c>
      <c r="H130" s="114" t="s">
        <v>132</v>
      </c>
      <c r="I130" s="114" t="s">
        <v>133</v>
      </c>
      <c r="J130" s="115" t="s">
        <v>111</v>
      </c>
      <c r="K130" s="116" t="s">
        <v>134</v>
      </c>
      <c r="L130" s="112"/>
      <c r="M130" s="59" t="s">
        <v>1</v>
      </c>
      <c r="N130" s="60" t="s">
        <v>35</v>
      </c>
      <c r="O130" s="60" t="s">
        <v>135</v>
      </c>
      <c r="P130" s="60" t="s">
        <v>136</v>
      </c>
      <c r="Q130" s="60" t="s">
        <v>137</v>
      </c>
      <c r="R130" s="60" t="s">
        <v>138</v>
      </c>
      <c r="S130" s="60" t="s">
        <v>139</v>
      </c>
      <c r="T130" s="61" t="s">
        <v>140</v>
      </c>
    </row>
    <row r="131" spans="2:65" s="1" customFormat="1" ht="22.9" customHeight="1">
      <c r="B131" s="32"/>
      <c r="C131" s="64" t="s">
        <v>141</v>
      </c>
      <c r="J131" s="117">
        <f>BK131</f>
        <v>0</v>
      </c>
      <c r="L131" s="32"/>
      <c r="M131" s="62"/>
      <c r="N131" s="53"/>
      <c r="O131" s="53"/>
      <c r="P131" s="118">
        <f>P132+P401</f>
        <v>0</v>
      </c>
      <c r="Q131" s="53"/>
      <c r="R131" s="118">
        <f>R132+R401</f>
        <v>9.8042534700000008</v>
      </c>
      <c r="S131" s="53"/>
      <c r="T131" s="119">
        <f>T132+T401</f>
        <v>26.665602490000005</v>
      </c>
      <c r="AT131" s="17" t="s">
        <v>70</v>
      </c>
      <c r="AU131" s="17" t="s">
        <v>113</v>
      </c>
      <c r="BK131" s="120">
        <f>BK132+BK401</f>
        <v>0</v>
      </c>
    </row>
    <row r="132" spans="2:65" s="11" customFormat="1" ht="25.9" customHeight="1">
      <c r="B132" s="121"/>
      <c r="D132" s="122" t="s">
        <v>70</v>
      </c>
      <c r="E132" s="123" t="s">
        <v>142</v>
      </c>
      <c r="F132" s="123" t="s">
        <v>143</v>
      </c>
      <c r="I132" s="124"/>
      <c r="J132" s="125">
        <f>BK132</f>
        <v>0</v>
      </c>
      <c r="L132" s="121"/>
      <c r="M132" s="126"/>
      <c r="P132" s="127">
        <f>P133+P157+P179+P297+P375+P399</f>
        <v>0</v>
      </c>
      <c r="R132" s="127">
        <f>R133+R157+R179+R297+R375+R399</f>
        <v>9.8042534700000008</v>
      </c>
      <c r="T132" s="128">
        <f>T133+T157+T179+T297+T375+T399</f>
        <v>12.444976</v>
      </c>
      <c r="AR132" s="122" t="s">
        <v>79</v>
      </c>
      <c r="AT132" s="129" t="s">
        <v>70</v>
      </c>
      <c r="AU132" s="129" t="s">
        <v>71</v>
      </c>
      <c r="AY132" s="122" t="s">
        <v>144</v>
      </c>
      <c r="BK132" s="130">
        <f>BK133+BK157+BK179+BK297+BK375+BK399</f>
        <v>0</v>
      </c>
    </row>
    <row r="133" spans="2:65" s="11" customFormat="1" ht="22.9" customHeight="1">
      <c r="B133" s="121"/>
      <c r="D133" s="122" t="s">
        <v>70</v>
      </c>
      <c r="E133" s="131" t="s">
        <v>145</v>
      </c>
      <c r="F133" s="131" t="s">
        <v>146</v>
      </c>
      <c r="I133" s="124"/>
      <c r="J133" s="132">
        <f>BK133</f>
        <v>0</v>
      </c>
      <c r="L133" s="121"/>
      <c r="M133" s="126"/>
      <c r="P133" s="127">
        <f>SUM(P134:P156)</f>
        <v>0</v>
      </c>
      <c r="R133" s="127">
        <f>SUM(R134:R156)</f>
        <v>1.6831443300000002</v>
      </c>
      <c r="T133" s="128">
        <f>SUM(T134:T156)</f>
        <v>0</v>
      </c>
      <c r="AR133" s="122" t="s">
        <v>79</v>
      </c>
      <c r="AT133" s="129" t="s">
        <v>70</v>
      </c>
      <c r="AU133" s="129" t="s">
        <v>79</v>
      </c>
      <c r="AY133" s="122" t="s">
        <v>144</v>
      </c>
      <c r="BK133" s="130">
        <f>SUM(BK134:BK156)</f>
        <v>0</v>
      </c>
    </row>
    <row r="134" spans="2:65" s="1" customFormat="1" ht="24.2" customHeight="1">
      <c r="B134" s="133"/>
      <c r="C134" s="134" t="s">
        <v>79</v>
      </c>
      <c r="D134" s="134" t="s">
        <v>147</v>
      </c>
      <c r="E134" s="135" t="s">
        <v>148</v>
      </c>
      <c r="F134" s="136" t="s">
        <v>149</v>
      </c>
      <c r="G134" s="137" t="s">
        <v>150</v>
      </c>
      <c r="H134" s="138">
        <v>0.61499999999999999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36</v>
      </c>
      <c r="P134" s="144">
        <f>O134*H134</f>
        <v>0</v>
      </c>
      <c r="Q134" s="144">
        <v>1.8774999999999999</v>
      </c>
      <c r="R134" s="144">
        <f>Q134*H134</f>
        <v>1.1546624999999999</v>
      </c>
      <c r="S134" s="144">
        <v>0</v>
      </c>
      <c r="T134" s="145">
        <f>S134*H134</f>
        <v>0</v>
      </c>
      <c r="AR134" s="146" t="s">
        <v>151</v>
      </c>
      <c r="AT134" s="146" t="s">
        <v>147</v>
      </c>
      <c r="AU134" s="146" t="s">
        <v>81</v>
      </c>
      <c r="AY134" s="17" t="s">
        <v>144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79</v>
      </c>
      <c r="BK134" s="147">
        <f>ROUND(I134*H134,2)</f>
        <v>0</v>
      </c>
      <c r="BL134" s="17" t="s">
        <v>151</v>
      </c>
      <c r="BM134" s="146" t="s">
        <v>152</v>
      </c>
    </row>
    <row r="135" spans="2:65" s="12" customFormat="1">
      <c r="B135" s="148"/>
      <c r="D135" s="149" t="s">
        <v>153</v>
      </c>
      <c r="E135" s="150" t="s">
        <v>1</v>
      </c>
      <c r="F135" s="151" t="s">
        <v>154</v>
      </c>
      <c r="H135" s="150" t="s">
        <v>1</v>
      </c>
      <c r="I135" s="152"/>
      <c r="L135" s="148"/>
      <c r="M135" s="153"/>
      <c r="T135" s="154"/>
      <c r="AT135" s="150" t="s">
        <v>153</v>
      </c>
      <c r="AU135" s="150" t="s">
        <v>81</v>
      </c>
      <c r="AV135" s="12" t="s">
        <v>79</v>
      </c>
      <c r="AW135" s="12" t="s">
        <v>28</v>
      </c>
      <c r="AX135" s="12" t="s">
        <v>71</v>
      </c>
      <c r="AY135" s="150" t="s">
        <v>144</v>
      </c>
    </row>
    <row r="136" spans="2:65" s="13" customFormat="1">
      <c r="B136" s="155"/>
      <c r="D136" s="149" t="s">
        <v>153</v>
      </c>
      <c r="E136" s="156" t="s">
        <v>1</v>
      </c>
      <c r="F136" s="157" t="s">
        <v>591</v>
      </c>
      <c r="H136" s="158">
        <v>0.61499999999999999</v>
      </c>
      <c r="I136" s="159"/>
      <c r="L136" s="155"/>
      <c r="M136" s="160"/>
      <c r="T136" s="161"/>
      <c r="AT136" s="156" t="s">
        <v>153</v>
      </c>
      <c r="AU136" s="156" t="s">
        <v>81</v>
      </c>
      <c r="AV136" s="13" t="s">
        <v>81</v>
      </c>
      <c r="AW136" s="13" t="s">
        <v>28</v>
      </c>
      <c r="AX136" s="13" t="s">
        <v>79</v>
      </c>
      <c r="AY136" s="156" t="s">
        <v>144</v>
      </c>
    </row>
    <row r="137" spans="2:65" s="1" customFormat="1" ht="37.9" customHeight="1">
      <c r="B137" s="133"/>
      <c r="C137" s="134" t="s">
        <v>81</v>
      </c>
      <c r="D137" s="134" t="s">
        <v>147</v>
      </c>
      <c r="E137" s="135" t="s">
        <v>156</v>
      </c>
      <c r="F137" s="136" t="s">
        <v>157</v>
      </c>
      <c r="G137" s="137" t="s">
        <v>158</v>
      </c>
      <c r="H137" s="138">
        <v>0.28699999999999998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36</v>
      </c>
      <c r="P137" s="144">
        <f>O137*H137</f>
        <v>0</v>
      </c>
      <c r="Q137" s="144">
        <v>1.7090000000000001E-2</v>
      </c>
      <c r="R137" s="144">
        <f>Q137*H137</f>
        <v>4.9048299999999998E-3</v>
      </c>
      <c r="S137" s="144">
        <v>0</v>
      </c>
      <c r="T137" s="145">
        <f>S137*H137</f>
        <v>0</v>
      </c>
      <c r="AR137" s="146" t="s">
        <v>151</v>
      </c>
      <c r="AT137" s="146" t="s">
        <v>147</v>
      </c>
      <c r="AU137" s="146" t="s">
        <v>81</v>
      </c>
      <c r="AY137" s="17" t="s">
        <v>144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79</v>
      </c>
      <c r="BK137" s="147">
        <f>ROUND(I137*H137,2)</f>
        <v>0</v>
      </c>
      <c r="BL137" s="17" t="s">
        <v>151</v>
      </c>
      <c r="BM137" s="146" t="s">
        <v>592</v>
      </c>
    </row>
    <row r="138" spans="2:65" s="12" customFormat="1">
      <c r="B138" s="148"/>
      <c r="D138" s="149" t="s">
        <v>153</v>
      </c>
      <c r="E138" s="150" t="s">
        <v>1</v>
      </c>
      <c r="F138" s="151" t="s">
        <v>593</v>
      </c>
      <c r="H138" s="150" t="s">
        <v>1</v>
      </c>
      <c r="I138" s="152"/>
      <c r="L138" s="148"/>
      <c r="M138" s="153"/>
      <c r="T138" s="154"/>
      <c r="AT138" s="150" t="s">
        <v>153</v>
      </c>
      <c r="AU138" s="150" t="s">
        <v>81</v>
      </c>
      <c r="AV138" s="12" t="s">
        <v>79</v>
      </c>
      <c r="AW138" s="12" t="s">
        <v>28</v>
      </c>
      <c r="AX138" s="12" t="s">
        <v>71</v>
      </c>
      <c r="AY138" s="150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161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3" customFormat="1">
      <c r="B140" s="155"/>
      <c r="D140" s="149" t="s">
        <v>153</v>
      </c>
      <c r="E140" s="156" t="s">
        <v>1</v>
      </c>
      <c r="F140" s="157" t="s">
        <v>594</v>
      </c>
      <c r="H140" s="158">
        <v>0.215</v>
      </c>
      <c r="I140" s="159"/>
      <c r="L140" s="155"/>
      <c r="M140" s="160"/>
      <c r="T140" s="161"/>
      <c r="AT140" s="156" t="s">
        <v>153</v>
      </c>
      <c r="AU140" s="156" t="s">
        <v>81</v>
      </c>
      <c r="AV140" s="13" t="s">
        <v>81</v>
      </c>
      <c r="AW140" s="13" t="s">
        <v>28</v>
      </c>
      <c r="AX140" s="13" t="s">
        <v>71</v>
      </c>
      <c r="AY140" s="156" t="s">
        <v>144</v>
      </c>
    </row>
    <row r="141" spans="2:65" s="12" customFormat="1">
      <c r="B141" s="148"/>
      <c r="D141" s="149" t="s">
        <v>153</v>
      </c>
      <c r="E141" s="150" t="s">
        <v>1</v>
      </c>
      <c r="F141" s="151" t="s">
        <v>160</v>
      </c>
      <c r="H141" s="150" t="s">
        <v>1</v>
      </c>
      <c r="I141" s="152"/>
      <c r="L141" s="148"/>
      <c r="M141" s="153"/>
      <c r="T141" s="154"/>
      <c r="AT141" s="150" t="s">
        <v>153</v>
      </c>
      <c r="AU141" s="150" t="s">
        <v>81</v>
      </c>
      <c r="AV141" s="12" t="s">
        <v>79</v>
      </c>
      <c r="AW141" s="12" t="s">
        <v>28</v>
      </c>
      <c r="AX141" s="12" t="s">
        <v>71</v>
      </c>
      <c r="AY141" s="150" t="s">
        <v>144</v>
      </c>
    </row>
    <row r="142" spans="2:65" s="13" customFormat="1">
      <c r="B142" s="155"/>
      <c r="D142" s="149" t="s">
        <v>153</v>
      </c>
      <c r="E142" s="156" t="s">
        <v>1</v>
      </c>
      <c r="F142" s="157" t="s">
        <v>162</v>
      </c>
      <c r="H142" s="158">
        <v>7.1999999999999995E-2</v>
      </c>
      <c r="I142" s="159"/>
      <c r="L142" s="155"/>
      <c r="M142" s="160"/>
      <c r="T142" s="161"/>
      <c r="AT142" s="156" t="s">
        <v>153</v>
      </c>
      <c r="AU142" s="156" t="s">
        <v>81</v>
      </c>
      <c r="AV142" s="13" t="s">
        <v>81</v>
      </c>
      <c r="AW142" s="13" t="s">
        <v>28</v>
      </c>
      <c r="AX142" s="13" t="s">
        <v>71</v>
      </c>
      <c r="AY142" s="156" t="s">
        <v>144</v>
      </c>
    </row>
    <row r="143" spans="2:65" s="14" customFormat="1">
      <c r="B143" s="173"/>
      <c r="D143" s="149" t="s">
        <v>153</v>
      </c>
      <c r="E143" s="174" t="s">
        <v>1</v>
      </c>
      <c r="F143" s="175" t="s">
        <v>178</v>
      </c>
      <c r="H143" s="176">
        <v>0.28699999999999998</v>
      </c>
      <c r="I143" s="177"/>
      <c r="L143" s="173"/>
      <c r="M143" s="178"/>
      <c r="T143" s="179"/>
      <c r="AT143" s="174" t="s">
        <v>153</v>
      </c>
      <c r="AU143" s="174" t="s">
        <v>81</v>
      </c>
      <c r="AV143" s="14" t="s">
        <v>145</v>
      </c>
      <c r="AW143" s="14" t="s">
        <v>28</v>
      </c>
      <c r="AX143" s="14" t="s">
        <v>79</v>
      </c>
      <c r="AY143" s="174" t="s">
        <v>144</v>
      </c>
    </row>
    <row r="144" spans="2:65" s="1" customFormat="1" ht="24.2" customHeight="1">
      <c r="B144" s="133"/>
      <c r="C144" s="162" t="s">
        <v>145</v>
      </c>
      <c r="D144" s="162" t="s">
        <v>163</v>
      </c>
      <c r="E144" s="163" t="s">
        <v>164</v>
      </c>
      <c r="F144" s="164" t="s">
        <v>165</v>
      </c>
      <c r="G144" s="165" t="s">
        <v>158</v>
      </c>
      <c r="H144" s="166">
        <v>0.34399999999999997</v>
      </c>
      <c r="I144" s="167"/>
      <c r="J144" s="168">
        <f>ROUND(I144*H144,2)</f>
        <v>0</v>
      </c>
      <c r="K144" s="169"/>
      <c r="L144" s="170"/>
      <c r="M144" s="171" t="s">
        <v>1</v>
      </c>
      <c r="N144" s="172" t="s">
        <v>36</v>
      </c>
      <c r="P144" s="144">
        <f>O144*H144</f>
        <v>0</v>
      </c>
      <c r="Q144" s="144">
        <v>1</v>
      </c>
      <c r="R144" s="144">
        <f>Q144*H144</f>
        <v>0.34399999999999997</v>
      </c>
      <c r="S144" s="144">
        <v>0</v>
      </c>
      <c r="T144" s="145">
        <f>S144*H144</f>
        <v>0</v>
      </c>
      <c r="AR144" s="146" t="s">
        <v>166</v>
      </c>
      <c r="AT144" s="146" t="s">
        <v>163</v>
      </c>
      <c r="AU144" s="146" t="s">
        <v>81</v>
      </c>
      <c r="AY144" s="17" t="s">
        <v>144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7" t="s">
        <v>79</v>
      </c>
      <c r="BK144" s="147">
        <f>ROUND(I144*H144,2)</f>
        <v>0</v>
      </c>
      <c r="BL144" s="17" t="s">
        <v>151</v>
      </c>
      <c r="BM144" s="146" t="s">
        <v>595</v>
      </c>
    </row>
    <row r="145" spans="2:65" s="13" customFormat="1">
      <c r="B145" s="155"/>
      <c r="D145" s="149" t="s">
        <v>153</v>
      </c>
      <c r="F145" s="157" t="s">
        <v>596</v>
      </c>
      <c r="H145" s="158">
        <v>0.34399999999999997</v>
      </c>
      <c r="I145" s="159"/>
      <c r="L145" s="155"/>
      <c r="M145" s="160"/>
      <c r="T145" s="161"/>
      <c r="AT145" s="156" t="s">
        <v>153</v>
      </c>
      <c r="AU145" s="156" t="s">
        <v>81</v>
      </c>
      <c r="AV145" s="13" t="s">
        <v>81</v>
      </c>
      <c r="AW145" s="13" t="s">
        <v>3</v>
      </c>
      <c r="AX145" s="13" t="s">
        <v>79</v>
      </c>
      <c r="AY145" s="156" t="s">
        <v>144</v>
      </c>
    </row>
    <row r="146" spans="2:65" s="1" customFormat="1" ht="24.2" customHeight="1">
      <c r="B146" s="133"/>
      <c r="C146" s="134" t="s">
        <v>151</v>
      </c>
      <c r="D146" s="134" t="s">
        <v>147</v>
      </c>
      <c r="E146" s="135" t="s">
        <v>169</v>
      </c>
      <c r="F146" s="136" t="s">
        <v>170</v>
      </c>
      <c r="G146" s="137" t="s">
        <v>171</v>
      </c>
      <c r="H146" s="138">
        <v>4.05</v>
      </c>
      <c r="I146" s="139"/>
      <c r="J146" s="140">
        <f>ROUND(I146*H146,2)</f>
        <v>0</v>
      </c>
      <c r="K146" s="141"/>
      <c r="L146" s="32"/>
      <c r="M146" s="142" t="s">
        <v>1</v>
      </c>
      <c r="N146" s="143" t="s">
        <v>36</v>
      </c>
      <c r="P146" s="144">
        <f>O146*H146</f>
        <v>0</v>
      </c>
      <c r="Q146" s="144">
        <v>4.4339999999999997E-2</v>
      </c>
      <c r="R146" s="144">
        <f>Q146*H146</f>
        <v>0.17957699999999999</v>
      </c>
      <c r="S146" s="144">
        <v>0</v>
      </c>
      <c r="T146" s="145">
        <f>S146*H146</f>
        <v>0</v>
      </c>
      <c r="AR146" s="146" t="s">
        <v>151</v>
      </c>
      <c r="AT146" s="146" t="s">
        <v>147</v>
      </c>
      <c r="AU146" s="146" t="s">
        <v>81</v>
      </c>
      <c r="AY146" s="17" t="s">
        <v>144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79</v>
      </c>
      <c r="BK146" s="147">
        <f>ROUND(I146*H146,2)</f>
        <v>0</v>
      </c>
      <c r="BL146" s="17" t="s">
        <v>151</v>
      </c>
      <c r="BM146" s="146" t="s">
        <v>172</v>
      </c>
    </row>
    <row r="147" spans="2:65" s="12" customFormat="1">
      <c r="B147" s="148"/>
      <c r="D147" s="149" t="s">
        <v>153</v>
      </c>
      <c r="E147" s="150" t="s">
        <v>1</v>
      </c>
      <c r="F147" s="151" t="s">
        <v>173</v>
      </c>
      <c r="H147" s="150" t="s">
        <v>1</v>
      </c>
      <c r="I147" s="152"/>
      <c r="L147" s="148"/>
      <c r="M147" s="153"/>
      <c r="T147" s="154"/>
      <c r="AT147" s="150" t="s">
        <v>153</v>
      </c>
      <c r="AU147" s="150" t="s">
        <v>81</v>
      </c>
      <c r="AV147" s="12" t="s">
        <v>79</v>
      </c>
      <c r="AW147" s="12" t="s">
        <v>28</v>
      </c>
      <c r="AX147" s="12" t="s">
        <v>71</v>
      </c>
      <c r="AY147" s="150" t="s">
        <v>144</v>
      </c>
    </row>
    <row r="148" spans="2:65" s="12" customFormat="1">
      <c r="B148" s="148"/>
      <c r="D148" s="149" t="s">
        <v>153</v>
      </c>
      <c r="E148" s="150" t="s">
        <v>1</v>
      </c>
      <c r="F148" s="151" t="s">
        <v>597</v>
      </c>
      <c r="H148" s="150" t="s">
        <v>1</v>
      </c>
      <c r="I148" s="152"/>
      <c r="L148" s="148"/>
      <c r="M148" s="153"/>
      <c r="T148" s="154"/>
      <c r="AT148" s="150" t="s">
        <v>153</v>
      </c>
      <c r="AU148" s="150" t="s">
        <v>81</v>
      </c>
      <c r="AV148" s="12" t="s">
        <v>79</v>
      </c>
      <c r="AW148" s="12" t="s">
        <v>28</v>
      </c>
      <c r="AX148" s="12" t="s">
        <v>71</v>
      </c>
      <c r="AY148" s="150" t="s">
        <v>144</v>
      </c>
    </row>
    <row r="149" spans="2:65" s="13" customFormat="1">
      <c r="B149" s="155"/>
      <c r="D149" s="149" t="s">
        <v>153</v>
      </c>
      <c r="E149" s="156" t="s">
        <v>1</v>
      </c>
      <c r="F149" s="157" t="s">
        <v>175</v>
      </c>
      <c r="H149" s="158">
        <v>1.575</v>
      </c>
      <c r="I149" s="159"/>
      <c r="L149" s="155"/>
      <c r="M149" s="160"/>
      <c r="T149" s="161"/>
      <c r="AT149" s="156" t="s">
        <v>153</v>
      </c>
      <c r="AU149" s="156" t="s">
        <v>81</v>
      </c>
      <c r="AV149" s="13" t="s">
        <v>81</v>
      </c>
      <c r="AW149" s="13" t="s">
        <v>28</v>
      </c>
      <c r="AX149" s="13" t="s">
        <v>71</v>
      </c>
      <c r="AY149" s="156" t="s">
        <v>144</v>
      </c>
    </row>
    <row r="150" spans="2:65" s="13" customFormat="1">
      <c r="B150" s="155"/>
      <c r="D150" s="149" t="s">
        <v>153</v>
      </c>
      <c r="E150" s="156" t="s">
        <v>1</v>
      </c>
      <c r="F150" s="157" t="s">
        <v>598</v>
      </c>
      <c r="H150" s="158">
        <v>0.45</v>
      </c>
      <c r="I150" s="159"/>
      <c r="L150" s="155"/>
      <c r="M150" s="160"/>
      <c r="T150" s="161"/>
      <c r="AT150" s="156" t="s">
        <v>153</v>
      </c>
      <c r="AU150" s="156" t="s">
        <v>81</v>
      </c>
      <c r="AV150" s="13" t="s">
        <v>81</v>
      </c>
      <c r="AW150" s="13" t="s">
        <v>28</v>
      </c>
      <c r="AX150" s="13" t="s">
        <v>71</v>
      </c>
      <c r="AY150" s="156" t="s">
        <v>144</v>
      </c>
    </row>
    <row r="151" spans="2:65" s="14" customFormat="1">
      <c r="B151" s="173"/>
      <c r="D151" s="149" t="s">
        <v>153</v>
      </c>
      <c r="E151" s="174" t="s">
        <v>1</v>
      </c>
      <c r="F151" s="175" t="s">
        <v>178</v>
      </c>
      <c r="H151" s="176">
        <v>2.0249999999999999</v>
      </c>
      <c r="I151" s="177"/>
      <c r="L151" s="173"/>
      <c r="M151" s="178"/>
      <c r="T151" s="179"/>
      <c r="AT151" s="174" t="s">
        <v>153</v>
      </c>
      <c r="AU151" s="174" t="s">
        <v>81</v>
      </c>
      <c r="AV151" s="14" t="s">
        <v>145</v>
      </c>
      <c r="AW151" s="14" t="s">
        <v>28</v>
      </c>
      <c r="AX151" s="14" t="s">
        <v>71</v>
      </c>
      <c r="AY151" s="174" t="s">
        <v>144</v>
      </c>
    </row>
    <row r="152" spans="2:65" s="12" customFormat="1">
      <c r="B152" s="148"/>
      <c r="D152" s="149" t="s">
        <v>153</v>
      </c>
      <c r="E152" s="150" t="s">
        <v>1</v>
      </c>
      <c r="F152" s="151" t="s">
        <v>599</v>
      </c>
      <c r="H152" s="150" t="s">
        <v>1</v>
      </c>
      <c r="I152" s="152"/>
      <c r="L152" s="148"/>
      <c r="M152" s="153"/>
      <c r="T152" s="154"/>
      <c r="AT152" s="150" t="s">
        <v>153</v>
      </c>
      <c r="AU152" s="150" t="s">
        <v>81</v>
      </c>
      <c r="AV152" s="12" t="s">
        <v>79</v>
      </c>
      <c r="AW152" s="12" t="s">
        <v>28</v>
      </c>
      <c r="AX152" s="12" t="s">
        <v>71</v>
      </c>
      <c r="AY152" s="150" t="s">
        <v>144</v>
      </c>
    </row>
    <row r="153" spans="2:65" s="13" customFormat="1">
      <c r="B153" s="155"/>
      <c r="D153" s="149" t="s">
        <v>153</v>
      </c>
      <c r="E153" s="156" t="s">
        <v>1</v>
      </c>
      <c r="F153" s="157" t="s">
        <v>175</v>
      </c>
      <c r="H153" s="158">
        <v>1.575</v>
      </c>
      <c r="I153" s="159"/>
      <c r="L153" s="155"/>
      <c r="M153" s="160"/>
      <c r="T153" s="161"/>
      <c r="AT153" s="156" t="s">
        <v>153</v>
      </c>
      <c r="AU153" s="156" t="s">
        <v>81</v>
      </c>
      <c r="AV153" s="13" t="s">
        <v>81</v>
      </c>
      <c r="AW153" s="13" t="s">
        <v>28</v>
      </c>
      <c r="AX153" s="13" t="s">
        <v>71</v>
      </c>
      <c r="AY153" s="156" t="s">
        <v>144</v>
      </c>
    </row>
    <row r="154" spans="2:65" s="13" customFormat="1">
      <c r="B154" s="155"/>
      <c r="D154" s="149" t="s">
        <v>153</v>
      </c>
      <c r="E154" s="156" t="s">
        <v>1</v>
      </c>
      <c r="F154" s="157" t="s">
        <v>598</v>
      </c>
      <c r="H154" s="158">
        <v>0.45</v>
      </c>
      <c r="I154" s="159"/>
      <c r="L154" s="155"/>
      <c r="M154" s="160"/>
      <c r="T154" s="161"/>
      <c r="AT154" s="156" t="s">
        <v>153</v>
      </c>
      <c r="AU154" s="156" t="s">
        <v>81</v>
      </c>
      <c r="AV154" s="13" t="s">
        <v>81</v>
      </c>
      <c r="AW154" s="13" t="s">
        <v>28</v>
      </c>
      <c r="AX154" s="13" t="s">
        <v>71</v>
      </c>
      <c r="AY154" s="156" t="s">
        <v>144</v>
      </c>
    </row>
    <row r="155" spans="2:65" s="14" customFormat="1">
      <c r="B155" s="173"/>
      <c r="D155" s="149" t="s">
        <v>153</v>
      </c>
      <c r="E155" s="174" t="s">
        <v>1</v>
      </c>
      <c r="F155" s="175" t="s">
        <v>178</v>
      </c>
      <c r="H155" s="176">
        <v>2.0249999999999999</v>
      </c>
      <c r="I155" s="177"/>
      <c r="L155" s="173"/>
      <c r="M155" s="178"/>
      <c r="T155" s="179"/>
      <c r="AT155" s="174" t="s">
        <v>153</v>
      </c>
      <c r="AU155" s="174" t="s">
        <v>81</v>
      </c>
      <c r="AV155" s="14" t="s">
        <v>145</v>
      </c>
      <c r="AW155" s="14" t="s">
        <v>28</v>
      </c>
      <c r="AX155" s="14" t="s">
        <v>71</v>
      </c>
      <c r="AY155" s="174" t="s">
        <v>144</v>
      </c>
    </row>
    <row r="156" spans="2:65" s="15" customFormat="1">
      <c r="B156" s="180"/>
      <c r="D156" s="149" t="s">
        <v>153</v>
      </c>
      <c r="E156" s="181" t="s">
        <v>1</v>
      </c>
      <c r="F156" s="182" t="s">
        <v>182</v>
      </c>
      <c r="H156" s="183">
        <v>4.05</v>
      </c>
      <c r="I156" s="184"/>
      <c r="L156" s="180"/>
      <c r="M156" s="185"/>
      <c r="T156" s="186"/>
      <c r="AT156" s="181" t="s">
        <v>153</v>
      </c>
      <c r="AU156" s="181" t="s">
        <v>81</v>
      </c>
      <c r="AV156" s="15" t="s">
        <v>151</v>
      </c>
      <c r="AW156" s="15" t="s">
        <v>28</v>
      </c>
      <c r="AX156" s="15" t="s">
        <v>79</v>
      </c>
      <c r="AY156" s="181" t="s">
        <v>144</v>
      </c>
    </row>
    <row r="157" spans="2:65" s="11" customFormat="1" ht="22.9" customHeight="1">
      <c r="B157" s="121"/>
      <c r="D157" s="122" t="s">
        <v>70</v>
      </c>
      <c r="E157" s="131" t="s">
        <v>151</v>
      </c>
      <c r="F157" s="131" t="s">
        <v>183</v>
      </c>
      <c r="I157" s="124"/>
      <c r="J157" s="132">
        <f>BK157</f>
        <v>0</v>
      </c>
      <c r="L157" s="121"/>
      <c r="M157" s="126"/>
      <c r="P157" s="127">
        <f>SUM(P158:P178)</f>
        <v>0</v>
      </c>
      <c r="R157" s="127">
        <f>SUM(R158:R178)</f>
        <v>1.4623661400000001</v>
      </c>
      <c r="T157" s="128">
        <f>SUM(T158:T178)</f>
        <v>0</v>
      </c>
      <c r="AR157" s="122" t="s">
        <v>79</v>
      </c>
      <c r="AT157" s="129" t="s">
        <v>70</v>
      </c>
      <c r="AU157" s="129" t="s">
        <v>79</v>
      </c>
      <c r="AY157" s="122" t="s">
        <v>144</v>
      </c>
      <c r="BK157" s="130">
        <f>SUM(BK158:BK178)</f>
        <v>0</v>
      </c>
    </row>
    <row r="158" spans="2:65" s="1" customFormat="1" ht="16.5" customHeight="1">
      <c r="B158" s="133"/>
      <c r="C158" s="193" t="s">
        <v>184</v>
      </c>
      <c r="D158" s="193" t="s">
        <v>147</v>
      </c>
      <c r="E158" s="194" t="s">
        <v>185</v>
      </c>
      <c r="F158" s="195" t="s">
        <v>186</v>
      </c>
      <c r="G158" s="196" t="s">
        <v>150</v>
      </c>
      <c r="H158" s="197">
        <v>0.313</v>
      </c>
      <c r="I158" s="198"/>
      <c r="J158" s="198">
        <f>ROUND(I158*H158,2)</f>
        <v>0</v>
      </c>
      <c r="K158" s="141"/>
      <c r="L158" s="32"/>
      <c r="M158" s="142" t="s">
        <v>1</v>
      </c>
      <c r="N158" s="143" t="s">
        <v>36</v>
      </c>
      <c r="P158" s="144">
        <f>O158*H158</f>
        <v>0</v>
      </c>
      <c r="Q158" s="144">
        <v>2.40978</v>
      </c>
      <c r="R158" s="144">
        <f>Q158*H158</f>
        <v>0.75426114</v>
      </c>
      <c r="S158" s="144">
        <v>0</v>
      </c>
      <c r="T158" s="145">
        <f>S158*H158</f>
        <v>0</v>
      </c>
      <c r="AR158" s="146" t="s">
        <v>151</v>
      </c>
      <c r="AT158" s="146" t="s">
        <v>147</v>
      </c>
      <c r="AU158" s="146" t="s">
        <v>81</v>
      </c>
      <c r="AY158" s="17" t="s">
        <v>144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7" t="s">
        <v>79</v>
      </c>
      <c r="BK158" s="147">
        <f>ROUND(I158*H158,2)</f>
        <v>0</v>
      </c>
      <c r="BL158" s="17" t="s">
        <v>151</v>
      </c>
      <c r="BM158" s="146" t="s">
        <v>600</v>
      </c>
    </row>
    <row r="159" spans="2:65" s="12" customFormat="1" ht="22.5">
      <c r="B159" s="148"/>
      <c r="D159" s="149" t="s">
        <v>153</v>
      </c>
      <c r="E159" s="150" t="s">
        <v>1</v>
      </c>
      <c r="F159" s="151" t="s">
        <v>188</v>
      </c>
      <c r="H159" s="150" t="s">
        <v>1</v>
      </c>
      <c r="I159" s="152"/>
      <c r="L159" s="148"/>
      <c r="M159" s="153"/>
      <c r="T159" s="154"/>
      <c r="AT159" s="150" t="s">
        <v>153</v>
      </c>
      <c r="AU159" s="150" t="s">
        <v>81</v>
      </c>
      <c r="AV159" s="12" t="s">
        <v>79</v>
      </c>
      <c r="AW159" s="12" t="s">
        <v>28</v>
      </c>
      <c r="AX159" s="12" t="s">
        <v>71</v>
      </c>
      <c r="AY159" s="150" t="s">
        <v>144</v>
      </c>
    </row>
    <row r="160" spans="2:65" s="13" customFormat="1">
      <c r="B160" s="155"/>
      <c r="D160" s="149" t="s">
        <v>153</v>
      </c>
      <c r="E160" s="156" t="s">
        <v>1</v>
      </c>
      <c r="F160" s="157" t="s">
        <v>189</v>
      </c>
      <c r="H160" s="158">
        <v>0.313</v>
      </c>
      <c r="I160" s="159"/>
      <c r="L160" s="155"/>
      <c r="M160" s="160"/>
      <c r="T160" s="161"/>
      <c r="AT160" s="156" t="s">
        <v>153</v>
      </c>
      <c r="AU160" s="156" t="s">
        <v>81</v>
      </c>
      <c r="AV160" s="13" t="s">
        <v>81</v>
      </c>
      <c r="AW160" s="13" t="s">
        <v>28</v>
      </c>
      <c r="AX160" s="13" t="s">
        <v>79</v>
      </c>
      <c r="AY160" s="156" t="s">
        <v>144</v>
      </c>
    </row>
    <row r="161" spans="2:65" s="1" customFormat="1" ht="16.5" customHeight="1">
      <c r="B161" s="133"/>
      <c r="C161" s="134" t="s">
        <v>190</v>
      </c>
      <c r="D161" s="134" t="s">
        <v>147</v>
      </c>
      <c r="E161" s="135" t="s">
        <v>191</v>
      </c>
      <c r="F161" s="136" t="s">
        <v>192</v>
      </c>
      <c r="G161" s="137" t="s">
        <v>150</v>
      </c>
      <c r="H161" s="138">
        <v>0.3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36</v>
      </c>
      <c r="P161" s="144">
        <f>O161*H161</f>
        <v>0</v>
      </c>
      <c r="Q161" s="144">
        <v>2.3010899999999999</v>
      </c>
      <c r="R161" s="144">
        <f>Q161*H161</f>
        <v>0.69032699999999991</v>
      </c>
      <c r="S161" s="144">
        <v>0</v>
      </c>
      <c r="T161" s="145">
        <f>S161*H161</f>
        <v>0</v>
      </c>
      <c r="AR161" s="146" t="s">
        <v>151</v>
      </c>
      <c r="AT161" s="146" t="s">
        <v>147</v>
      </c>
      <c r="AU161" s="146" t="s">
        <v>81</v>
      </c>
      <c r="AY161" s="17" t="s">
        <v>144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7" t="s">
        <v>79</v>
      </c>
      <c r="BK161" s="147">
        <f>ROUND(I161*H161,2)</f>
        <v>0</v>
      </c>
      <c r="BL161" s="17" t="s">
        <v>151</v>
      </c>
      <c r="BM161" s="146" t="s">
        <v>601</v>
      </c>
    </row>
    <row r="162" spans="2:65" s="12" customFormat="1">
      <c r="B162" s="148"/>
      <c r="D162" s="149" t="s">
        <v>153</v>
      </c>
      <c r="E162" s="150" t="s">
        <v>1</v>
      </c>
      <c r="F162" s="151" t="s">
        <v>602</v>
      </c>
      <c r="H162" s="150" t="s">
        <v>1</v>
      </c>
      <c r="I162" s="152"/>
      <c r="L162" s="148"/>
      <c r="M162" s="153"/>
      <c r="T162" s="154"/>
      <c r="AT162" s="150" t="s">
        <v>153</v>
      </c>
      <c r="AU162" s="150" t="s">
        <v>81</v>
      </c>
      <c r="AV162" s="12" t="s">
        <v>79</v>
      </c>
      <c r="AW162" s="12" t="s">
        <v>28</v>
      </c>
      <c r="AX162" s="12" t="s">
        <v>71</v>
      </c>
      <c r="AY162" s="150" t="s">
        <v>144</v>
      </c>
    </row>
    <row r="163" spans="2:65" s="13" customFormat="1">
      <c r="B163" s="155"/>
      <c r="D163" s="149" t="s">
        <v>153</v>
      </c>
      <c r="E163" s="156" t="s">
        <v>1</v>
      </c>
      <c r="F163" s="157" t="s">
        <v>603</v>
      </c>
      <c r="H163" s="158">
        <v>0.22500000000000001</v>
      </c>
      <c r="I163" s="159"/>
      <c r="L163" s="155"/>
      <c r="M163" s="160"/>
      <c r="T163" s="161"/>
      <c r="AT163" s="156" t="s">
        <v>153</v>
      </c>
      <c r="AU163" s="156" t="s">
        <v>81</v>
      </c>
      <c r="AV163" s="13" t="s">
        <v>81</v>
      </c>
      <c r="AW163" s="13" t="s">
        <v>28</v>
      </c>
      <c r="AX163" s="13" t="s">
        <v>71</v>
      </c>
      <c r="AY163" s="156" t="s">
        <v>144</v>
      </c>
    </row>
    <row r="164" spans="2:65" s="12" customFormat="1">
      <c r="B164" s="148"/>
      <c r="D164" s="149" t="s">
        <v>153</v>
      </c>
      <c r="E164" s="150" t="s">
        <v>1</v>
      </c>
      <c r="F164" s="151" t="s">
        <v>160</v>
      </c>
      <c r="H164" s="150" t="s">
        <v>1</v>
      </c>
      <c r="I164" s="152"/>
      <c r="L164" s="148"/>
      <c r="M164" s="153"/>
      <c r="T164" s="154"/>
      <c r="AT164" s="150" t="s">
        <v>153</v>
      </c>
      <c r="AU164" s="150" t="s">
        <v>81</v>
      </c>
      <c r="AV164" s="12" t="s">
        <v>79</v>
      </c>
      <c r="AW164" s="12" t="s">
        <v>28</v>
      </c>
      <c r="AX164" s="12" t="s">
        <v>71</v>
      </c>
      <c r="AY164" s="150" t="s">
        <v>144</v>
      </c>
    </row>
    <row r="165" spans="2:65" s="13" customFormat="1">
      <c r="B165" s="155"/>
      <c r="D165" s="149" t="s">
        <v>153</v>
      </c>
      <c r="E165" s="156" t="s">
        <v>1</v>
      </c>
      <c r="F165" s="157" t="s">
        <v>194</v>
      </c>
      <c r="H165" s="158">
        <v>7.4999999999999997E-2</v>
      </c>
      <c r="I165" s="159"/>
      <c r="L165" s="155"/>
      <c r="M165" s="160"/>
      <c r="T165" s="161"/>
      <c r="AT165" s="156" t="s">
        <v>153</v>
      </c>
      <c r="AU165" s="156" t="s">
        <v>81</v>
      </c>
      <c r="AV165" s="13" t="s">
        <v>81</v>
      </c>
      <c r="AW165" s="13" t="s">
        <v>28</v>
      </c>
      <c r="AX165" s="13" t="s">
        <v>71</v>
      </c>
      <c r="AY165" s="156" t="s">
        <v>144</v>
      </c>
    </row>
    <row r="166" spans="2:65" s="14" customFormat="1">
      <c r="B166" s="173"/>
      <c r="D166" s="149" t="s">
        <v>153</v>
      </c>
      <c r="E166" s="174" t="s">
        <v>1</v>
      </c>
      <c r="F166" s="175" t="s">
        <v>178</v>
      </c>
      <c r="H166" s="176">
        <v>0.3</v>
      </c>
      <c r="I166" s="177"/>
      <c r="L166" s="173"/>
      <c r="M166" s="178"/>
      <c r="T166" s="179"/>
      <c r="AT166" s="174" t="s">
        <v>153</v>
      </c>
      <c r="AU166" s="174" t="s">
        <v>81</v>
      </c>
      <c r="AV166" s="14" t="s">
        <v>145</v>
      </c>
      <c r="AW166" s="14" t="s">
        <v>28</v>
      </c>
      <c r="AX166" s="14" t="s">
        <v>79</v>
      </c>
      <c r="AY166" s="174" t="s">
        <v>144</v>
      </c>
    </row>
    <row r="167" spans="2:65" s="1" customFormat="1" ht="24.2" customHeight="1">
      <c r="B167" s="133"/>
      <c r="C167" s="134" t="s">
        <v>195</v>
      </c>
      <c r="D167" s="134" t="s">
        <v>147</v>
      </c>
      <c r="E167" s="135" t="s">
        <v>196</v>
      </c>
      <c r="F167" s="136" t="s">
        <v>197</v>
      </c>
      <c r="G167" s="137" t="s">
        <v>171</v>
      </c>
      <c r="H167" s="138">
        <v>3.2</v>
      </c>
      <c r="I167" s="139"/>
      <c r="J167" s="140">
        <f>ROUND(I167*H167,2)</f>
        <v>0</v>
      </c>
      <c r="K167" s="141"/>
      <c r="L167" s="32"/>
      <c r="M167" s="142" t="s">
        <v>1</v>
      </c>
      <c r="N167" s="143" t="s">
        <v>36</v>
      </c>
      <c r="P167" s="144">
        <f>O167*H167</f>
        <v>0</v>
      </c>
      <c r="Q167" s="144">
        <v>4.6499999999999996E-3</v>
      </c>
      <c r="R167" s="144">
        <f>Q167*H167</f>
        <v>1.4879999999999999E-2</v>
      </c>
      <c r="S167" s="144">
        <v>0</v>
      </c>
      <c r="T167" s="145">
        <f>S167*H167</f>
        <v>0</v>
      </c>
      <c r="AR167" s="146" t="s">
        <v>151</v>
      </c>
      <c r="AT167" s="146" t="s">
        <v>147</v>
      </c>
      <c r="AU167" s="146" t="s">
        <v>81</v>
      </c>
      <c r="AY167" s="17" t="s">
        <v>144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7" t="s">
        <v>79</v>
      </c>
      <c r="BK167" s="147">
        <f>ROUND(I167*H167,2)</f>
        <v>0</v>
      </c>
      <c r="BL167" s="17" t="s">
        <v>151</v>
      </c>
      <c r="BM167" s="146" t="s">
        <v>604</v>
      </c>
    </row>
    <row r="168" spans="2:65" s="13" customFormat="1">
      <c r="B168" s="155"/>
      <c r="D168" s="149" t="s">
        <v>153</v>
      </c>
      <c r="E168" s="156" t="s">
        <v>1</v>
      </c>
      <c r="F168" s="157" t="s">
        <v>605</v>
      </c>
      <c r="H168" s="158">
        <v>2.4</v>
      </c>
      <c r="I168" s="159"/>
      <c r="L168" s="155"/>
      <c r="M168" s="160"/>
      <c r="T168" s="161"/>
      <c r="AT168" s="156" t="s">
        <v>153</v>
      </c>
      <c r="AU168" s="156" t="s">
        <v>81</v>
      </c>
      <c r="AV168" s="13" t="s">
        <v>81</v>
      </c>
      <c r="AW168" s="13" t="s">
        <v>28</v>
      </c>
      <c r="AX168" s="13" t="s">
        <v>71</v>
      </c>
      <c r="AY168" s="156" t="s">
        <v>144</v>
      </c>
    </row>
    <row r="169" spans="2:65" s="13" customFormat="1">
      <c r="B169" s="155"/>
      <c r="D169" s="149" t="s">
        <v>153</v>
      </c>
      <c r="E169" s="156" t="s">
        <v>1</v>
      </c>
      <c r="F169" s="157" t="s">
        <v>199</v>
      </c>
      <c r="H169" s="158">
        <v>0.8</v>
      </c>
      <c r="I169" s="159"/>
      <c r="L169" s="155"/>
      <c r="M169" s="160"/>
      <c r="T169" s="161"/>
      <c r="AT169" s="156" t="s">
        <v>153</v>
      </c>
      <c r="AU169" s="156" t="s">
        <v>81</v>
      </c>
      <c r="AV169" s="13" t="s">
        <v>81</v>
      </c>
      <c r="AW169" s="13" t="s">
        <v>28</v>
      </c>
      <c r="AX169" s="13" t="s">
        <v>71</v>
      </c>
      <c r="AY169" s="156" t="s">
        <v>144</v>
      </c>
    </row>
    <row r="170" spans="2:65" s="15" customFormat="1">
      <c r="B170" s="180"/>
      <c r="D170" s="149" t="s">
        <v>153</v>
      </c>
      <c r="E170" s="181" t="s">
        <v>1</v>
      </c>
      <c r="F170" s="182" t="s">
        <v>182</v>
      </c>
      <c r="H170" s="183">
        <v>3.2</v>
      </c>
      <c r="I170" s="184"/>
      <c r="L170" s="180"/>
      <c r="M170" s="185"/>
      <c r="T170" s="186"/>
      <c r="AT170" s="181" t="s">
        <v>153</v>
      </c>
      <c r="AU170" s="181" t="s">
        <v>81</v>
      </c>
      <c r="AV170" s="15" t="s">
        <v>151</v>
      </c>
      <c r="AW170" s="15" t="s">
        <v>28</v>
      </c>
      <c r="AX170" s="15" t="s">
        <v>79</v>
      </c>
      <c r="AY170" s="181" t="s">
        <v>144</v>
      </c>
    </row>
    <row r="171" spans="2:65" s="1" customFormat="1" ht="24.2" customHeight="1">
      <c r="B171" s="133"/>
      <c r="C171" s="134" t="s">
        <v>166</v>
      </c>
      <c r="D171" s="134" t="s">
        <v>147</v>
      </c>
      <c r="E171" s="135" t="s">
        <v>200</v>
      </c>
      <c r="F171" s="136" t="s">
        <v>201</v>
      </c>
      <c r="G171" s="137" t="s">
        <v>171</v>
      </c>
      <c r="H171" s="138">
        <v>3.2</v>
      </c>
      <c r="I171" s="139"/>
      <c r="J171" s="140">
        <f>ROUND(I171*H171,2)</f>
        <v>0</v>
      </c>
      <c r="K171" s="141"/>
      <c r="L171" s="32"/>
      <c r="M171" s="142" t="s">
        <v>1</v>
      </c>
      <c r="N171" s="143" t="s">
        <v>36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151</v>
      </c>
      <c r="AT171" s="146" t="s">
        <v>147</v>
      </c>
      <c r="AU171" s="146" t="s">
        <v>81</v>
      </c>
      <c r="AY171" s="17" t="s">
        <v>144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7" t="s">
        <v>79</v>
      </c>
      <c r="BK171" s="147">
        <f>ROUND(I171*H171,2)</f>
        <v>0</v>
      </c>
      <c r="BL171" s="17" t="s">
        <v>151</v>
      </c>
      <c r="BM171" s="146" t="s">
        <v>606</v>
      </c>
    </row>
    <row r="172" spans="2:65" s="1" customFormat="1" ht="33" customHeight="1">
      <c r="B172" s="133"/>
      <c r="C172" s="134" t="s">
        <v>203</v>
      </c>
      <c r="D172" s="134" t="s">
        <v>147</v>
      </c>
      <c r="E172" s="135" t="s">
        <v>204</v>
      </c>
      <c r="F172" s="136" t="s">
        <v>205</v>
      </c>
      <c r="G172" s="137" t="s">
        <v>171</v>
      </c>
      <c r="H172" s="138">
        <v>1.8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1.6100000000000001E-3</v>
      </c>
      <c r="R172" s="144">
        <f>Q172*H172</f>
        <v>2.8980000000000004E-3</v>
      </c>
      <c r="S172" s="144">
        <v>0</v>
      </c>
      <c r="T172" s="145">
        <f>S172*H172</f>
        <v>0</v>
      </c>
      <c r="AR172" s="146" t="s">
        <v>151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151</v>
      </c>
      <c r="BM172" s="146" t="s">
        <v>206</v>
      </c>
    </row>
    <row r="173" spans="2:65" s="12" customFormat="1">
      <c r="B173" s="148"/>
      <c r="D173" s="149" t="s">
        <v>153</v>
      </c>
      <c r="E173" s="150" t="s">
        <v>1</v>
      </c>
      <c r="F173" s="151" t="s">
        <v>207</v>
      </c>
      <c r="H173" s="150" t="s">
        <v>1</v>
      </c>
      <c r="I173" s="152"/>
      <c r="L173" s="148"/>
      <c r="M173" s="153"/>
      <c r="T173" s="154"/>
      <c r="AT173" s="150" t="s">
        <v>153</v>
      </c>
      <c r="AU173" s="150" t="s">
        <v>81</v>
      </c>
      <c r="AV173" s="12" t="s">
        <v>79</v>
      </c>
      <c r="AW173" s="12" t="s">
        <v>28</v>
      </c>
      <c r="AX173" s="12" t="s">
        <v>71</v>
      </c>
      <c r="AY173" s="150" t="s">
        <v>144</v>
      </c>
    </row>
    <row r="174" spans="2:65" s="13" customFormat="1">
      <c r="B174" s="155"/>
      <c r="D174" s="149" t="s">
        <v>153</v>
      </c>
      <c r="E174" s="156" t="s">
        <v>1</v>
      </c>
      <c r="F174" s="157" t="s">
        <v>208</v>
      </c>
      <c r="H174" s="158">
        <v>0.3</v>
      </c>
      <c r="I174" s="159"/>
      <c r="L174" s="155"/>
      <c r="M174" s="160"/>
      <c r="T174" s="161"/>
      <c r="AT174" s="156" t="s">
        <v>153</v>
      </c>
      <c r="AU174" s="156" t="s">
        <v>81</v>
      </c>
      <c r="AV174" s="13" t="s">
        <v>81</v>
      </c>
      <c r="AW174" s="13" t="s">
        <v>28</v>
      </c>
      <c r="AX174" s="13" t="s">
        <v>71</v>
      </c>
      <c r="AY174" s="156" t="s">
        <v>144</v>
      </c>
    </row>
    <row r="175" spans="2:65" s="12" customFormat="1">
      <c r="B175" s="148"/>
      <c r="D175" s="149" t="s">
        <v>153</v>
      </c>
      <c r="E175" s="150" t="s">
        <v>1</v>
      </c>
      <c r="F175" s="151" t="s">
        <v>607</v>
      </c>
      <c r="H175" s="150" t="s">
        <v>1</v>
      </c>
      <c r="I175" s="152"/>
      <c r="L175" s="148"/>
      <c r="M175" s="153"/>
      <c r="T175" s="154"/>
      <c r="AT175" s="150" t="s">
        <v>153</v>
      </c>
      <c r="AU175" s="150" t="s">
        <v>81</v>
      </c>
      <c r="AV175" s="12" t="s">
        <v>79</v>
      </c>
      <c r="AW175" s="12" t="s">
        <v>28</v>
      </c>
      <c r="AX175" s="12" t="s">
        <v>71</v>
      </c>
      <c r="AY175" s="150" t="s">
        <v>144</v>
      </c>
    </row>
    <row r="176" spans="2:65" s="13" customFormat="1">
      <c r="B176" s="155"/>
      <c r="D176" s="149" t="s">
        <v>153</v>
      </c>
      <c r="E176" s="156" t="s">
        <v>1</v>
      </c>
      <c r="F176" s="157" t="s">
        <v>608</v>
      </c>
      <c r="H176" s="158">
        <v>1.5</v>
      </c>
      <c r="I176" s="159"/>
      <c r="L176" s="155"/>
      <c r="M176" s="160"/>
      <c r="T176" s="161"/>
      <c r="AT176" s="156" t="s">
        <v>153</v>
      </c>
      <c r="AU176" s="156" t="s">
        <v>81</v>
      </c>
      <c r="AV176" s="13" t="s">
        <v>81</v>
      </c>
      <c r="AW176" s="13" t="s">
        <v>28</v>
      </c>
      <c r="AX176" s="13" t="s">
        <v>71</v>
      </c>
      <c r="AY176" s="156" t="s">
        <v>144</v>
      </c>
    </row>
    <row r="177" spans="2:65" s="14" customFormat="1">
      <c r="B177" s="173"/>
      <c r="D177" s="149" t="s">
        <v>153</v>
      </c>
      <c r="E177" s="174" t="s">
        <v>1</v>
      </c>
      <c r="F177" s="175" t="s">
        <v>178</v>
      </c>
      <c r="H177" s="176">
        <v>1.8</v>
      </c>
      <c r="I177" s="177"/>
      <c r="L177" s="173"/>
      <c r="M177" s="178"/>
      <c r="T177" s="179"/>
      <c r="AT177" s="174" t="s">
        <v>153</v>
      </c>
      <c r="AU177" s="174" t="s">
        <v>81</v>
      </c>
      <c r="AV177" s="14" t="s">
        <v>145</v>
      </c>
      <c r="AW177" s="14" t="s">
        <v>28</v>
      </c>
      <c r="AX177" s="14" t="s">
        <v>79</v>
      </c>
      <c r="AY177" s="174" t="s">
        <v>144</v>
      </c>
    </row>
    <row r="178" spans="2:65" s="1" customFormat="1" ht="33" customHeight="1">
      <c r="B178" s="133"/>
      <c r="C178" s="134" t="s">
        <v>209</v>
      </c>
      <c r="D178" s="134" t="s">
        <v>147</v>
      </c>
      <c r="E178" s="135" t="s">
        <v>210</v>
      </c>
      <c r="F178" s="136" t="s">
        <v>211</v>
      </c>
      <c r="G178" s="137" t="s">
        <v>171</v>
      </c>
      <c r="H178" s="138">
        <v>1.8</v>
      </c>
      <c r="I178" s="139"/>
      <c r="J178" s="140">
        <f>ROUND(I178*H178,2)</f>
        <v>0</v>
      </c>
      <c r="K178" s="141"/>
      <c r="L178" s="32"/>
      <c r="M178" s="142" t="s">
        <v>1</v>
      </c>
      <c r="N178" s="143" t="s">
        <v>36</v>
      </c>
      <c r="P178" s="144">
        <f>O178*H178</f>
        <v>0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151</v>
      </c>
      <c r="AT178" s="146" t="s">
        <v>147</v>
      </c>
      <c r="AU178" s="146" t="s">
        <v>81</v>
      </c>
      <c r="AY178" s="17" t="s">
        <v>144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7" t="s">
        <v>79</v>
      </c>
      <c r="BK178" s="147">
        <f>ROUND(I178*H178,2)</f>
        <v>0</v>
      </c>
      <c r="BL178" s="17" t="s">
        <v>151</v>
      </c>
      <c r="BM178" s="146" t="s">
        <v>212</v>
      </c>
    </row>
    <row r="179" spans="2:65" s="11" customFormat="1" ht="22.9" customHeight="1">
      <c r="B179" s="121"/>
      <c r="D179" s="122" t="s">
        <v>70</v>
      </c>
      <c r="E179" s="131" t="s">
        <v>190</v>
      </c>
      <c r="F179" s="131" t="s">
        <v>213</v>
      </c>
      <c r="I179" s="124"/>
      <c r="J179" s="132">
        <f>BK179</f>
        <v>0</v>
      </c>
      <c r="L179" s="121"/>
      <c r="M179" s="126"/>
      <c r="P179" s="127">
        <f>SUM(P180:P296)</f>
        <v>0</v>
      </c>
      <c r="R179" s="127">
        <f>SUM(R180:R296)</f>
        <v>6.6462294000000002</v>
      </c>
      <c r="T179" s="128">
        <f>SUM(T180:T296)</f>
        <v>0</v>
      </c>
      <c r="AR179" s="122" t="s">
        <v>79</v>
      </c>
      <c r="AT179" s="129" t="s">
        <v>70</v>
      </c>
      <c r="AU179" s="129" t="s">
        <v>79</v>
      </c>
      <c r="AY179" s="122" t="s">
        <v>144</v>
      </c>
      <c r="BK179" s="130">
        <f>SUM(BK180:BK296)</f>
        <v>0</v>
      </c>
    </row>
    <row r="180" spans="2:65" s="1" customFormat="1" ht="16.5" customHeight="1">
      <c r="B180" s="133"/>
      <c r="C180" s="193" t="s">
        <v>214</v>
      </c>
      <c r="D180" s="193" t="s">
        <v>147</v>
      </c>
      <c r="E180" s="194" t="s">
        <v>215</v>
      </c>
      <c r="F180" s="195" t="s">
        <v>216</v>
      </c>
      <c r="G180" s="196" t="s">
        <v>171</v>
      </c>
      <c r="H180" s="197">
        <v>4.05</v>
      </c>
      <c r="I180" s="198"/>
      <c r="J180" s="198">
        <f>ROUND(I180*H180,2)</f>
        <v>0</v>
      </c>
      <c r="K180" s="141"/>
      <c r="L180" s="32"/>
      <c r="M180" s="142" t="s">
        <v>1</v>
      </c>
      <c r="N180" s="143" t="s">
        <v>36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151</v>
      </c>
      <c r="AT180" s="146" t="s">
        <v>147</v>
      </c>
      <c r="AU180" s="146" t="s">
        <v>81</v>
      </c>
      <c r="AY180" s="17" t="s">
        <v>144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7" t="s">
        <v>79</v>
      </c>
      <c r="BK180" s="147">
        <f>ROUND(I180*H180,2)</f>
        <v>0</v>
      </c>
      <c r="BL180" s="17" t="s">
        <v>151</v>
      </c>
      <c r="BM180" s="146" t="s">
        <v>609</v>
      </c>
    </row>
    <row r="181" spans="2:65" s="13" customFormat="1">
      <c r="B181" s="155"/>
      <c r="D181" s="149" t="s">
        <v>153</v>
      </c>
      <c r="E181" s="156" t="s">
        <v>1</v>
      </c>
      <c r="F181" s="157" t="s">
        <v>610</v>
      </c>
      <c r="H181" s="158">
        <v>4.05</v>
      </c>
      <c r="I181" s="159"/>
      <c r="L181" s="155"/>
      <c r="M181" s="160"/>
      <c r="T181" s="161"/>
      <c r="AT181" s="156" t="s">
        <v>153</v>
      </c>
      <c r="AU181" s="156" t="s">
        <v>81</v>
      </c>
      <c r="AV181" s="13" t="s">
        <v>81</v>
      </c>
      <c r="AW181" s="13" t="s">
        <v>28</v>
      </c>
      <c r="AX181" s="13" t="s">
        <v>79</v>
      </c>
      <c r="AY181" s="156" t="s">
        <v>144</v>
      </c>
    </row>
    <row r="182" spans="2:65" s="1" customFormat="1" ht="24.2" customHeight="1">
      <c r="B182" s="133"/>
      <c r="C182" s="134" t="s">
        <v>219</v>
      </c>
      <c r="D182" s="134" t="s">
        <v>147</v>
      </c>
      <c r="E182" s="135" t="s">
        <v>220</v>
      </c>
      <c r="F182" s="136" t="s">
        <v>221</v>
      </c>
      <c r="G182" s="137" t="s">
        <v>171</v>
      </c>
      <c r="H182" s="138">
        <v>45.29</v>
      </c>
      <c r="I182" s="139"/>
      <c r="J182" s="140">
        <f>ROUND(I182*H182,2)</f>
        <v>0</v>
      </c>
      <c r="K182" s="141"/>
      <c r="L182" s="32"/>
      <c r="M182" s="142" t="s">
        <v>1</v>
      </c>
      <c r="N182" s="143" t="s">
        <v>36</v>
      </c>
      <c r="P182" s="144">
        <f>O182*H182</f>
        <v>0</v>
      </c>
      <c r="Q182" s="144">
        <v>4.3800000000000002E-3</v>
      </c>
      <c r="R182" s="144">
        <f>Q182*H182</f>
        <v>0.1983702</v>
      </c>
      <c r="S182" s="144">
        <v>0</v>
      </c>
      <c r="T182" s="145">
        <f>S182*H182</f>
        <v>0</v>
      </c>
      <c r="AR182" s="146" t="s">
        <v>151</v>
      </c>
      <c r="AT182" s="146" t="s">
        <v>147</v>
      </c>
      <c r="AU182" s="146" t="s">
        <v>81</v>
      </c>
      <c r="AY182" s="17" t="s">
        <v>144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7" t="s">
        <v>79</v>
      </c>
      <c r="BK182" s="147">
        <f>ROUND(I182*H182,2)</f>
        <v>0</v>
      </c>
      <c r="BL182" s="17" t="s">
        <v>151</v>
      </c>
      <c r="BM182" s="146" t="s">
        <v>222</v>
      </c>
    </row>
    <row r="183" spans="2:65" s="1" customFormat="1" ht="24.2" customHeight="1">
      <c r="B183" s="133"/>
      <c r="C183" s="134" t="s">
        <v>224</v>
      </c>
      <c r="D183" s="134" t="s">
        <v>147</v>
      </c>
      <c r="E183" s="135" t="s">
        <v>225</v>
      </c>
      <c r="F183" s="136" t="s">
        <v>226</v>
      </c>
      <c r="G183" s="137" t="s">
        <v>171</v>
      </c>
      <c r="H183" s="138">
        <v>45.29</v>
      </c>
      <c r="I183" s="139"/>
      <c r="J183" s="140">
        <f>ROUND(I183*H183,2)</f>
        <v>0</v>
      </c>
      <c r="K183" s="141"/>
      <c r="L183" s="32"/>
      <c r="M183" s="142" t="s">
        <v>1</v>
      </c>
      <c r="N183" s="143" t="s">
        <v>36</v>
      </c>
      <c r="P183" s="144">
        <f>O183*H183</f>
        <v>0</v>
      </c>
      <c r="Q183" s="144">
        <v>1.8380000000000001E-2</v>
      </c>
      <c r="R183" s="144">
        <f>Q183*H183</f>
        <v>0.83243020000000001</v>
      </c>
      <c r="S183" s="144">
        <v>0</v>
      </c>
      <c r="T183" s="145">
        <f>S183*H183</f>
        <v>0</v>
      </c>
      <c r="AR183" s="146" t="s">
        <v>151</v>
      </c>
      <c r="AT183" s="146" t="s">
        <v>147</v>
      </c>
      <c r="AU183" s="146" t="s">
        <v>81</v>
      </c>
      <c r="AY183" s="17" t="s">
        <v>144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7" t="s">
        <v>79</v>
      </c>
      <c r="BK183" s="147">
        <f>ROUND(I183*H183,2)</f>
        <v>0</v>
      </c>
      <c r="BL183" s="17" t="s">
        <v>151</v>
      </c>
      <c r="BM183" s="146" t="s">
        <v>227</v>
      </c>
    </row>
    <row r="184" spans="2:65" s="12" customFormat="1">
      <c r="B184" s="148"/>
      <c r="D184" s="149" t="s">
        <v>153</v>
      </c>
      <c r="E184" s="150" t="s">
        <v>1</v>
      </c>
      <c r="F184" s="151" t="s">
        <v>597</v>
      </c>
      <c r="H184" s="150" t="s">
        <v>1</v>
      </c>
      <c r="I184" s="152"/>
      <c r="L184" s="148"/>
      <c r="M184" s="153"/>
      <c r="T184" s="154"/>
      <c r="AT184" s="150" t="s">
        <v>153</v>
      </c>
      <c r="AU184" s="150" t="s">
        <v>81</v>
      </c>
      <c r="AV184" s="12" t="s">
        <v>79</v>
      </c>
      <c r="AW184" s="12" t="s">
        <v>28</v>
      </c>
      <c r="AX184" s="12" t="s">
        <v>71</v>
      </c>
      <c r="AY184" s="150" t="s">
        <v>144</v>
      </c>
    </row>
    <row r="185" spans="2:65" s="12" customFormat="1">
      <c r="B185" s="148"/>
      <c r="D185" s="149" t="s">
        <v>153</v>
      </c>
      <c r="E185" s="150" t="s">
        <v>1</v>
      </c>
      <c r="F185" s="151" t="s">
        <v>611</v>
      </c>
      <c r="H185" s="150" t="s">
        <v>1</v>
      </c>
      <c r="I185" s="152"/>
      <c r="L185" s="148"/>
      <c r="M185" s="153"/>
      <c r="T185" s="154"/>
      <c r="AT185" s="150" t="s">
        <v>153</v>
      </c>
      <c r="AU185" s="150" t="s">
        <v>81</v>
      </c>
      <c r="AV185" s="12" t="s">
        <v>79</v>
      </c>
      <c r="AW185" s="12" t="s">
        <v>28</v>
      </c>
      <c r="AX185" s="12" t="s">
        <v>71</v>
      </c>
      <c r="AY185" s="150" t="s">
        <v>144</v>
      </c>
    </row>
    <row r="186" spans="2:65" s="13" customFormat="1">
      <c r="B186" s="155"/>
      <c r="D186" s="149" t="s">
        <v>153</v>
      </c>
      <c r="E186" s="156" t="s">
        <v>1</v>
      </c>
      <c r="F186" s="157" t="s">
        <v>612</v>
      </c>
      <c r="H186" s="158">
        <v>4.2</v>
      </c>
      <c r="I186" s="159"/>
      <c r="L186" s="155"/>
      <c r="M186" s="160"/>
      <c r="T186" s="161"/>
      <c r="AT186" s="156" t="s">
        <v>153</v>
      </c>
      <c r="AU186" s="156" t="s">
        <v>81</v>
      </c>
      <c r="AV186" s="13" t="s">
        <v>81</v>
      </c>
      <c r="AW186" s="13" t="s">
        <v>28</v>
      </c>
      <c r="AX186" s="13" t="s">
        <v>71</v>
      </c>
      <c r="AY186" s="156" t="s">
        <v>144</v>
      </c>
    </row>
    <row r="187" spans="2:65" s="12" customFormat="1">
      <c r="B187" s="148"/>
      <c r="D187" s="149" t="s">
        <v>153</v>
      </c>
      <c r="E187" s="150" t="s">
        <v>1</v>
      </c>
      <c r="F187" s="151" t="s">
        <v>613</v>
      </c>
      <c r="H187" s="150" t="s">
        <v>1</v>
      </c>
      <c r="I187" s="152"/>
      <c r="L187" s="148"/>
      <c r="M187" s="153"/>
      <c r="T187" s="154"/>
      <c r="AT187" s="150" t="s">
        <v>153</v>
      </c>
      <c r="AU187" s="150" t="s">
        <v>81</v>
      </c>
      <c r="AV187" s="12" t="s">
        <v>79</v>
      </c>
      <c r="AW187" s="12" t="s">
        <v>28</v>
      </c>
      <c r="AX187" s="12" t="s">
        <v>71</v>
      </c>
      <c r="AY187" s="150" t="s">
        <v>144</v>
      </c>
    </row>
    <row r="188" spans="2:65" s="13" customFormat="1">
      <c r="B188" s="155"/>
      <c r="D188" s="149" t="s">
        <v>153</v>
      </c>
      <c r="E188" s="156" t="s">
        <v>1</v>
      </c>
      <c r="F188" s="157" t="s">
        <v>231</v>
      </c>
      <c r="H188" s="158">
        <v>8.39</v>
      </c>
      <c r="I188" s="159"/>
      <c r="L188" s="155"/>
      <c r="M188" s="160"/>
      <c r="T188" s="161"/>
      <c r="AT188" s="156" t="s">
        <v>153</v>
      </c>
      <c r="AU188" s="156" t="s">
        <v>81</v>
      </c>
      <c r="AV188" s="13" t="s">
        <v>81</v>
      </c>
      <c r="AW188" s="13" t="s">
        <v>28</v>
      </c>
      <c r="AX188" s="13" t="s">
        <v>71</v>
      </c>
      <c r="AY188" s="156" t="s">
        <v>144</v>
      </c>
    </row>
    <row r="189" spans="2:65" s="12" customFormat="1">
      <c r="B189" s="148"/>
      <c r="D189" s="149" t="s">
        <v>153</v>
      </c>
      <c r="E189" s="150" t="s">
        <v>1</v>
      </c>
      <c r="F189" s="151" t="s">
        <v>614</v>
      </c>
      <c r="H189" s="150" t="s">
        <v>1</v>
      </c>
      <c r="I189" s="152"/>
      <c r="L189" s="148"/>
      <c r="M189" s="153"/>
      <c r="T189" s="154"/>
      <c r="AT189" s="150" t="s">
        <v>153</v>
      </c>
      <c r="AU189" s="150" t="s">
        <v>81</v>
      </c>
      <c r="AV189" s="12" t="s">
        <v>79</v>
      </c>
      <c r="AW189" s="12" t="s">
        <v>28</v>
      </c>
      <c r="AX189" s="12" t="s">
        <v>71</v>
      </c>
      <c r="AY189" s="150" t="s">
        <v>144</v>
      </c>
    </row>
    <row r="190" spans="2:65" s="13" customFormat="1">
      <c r="B190" s="155"/>
      <c r="D190" s="149" t="s">
        <v>153</v>
      </c>
      <c r="E190" s="156" t="s">
        <v>1</v>
      </c>
      <c r="F190" s="157" t="s">
        <v>615</v>
      </c>
      <c r="H190" s="158">
        <v>10.98</v>
      </c>
      <c r="I190" s="159"/>
      <c r="L190" s="155"/>
      <c r="M190" s="160"/>
      <c r="T190" s="161"/>
      <c r="AT190" s="156" t="s">
        <v>153</v>
      </c>
      <c r="AU190" s="156" t="s">
        <v>81</v>
      </c>
      <c r="AV190" s="13" t="s">
        <v>81</v>
      </c>
      <c r="AW190" s="13" t="s">
        <v>28</v>
      </c>
      <c r="AX190" s="13" t="s">
        <v>71</v>
      </c>
      <c r="AY190" s="156" t="s">
        <v>144</v>
      </c>
    </row>
    <row r="191" spans="2:65" s="14" customFormat="1">
      <c r="B191" s="173"/>
      <c r="D191" s="149" t="s">
        <v>153</v>
      </c>
      <c r="E191" s="174" t="s">
        <v>1</v>
      </c>
      <c r="F191" s="175" t="s">
        <v>178</v>
      </c>
      <c r="H191" s="176">
        <v>23.57</v>
      </c>
      <c r="I191" s="177"/>
      <c r="L191" s="173"/>
      <c r="M191" s="178"/>
      <c r="T191" s="179"/>
      <c r="AT191" s="174" t="s">
        <v>153</v>
      </c>
      <c r="AU191" s="174" t="s">
        <v>81</v>
      </c>
      <c r="AV191" s="14" t="s">
        <v>145</v>
      </c>
      <c r="AW191" s="14" t="s">
        <v>28</v>
      </c>
      <c r="AX191" s="14" t="s">
        <v>71</v>
      </c>
      <c r="AY191" s="174" t="s">
        <v>144</v>
      </c>
    </row>
    <row r="192" spans="2:65" s="12" customFormat="1">
      <c r="B192" s="148"/>
      <c r="D192" s="149" t="s">
        <v>153</v>
      </c>
      <c r="E192" s="150" t="s">
        <v>1</v>
      </c>
      <c r="F192" s="151" t="s">
        <v>599</v>
      </c>
      <c r="H192" s="150" t="s">
        <v>1</v>
      </c>
      <c r="I192" s="152"/>
      <c r="L192" s="148"/>
      <c r="M192" s="153"/>
      <c r="T192" s="154"/>
      <c r="AT192" s="150" t="s">
        <v>153</v>
      </c>
      <c r="AU192" s="150" t="s">
        <v>81</v>
      </c>
      <c r="AV192" s="12" t="s">
        <v>79</v>
      </c>
      <c r="AW192" s="12" t="s">
        <v>28</v>
      </c>
      <c r="AX192" s="12" t="s">
        <v>71</v>
      </c>
      <c r="AY192" s="150" t="s">
        <v>144</v>
      </c>
    </row>
    <row r="193" spans="2:65" s="12" customFormat="1">
      <c r="B193" s="148"/>
      <c r="D193" s="149" t="s">
        <v>153</v>
      </c>
      <c r="E193" s="150" t="s">
        <v>1</v>
      </c>
      <c r="F193" s="151" t="s">
        <v>616</v>
      </c>
      <c r="H193" s="150" t="s">
        <v>1</v>
      </c>
      <c r="I193" s="152"/>
      <c r="L193" s="148"/>
      <c r="M193" s="153"/>
      <c r="T193" s="154"/>
      <c r="AT193" s="150" t="s">
        <v>153</v>
      </c>
      <c r="AU193" s="150" t="s">
        <v>81</v>
      </c>
      <c r="AV193" s="12" t="s">
        <v>79</v>
      </c>
      <c r="AW193" s="12" t="s">
        <v>28</v>
      </c>
      <c r="AX193" s="12" t="s">
        <v>71</v>
      </c>
      <c r="AY193" s="150" t="s">
        <v>144</v>
      </c>
    </row>
    <row r="194" spans="2:65" s="13" customFormat="1">
      <c r="B194" s="155"/>
      <c r="D194" s="149" t="s">
        <v>153</v>
      </c>
      <c r="E194" s="156" t="s">
        <v>1</v>
      </c>
      <c r="F194" s="157" t="s">
        <v>617</v>
      </c>
      <c r="H194" s="158">
        <v>3.66</v>
      </c>
      <c r="I194" s="159"/>
      <c r="L194" s="155"/>
      <c r="M194" s="160"/>
      <c r="T194" s="161"/>
      <c r="AT194" s="156" t="s">
        <v>153</v>
      </c>
      <c r="AU194" s="156" t="s">
        <v>81</v>
      </c>
      <c r="AV194" s="13" t="s">
        <v>81</v>
      </c>
      <c r="AW194" s="13" t="s">
        <v>28</v>
      </c>
      <c r="AX194" s="13" t="s">
        <v>71</v>
      </c>
      <c r="AY194" s="156" t="s">
        <v>144</v>
      </c>
    </row>
    <row r="195" spans="2:65" s="12" customFormat="1">
      <c r="B195" s="148"/>
      <c r="D195" s="149" t="s">
        <v>153</v>
      </c>
      <c r="E195" s="150" t="s">
        <v>1</v>
      </c>
      <c r="F195" s="151" t="s">
        <v>618</v>
      </c>
      <c r="H195" s="150" t="s">
        <v>1</v>
      </c>
      <c r="I195" s="152"/>
      <c r="L195" s="148"/>
      <c r="M195" s="153"/>
      <c r="T195" s="154"/>
      <c r="AT195" s="150" t="s">
        <v>153</v>
      </c>
      <c r="AU195" s="150" t="s">
        <v>81</v>
      </c>
      <c r="AV195" s="12" t="s">
        <v>79</v>
      </c>
      <c r="AW195" s="12" t="s">
        <v>28</v>
      </c>
      <c r="AX195" s="12" t="s">
        <v>71</v>
      </c>
      <c r="AY195" s="150" t="s">
        <v>144</v>
      </c>
    </row>
    <row r="196" spans="2:65" s="13" customFormat="1">
      <c r="B196" s="155"/>
      <c r="D196" s="149" t="s">
        <v>153</v>
      </c>
      <c r="E196" s="156" t="s">
        <v>1</v>
      </c>
      <c r="F196" s="157" t="s">
        <v>619</v>
      </c>
      <c r="H196" s="158">
        <v>7.56</v>
      </c>
      <c r="I196" s="159"/>
      <c r="L196" s="155"/>
      <c r="M196" s="160"/>
      <c r="T196" s="161"/>
      <c r="AT196" s="156" t="s">
        <v>153</v>
      </c>
      <c r="AU196" s="156" t="s">
        <v>81</v>
      </c>
      <c r="AV196" s="13" t="s">
        <v>81</v>
      </c>
      <c r="AW196" s="13" t="s">
        <v>28</v>
      </c>
      <c r="AX196" s="13" t="s">
        <v>71</v>
      </c>
      <c r="AY196" s="156" t="s">
        <v>144</v>
      </c>
    </row>
    <row r="197" spans="2:65" s="12" customFormat="1">
      <c r="B197" s="148"/>
      <c r="D197" s="149" t="s">
        <v>153</v>
      </c>
      <c r="E197" s="150" t="s">
        <v>1</v>
      </c>
      <c r="F197" s="151" t="s">
        <v>620</v>
      </c>
      <c r="H197" s="150" t="s">
        <v>1</v>
      </c>
      <c r="I197" s="152"/>
      <c r="L197" s="148"/>
      <c r="M197" s="153"/>
      <c r="T197" s="154"/>
      <c r="AT197" s="150" t="s">
        <v>153</v>
      </c>
      <c r="AU197" s="150" t="s">
        <v>81</v>
      </c>
      <c r="AV197" s="12" t="s">
        <v>79</v>
      </c>
      <c r="AW197" s="12" t="s">
        <v>28</v>
      </c>
      <c r="AX197" s="12" t="s">
        <v>71</v>
      </c>
      <c r="AY197" s="150" t="s">
        <v>144</v>
      </c>
    </row>
    <row r="198" spans="2:65" s="13" customFormat="1">
      <c r="B198" s="155"/>
      <c r="D198" s="149" t="s">
        <v>153</v>
      </c>
      <c r="E198" s="156" t="s">
        <v>1</v>
      </c>
      <c r="F198" s="157" t="s">
        <v>621</v>
      </c>
      <c r="H198" s="158">
        <v>9.27</v>
      </c>
      <c r="I198" s="159"/>
      <c r="L198" s="155"/>
      <c r="M198" s="160"/>
      <c r="T198" s="161"/>
      <c r="AT198" s="156" t="s">
        <v>153</v>
      </c>
      <c r="AU198" s="156" t="s">
        <v>81</v>
      </c>
      <c r="AV198" s="13" t="s">
        <v>81</v>
      </c>
      <c r="AW198" s="13" t="s">
        <v>28</v>
      </c>
      <c r="AX198" s="13" t="s">
        <v>71</v>
      </c>
      <c r="AY198" s="156" t="s">
        <v>144</v>
      </c>
    </row>
    <row r="199" spans="2:65" s="12" customFormat="1">
      <c r="B199" s="148"/>
      <c r="D199" s="149" t="s">
        <v>153</v>
      </c>
      <c r="E199" s="150" t="s">
        <v>1</v>
      </c>
      <c r="F199" s="151" t="s">
        <v>622</v>
      </c>
      <c r="H199" s="150" t="s">
        <v>1</v>
      </c>
      <c r="I199" s="152"/>
      <c r="L199" s="148"/>
      <c r="M199" s="153"/>
      <c r="T199" s="154"/>
      <c r="AT199" s="150" t="s">
        <v>153</v>
      </c>
      <c r="AU199" s="150" t="s">
        <v>81</v>
      </c>
      <c r="AV199" s="12" t="s">
        <v>79</v>
      </c>
      <c r="AW199" s="12" t="s">
        <v>28</v>
      </c>
      <c r="AX199" s="12" t="s">
        <v>71</v>
      </c>
      <c r="AY199" s="150" t="s">
        <v>144</v>
      </c>
    </row>
    <row r="200" spans="2:65" s="13" customFormat="1">
      <c r="B200" s="155"/>
      <c r="D200" s="149" t="s">
        <v>153</v>
      </c>
      <c r="E200" s="156" t="s">
        <v>1</v>
      </c>
      <c r="F200" s="157" t="s">
        <v>623</v>
      </c>
      <c r="H200" s="158">
        <v>1.23</v>
      </c>
      <c r="I200" s="159"/>
      <c r="L200" s="155"/>
      <c r="M200" s="160"/>
      <c r="T200" s="161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71</v>
      </c>
      <c r="AY200" s="156" t="s">
        <v>144</v>
      </c>
    </row>
    <row r="201" spans="2:65" s="14" customFormat="1">
      <c r="B201" s="173"/>
      <c r="D201" s="149" t="s">
        <v>153</v>
      </c>
      <c r="E201" s="174" t="s">
        <v>1</v>
      </c>
      <c r="F201" s="175" t="s">
        <v>178</v>
      </c>
      <c r="H201" s="176">
        <v>21.72</v>
      </c>
      <c r="I201" s="177"/>
      <c r="L201" s="173"/>
      <c r="M201" s="178"/>
      <c r="T201" s="179"/>
      <c r="AT201" s="174" t="s">
        <v>153</v>
      </c>
      <c r="AU201" s="174" t="s">
        <v>81</v>
      </c>
      <c r="AV201" s="14" t="s">
        <v>145</v>
      </c>
      <c r="AW201" s="14" t="s">
        <v>28</v>
      </c>
      <c r="AX201" s="14" t="s">
        <v>71</v>
      </c>
      <c r="AY201" s="174" t="s">
        <v>144</v>
      </c>
    </row>
    <row r="202" spans="2:65" s="15" customFormat="1">
      <c r="B202" s="180"/>
      <c r="D202" s="149" t="s">
        <v>153</v>
      </c>
      <c r="E202" s="181" t="s">
        <v>1</v>
      </c>
      <c r="F202" s="182" t="s">
        <v>182</v>
      </c>
      <c r="H202" s="183">
        <v>45.29</v>
      </c>
      <c r="I202" s="184"/>
      <c r="L202" s="180"/>
      <c r="M202" s="185"/>
      <c r="T202" s="186"/>
      <c r="AT202" s="181" t="s">
        <v>153</v>
      </c>
      <c r="AU202" s="181" t="s">
        <v>81</v>
      </c>
      <c r="AV202" s="15" t="s">
        <v>151</v>
      </c>
      <c r="AW202" s="15" t="s">
        <v>28</v>
      </c>
      <c r="AX202" s="15" t="s">
        <v>79</v>
      </c>
      <c r="AY202" s="181" t="s">
        <v>144</v>
      </c>
    </row>
    <row r="203" spans="2:65" s="1" customFormat="1" ht="24.2" customHeight="1">
      <c r="B203" s="133"/>
      <c r="C203" s="134" t="s">
        <v>242</v>
      </c>
      <c r="D203" s="134" t="s">
        <v>147</v>
      </c>
      <c r="E203" s="135" t="s">
        <v>243</v>
      </c>
      <c r="F203" s="136" t="s">
        <v>244</v>
      </c>
      <c r="G203" s="137" t="s">
        <v>171</v>
      </c>
      <c r="H203" s="138">
        <v>205.81200000000001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36</v>
      </c>
      <c r="P203" s="144">
        <f>O203*H203</f>
        <v>0</v>
      </c>
      <c r="Q203" s="144">
        <v>4.3800000000000002E-3</v>
      </c>
      <c r="R203" s="144">
        <f>Q203*H203</f>
        <v>0.90145656000000007</v>
      </c>
      <c r="S203" s="144">
        <v>0</v>
      </c>
      <c r="T203" s="145">
        <f>S203*H203</f>
        <v>0</v>
      </c>
      <c r="AR203" s="146" t="s">
        <v>151</v>
      </c>
      <c r="AT203" s="146" t="s">
        <v>147</v>
      </c>
      <c r="AU203" s="146" t="s">
        <v>81</v>
      </c>
      <c r="AY203" s="17" t="s">
        <v>144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79</v>
      </c>
      <c r="BK203" s="147">
        <f>ROUND(I203*H203,2)</f>
        <v>0</v>
      </c>
      <c r="BL203" s="17" t="s">
        <v>151</v>
      </c>
      <c r="BM203" s="146" t="s">
        <v>245</v>
      </c>
    </row>
    <row r="204" spans="2:65" s="12" customFormat="1">
      <c r="B204" s="148"/>
      <c r="D204" s="149" t="s">
        <v>153</v>
      </c>
      <c r="E204" s="150" t="s">
        <v>1</v>
      </c>
      <c r="F204" s="151" t="s">
        <v>246</v>
      </c>
      <c r="H204" s="150" t="s">
        <v>1</v>
      </c>
      <c r="I204" s="152"/>
      <c r="L204" s="148"/>
      <c r="M204" s="153"/>
      <c r="T204" s="154"/>
      <c r="AT204" s="150" t="s">
        <v>153</v>
      </c>
      <c r="AU204" s="150" t="s">
        <v>81</v>
      </c>
      <c r="AV204" s="12" t="s">
        <v>79</v>
      </c>
      <c r="AW204" s="12" t="s">
        <v>28</v>
      </c>
      <c r="AX204" s="12" t="s">
        <v>71</v>
      </c>
      <c r="AY204" s="150" t="s">
        <v>144</v>
      </c>
    </row>
    <row r="205" spans="2:65" s="12" customFormat="1">
      <c r="B205" s="148"/>
      <c r="D205" s="149" t="s">
        <v>153</v>
      </c>
      <c r="E205" s="150" t="s">
        <v>1</v>
      </c>
      <c r="F205" s="151" t="s">
        <v>597</v>
      </c>
      <c r="H205" s="150" t="s">
        <v>1</v>
      </c>
      <c r="I205" s="152"/>
      <c r="L205" s="148"/>
      <c r="M205" s="153"/>
      <c r="T205" s="154"/>
      <c r="AT205" s="150" t="s">
        <v>153</v>
      </c>
      <c r="AU205" s="150" t="s">
        <v>81</v>
      </c>
      <c r="AV205" s="12" t="s">
        <v>79</v>
      </c>
      <c r="AW205" s="12" t="s">
        <v>28</v>
      </c>
      <c r="AX205" s="12" t="s">
        <v>71</v>
      </c>
      <c r="AY205" s="150" t="s">
        <v>144</v>
      </c>
    </row>
    <row r="206" spans="2:65" s="13" customFormat="1">
      <c r="B206" s="155"/>
      <c r="D206" s="149" t="s">
        <v>153</v>
      </c>
      <c r="E206" s="156" t="s">
        <v>1</v>
      </c>
      <c r="F206" s="157" t="s">
        <v>247</v>
      </c>
      <c r="H206" s="158">
        <v>3.15</v>
      </c>
      <c r="I206" s="159"/>
      <c r="L206" s="155"/>
      <c r="M206" s="160"/>
      <c r="T206" s="161"/>
      <c r="AT206" s="156" t="s">
        <v>153</v>
      </c>
      <c r="AU206" s="156" t="s">
        <v>81</v>
      </c>
      <c r="AV206" s="13" t="s">
        <v>81</v>
      </c>
      <c r="AW206" s="13" t="s">
        <v>28</v>
      </c>
      <c r="AX206" s="13" t="s">
        <v>71</v>
      </c>
      <c r="AY206" s="156" t="s">
        <v>144</v>
      </c>
    </row>
    <row r="207" spans="2:65" s="13" customFormat="1">
      <c r="B207" s="155"/>
      <c r="D207" s="149" t="s">
        <v>153</v>
      </c>
      <c r="E207" s="156" t="s">
        <v>1</v>
      </c>
      <c r="F207" s="157" t="s">
        <v>624</v>
      </c>
      <c r="H207" s="158">
        <v>2.16</v>
      </c>
      <c r="I207" s="159"/>
      <c r="L207" s="155"/>
      <c r="M207" s="160"/>
      <c r="T207" s="161"/>
      <c r="AT207" s="156" t="s">
        <v>153</v>
      </c>
      <c r="AU207" s="156" t="s">
        <v>81</v>
      </c>
      <c r="AV207" s="13" t="s">
        <v>81</v>
      </c>
      <c r="AW207" s="13" t="s">
        <v>28</v>
      </c>
      <c r="AX207" s="13" t="s">
        <v>71</v>
      </c>
      <c r="AY207" s="156" t="s">
        <v>144</v>
      </c>
    </row>
    <row r="208" spans="2:65" s="14" customFormat="1">
      <c r="B208" s="173"/>
      <c r="D208" s="149" t="s">
        <v>153</v>
      </c>
      <c r="E208" s="174" t="s">
        <v>1</v>
      </c>
      <c r="F208" s="175" t="s">
        <v>178</v>
      </c>
      <c r="H208" s="176">
        <v>5.31</v>
      </c>
      <c r="I208" s="177"/>
      <c r="L208" s="173"/>
      <c r="M208" s="178"/>
      <c r="T208" s="179"/>
      <c r="AT208" s="174" t="s">
        <v>153</v>
      </c>
      <c r="AU208" s="174" t="s">
        <v>81</v>
      </c>
      <c r="AV208" s="14" t="s">
        <v>145</v>
      </c>
      <c r="AW208" s="14" t="s">
        <v>28</v>
      </c>
      <c r="AX208" s="14" t="s">
        <v>71</v>
      </c>
      <c r="AY208" s="174" t="s">
        <v>144</v>
      </c>
    </row>
    <row r="209" spans="2:65" s="12" customFormat="1">
      <c r="B209" s="148"/>
      <c r="D209" s="149" t="s">
        <v>153</v>
      </c>
      <c r="E209" s="150" t="s">
        <v>1</v>
      </c>
      <c r="F209" s="151" t="s">
        <v>599</v>
      </c>
      <c r="H209" s="150" t="s">
        <v>1</v>
      </c>
      <c r="I209" s="152"/>
      <c r="L209" s="148"/>
      <c r="M209" s="153"/>
      <c r="T209" s="154"/>
      <c r="AT209" s="150" t="s">
        <v>153</v>
      </c>
      <c r="AU209" s="150" t="s">
        <v>81</v>
      </c>
      <c r="AV209" s="12" t="s">
        <v>79</v>
      </c>
      <c r="AW209" s="12" t="s">
        <v>28</v>
      </c>
      <c r="AX209" s="12" t="s">
        <v>71</v>
      </c>
      <c r="AY209" s="150" t="s">
        <v>144</v>
      </c>
    </row>
    <row r="210" spans="2:65" s="13" customFormat="1">
      <c r="B210" s="155"/>
      <c r="D210" s="149" t="s">
        <v>153</v>
      </c>
      <c r="E210" s="156" t="s">
        <v>1</v>
      </c>
      <c r="F210" s="157" t="s">
        <v>247</v>
      </c>
      <c r="H210" s="158">
        <v>3.15</v>
      </c>
      <c r="I210" s="159"/>
      <c r="L210" s="155"/>
      <c r="M210" s="160"/>
      <c r="T210" s="161"/>
      <c r="AT210" s="156" t="s">
        <v>153</v>
      </c>
      <c r="AU210" s="156" t="s">
        <v>81</v>
      </c>
      <c r="AV210" s="13" t="s">
        <v>81</v>
      </c>
      <c r="AW210" s="13" t="s">
        <v>28</v>
      </c>
      <c r="AX210" s="13" t="s">
        <v>71</v>
      </c>
      <c r="AY210" s="156" t="s">
        <v>144</v>
      </c>
    </row>
    <row r="211" spans="2:65" s="13" customFormat="1">
      <c r="B211" s="155"/>
      <c r="D211" s="149" t="s">
        <v>153</v>
      </c>
      <c r="E211" s="156" t="s">
        <v>1</v>
      </c>
      <c r="F211" s="157" t="s">
        <v>624</v>
      </c>
      <c r="H211" s="158">
        <v>2.16</v>
      </c>
      <c r="I211" s="159"/>
      <c r="L211" s="155"/>
      <c r="M211" s="160"/>
      <c r="T211" s="161"/>
      <c r="AT211" s="156" t="s">
        <v>153</v>
      </c>
      <c r="AU211" s="156" t="s">
        <v>81</v>
      </c>
      <c r="AV211" s="13" t="s">
        <v>81</v>
      </c>
      <c r="AW211" s="13" t="s">
        <v>28</v>
      </c>
      <c r="AX211" s="13" t="s">
        <v>71</v>
      </c>
      <c r="AY211" s="156" t="s">
        <v>144</v>
      </c>
    </row>
    <row r="212" spans="2:65" s="14" customFormat="1">
      <c r="B212" s="173"/>
      <c r="D212" s="149" t="s">
        <v>153</v>
      </c>
      <c r="E212" s="174" t="s">
        <v>1</v>
      </c>
      <c r="F212" s="175" t="s">
        <v>178</v>
      </c>
      <c r="H212" s="176">
        <v>5.31</v>
      </c>
      <c r="I212" s="177"/>
      <c r="L212" s="173"/>
      <c r="M212" s="178"/>
      <c r="T212" s="179"/>
      <c r="AT212" s="174" t="s">
        <v>153</v>
      </c>
      <c r="AU212" s="174" t="s">
        <v>81</v>
      </c>
      <c r="AV212" s="14" t="s">
        <v>145</v>
      </c>
      <c r="AW212" s="14" t="s">
        <v>28</v>
      </c>
      <c r="AX212" s="14" t="s">
        <v>71</v>
      </c>
      <c r="AY212" s="174" t="s">
        <v>144</v>
      </c>
    </row>
    <row r="213" spans="2:65" s="12" customFormat="1">
      <c r="B213" s="148"/>
      <c r="D213" s="149" t="s">
        <v>153</v>
      </c>
      <c r="E213" s="150" t="s">
        <v>1</v>
      </c>
      <c r="F213" s="151" t="s">
        <v>252</v>
      </c>
      <c r="H213" s="150" t="s">
        <v>1</v>
      </c>
      <c r="I213" s="152"/>
      <c r="L213" s="148"/>
      <c r="M213" s="153"/>
      <c r="T213" s="154"/>
      <c r="AT213" s="150" t="s">
        <v>153</v>
      </c>
      <c r="AU213" s="150" t="s">
        <v>81</v>
      </c>
      <c r="AV213" s="12" t="s">
        <v>79</v>
      </c>
      <c r="AW213" s="12" t="s">
        <v>28</v>
      </c>
      <c r="AX213" s="12" t="s">
        <v>71</v>
      </c>
      <c r="AY213" s="150" t="s">
        <v>144</v>
      </c>
    </row>
    <row r="214" spans="2:65" s="13" customFormat="1">
      <c r="B214" s="155"/>
      <c r="D214" s="149" t="s">
        <v>153</v>
      </c>
      <c r="E214" s="156" t="s">
        <v>1</v>
      </c>
      <c r="F214" s="157" t="s">
        <v>625</v>
      </c>
      <c r="H214" s="158">
        <v>135.46700000000001</v>
      </c>
      <c r="I214" s="159"/>
      <c r="L214" s="155"/>
      <c r="M214" s="160"/>
      <c r="T214" s="161"/>
      <c r="AT214" s="156" t="s">
        <v>153</v>
      </c>
      <c r="AU214" s="156" t="s">
        <v>81</v>
      </c>
      <c r="AV214" s="13" t="s">
        <v>81</v>
      </c>
      <c r="AW214" s="13" t="s">
        <v>28</v>
      </c>
      <c r="AX214" s="13" t="s">
        <v>71</v>
      </c>
      <c r="AY214" s="156" t="s">
        <v>144</v>
      </c>
    </row>
    <row r="215" spans="2:65" s="14" customFormat="1">
      <c r="B215" s="173"/>
      <c r="D215" s="149" t="s">
        <v>153</v>
      </c>
      <c r="E215" s="174" t="s">
        <v>1</v>
      </c>
      <c r="F215" s="175" t="s">
        <v>178</v>
      </c>
      <c r="H215" s="176">
        <v>135.46700000000001</v>
      </c>
      <c r="I215" s="177"/>
      <c r="L215" s="173"/>
      <c r="M215" s="178"/>
      <c r="T215" s="179"/>
      <c r="AT215" s="174" t="s">
        <v>153</v>
      </c>
      <c r="AU215" s="174" t="s">
        <v>81</v>
      </c>
      <c r="AV215" s="14" t="s">
        <v>145</v>
      </c>
      <c r="AW215" s="14" t="s">
        <v>28</v>
      </c>
      <c r="AX215" s="14" t="s">
        <v>71</v>
      </c>
      <c r="AY215" s="174" t="s">
        <v>144</v>
      </c>
    </row>
    <row r="216" spans="2:65" s="12" customFormat="1">
      <c r="B216" s="148"/>
      <c r="D216" s="149" t="s">
        <v>153</v>
      </c>
      <c r="E216" s="150" t="s">
        <v>1</v>
      </c>
      <c r="F216" s="151" t="s">
        <v>254</v>
      </c>
      <c r="H216" s="150" t="s">
        <v>1</v>
      </c>
      <c r="I216" s="152"/>
      <c r="L216" s="148"/>
      <c r="M216" s="153"/>
      <c r="T216" s="154"/>
      <c r="AT216" s="150" t="s">
        <v>153</v>
      </c>
      <c r="AU216" s="150" t="s">
        <v>81</v>
      </c>
      <c r="AV216" s="12" t="s">
        <v>79</v>
      </c>
      <c r="AW216" s="12" t="s">
        <v>28</v>
      </c>
      <c r="AX216" s="12" t="s">
        <v>71</v>
      </c>
      <c r="AY216" s="150" t="s">
        <v>144</v>
      </c>
    </row>
    <row r="217" spans="2:65" s="13" customFormat="1">
      <c r="B217" s="155"/>
      <c r="D217" s="149" t="s">
        <v>153</v>
      </c>
      <c r="E217" s="156" t="s">
        <v>1</v>
      </c>
      <c r="F217" s="157" t="s">
        <v>626</v>
      </c>
      <c r="H217" s="158">
        <v>59.725000000000001</v>
      </c>
      <c r="I217" s="159"/>
      <c r="L217" s="155"/>
      <c r="M217" s="160"/>
      <c r="T217" s="161"/>
      <c r="AT217" s="156" t="s">
        <v>153</v>
      </c>
      <c r="AU217" s="156" t="s">
        <v>81</v>
      </c>
      <c r="AV217" s="13" t="s">
        <v>81</v>
      </c>
      <c r="AW217" s="13" t="s">
        <v>28</v>
      </c>
      <c r="AX217" s="13" t="s">
        <v>71</v>
      </c>
      <c r="AY217" s="156" t="s">
        <v>144</v>
      </c>
    </row>
    <row r="218" spans="2:65" s="14" customFormat="1">
      <c r="B218" s="173"/>
      <c r="D218" s="149" t="s">
        <v>153</v>
      </c>
      <c r="E218" s="174" t="s">
        <v>1</v>
      </c>
      <c r="F218" s="175" t="s">
        <v>178</v>
      </c>
      <c r="H218" s="176">
        <v>59.725000000000001</v>
      </c>
      <c r="I218" s="177"/>
      <c r="L218" s="173"/>
      <c r="M218" s="178"/>
      <c r="T218" s="179"/>
      <c r="AT218" s="174" t="s">
        <v>153</v>
      </c>
      <c r="AU218" s="174" t="s">
        <v>81</v>
      </c>
      <c r="AV218" s="14" t="s">
        <v>145</v>
      </c>
      <c r="AW218" s="14" t="s">
        <v>28</v>
      </c>
      <c r="AX218" s="14" t="s">
        <v>71</v>
      </c>
      <c r="AY218" s="174" t="s">
        <v>144</v>
      </c>
    </row>
    <row r="219" spans="2:65" s="15" customFormat="1">
      <c r="B219" s="180"/>
      <c r="D219" s="149" t="s">
        <v>153</v>
      </c>
      <c r="E219" s="181" t="s">
        <v>1</v>
      </c>
      <c r="F219" s="182" t="s">
        <v>182</v>
      </c>
      <c r="H219" s="183">
        <v>205.81200000000001</v>
      </c>
      <c r="I219" s="184"/>
      <c r="L219" s="180"/>
      <c r="M219" s="185"/>
      <c r="T219" s="186"/>
      <c r="AT219" s="181" t="s">
        <v>153</v>
      </c>
      <c r="AU219" s="181" t="s">
        <v>81</v>
      </c>
      <c r="AV219" s="15" t="s">
        <v>151</v>
      </c>
      <c r="AW219" s="15" t="s">
        <v>28</v>
      </c>
      <c r="AX219" s="15" t="s">
        <v>79</v>
      </c>
      <c r="AY219" s="181" t="s">
        <v>144</v>
      </c>
    </row>
    <row r="220" spans="2:65" s="1" customFormat="1" ht="24.2" customHeight="1">
      <c r="B220" s="133"/>
      <c r="C220" s="134" t="s">
        <v>8</v>
      </c>
      <c r="D220" s="134" t="s">
        <v>147</v>
      </c>
      <c r="E220" s="135" t="s">
        <v>256</v>
      </c>
      <c r="F220" s="136" t="s">
        <v>257</v>
      </c>
      <c r="G220" s="137" t="s">
        <v>171</v>
      </c>
      <c r="H220" s="138">
        <v>48.719000000000001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36</v>
      </c>
      <c r="P220" s="144">
        <f>O220*H220</f>
        <v>0</v>
      </c>
      <c r="Q220" s="144">
        <v>1.54E-2</v>
      </c>
      <c r="R220" s="144">
        <f>Q220*H220</f>
        <v>0.75027260000000007</v>
      </c>
      <c r="S220" s="144">
        <v>0</v>
      </c>
      <c r="T220" s="145">
        <f>S220*H220</f>
        <v>0</v>
      </c>
      <c r="AR220" s="146" t="s">
        <v>151</v>
      </c>
      <c r="AT220" s="146" t="s">
        <v>147</v>
      </c>
      <c r="AU220" s="146" t="s">
        <v>81</v>
      </c>
      <c r="AY220" s="17" t="s">
        <v>144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79</v>
      </c>
      <c r="BK220" s="147">
        <f>ROUND(I220*H220,2)</f>
        <v>0</v>
      </c>
      <c r="BL220" s="17" t="s">
        <v>151</v>
      </c>
      <c r="BM220" s="146" t="s">
        <v>258</v>
      </c>
    </row>
    <row r="221" spans="2:65" s="12" customFormat="1">
      <c r="B221" s="148"/>
      <c r="D221" s="149" t="s">
        <v>153</v>
      </c>
      <c r="E221" s="150" t="s">
        <v>1</v>
      </c>
      <c r="F221" s="151" t="s">
        <v>597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2" customFormat="1">
      <c r="B222" s="148"/>
      <c r="D222" s="149" t="s">
        <v>153</v>
      </c>
      <c r="E222" s="150" t="s">
        <v>1</v>
      </c>
      <c r="F222" s="151" t="s">
        <v>611</v>
      </c>
      <c r="H222" s="150" t="s">
        <v>1</v>
      </c>
      <c r="I222" s="152"/>
      <c r="L222" s="148"/>
      <c r="M222" s="153"/>
      <c r="T222" s="154"/>
      <c r="AT222" s="150" t="s">
        <v>153</v>
      </c>
      <c r="AU222" s="150" t="s">
        <v>81</v>
      </c>
      <c r="AV222" s="12" t="s">
        <v>79</v>
      </c>
      <c r="AW222" s="12" t="s">
        <v>28</v>
      </c>
      <c r="AX222" s="12" t="s">
        <v>71</v>
      </c>
      <c r="AY222" s="150" t="s">
        <v>144</v>
      </c>
    </row>
    <row r="223" spans="2:65" s="13" customFormat="1">
      <c r="B223" s="155"/>
      <c r="D223" s="149" t="s">
        <v>153</v>
      </c>
      <c r="E223" s="156" t="s">
        <v>1</v>
      </c>
      <c r="F223" s="157" t="s">
        <v>259</v>
      </c>
      <c r="H223" s="158">
        <v>6.0860000000000003</v>
      </c>
      <c r="I223" s="159"/>
      <c r="L223" s="155"/>
      <c r="M223" s="160"/>
      <c r="T223" s="161"/>
      <c r="AT223" s="156" t="s">
        <v>153</v>
      </c>
      <c r="AU223" s="156" t="s">
        <v>81</v>
      </c>
      <c r="AV223" s="13" t="s">
        <v>81</v>
      </c>
      <c r="AW223" s="13" t="s">
        <v>28</v>
      </c>
      <c r="AX223" s="13" t="s">
        <v>71</v>
      </c>
      <c r="AY223" s="156" t="s">
        <v>144</v>
      </c>
    </row>
    <row r="224" spans="2:65" s="12" customFormat="1">
      <c r="B224" s="148"/>
      <c r="D224" s="149" t="s">
        <v>153</v>
      </c>
      <c r="E224" s="150" t="s">
        <v>1</v>
      </c>
      <c r="F224" s="151" t="s">
        <v>613</v>
      </c>
      <c r="H224" s="150" t="s">
        <v>1</v>
      </c>
      <c r="I224" s="152"/>
      <c r="L224" s="148"/>
      <c r="M224" s="153"/>
      <c r="T224" s="154"/>
      <c r="AT224" s="150" t="s">
        <v>153</v>
      </c>
      <c r="AU224" s="150" t="s">
        <v>81</v>
      </c>
      <c r="AV224" s="12" t="s">
        <v>79</v>
      </c>
      <c r="AW224" s="12" t="s">
        <v>28</v>
      </c>
      <c r="AX224" s="12" t="s">
        <v>71</v>
      </c>
      <c r="AY224" s="150" t="s">
        <v>144</v>
      </c>
    </row>
    <row r="225" spans="2:65" s="13" customFormat="1">
      <c r="B225" s="155"/>
      <c r="D225" s="149" t="s">
        <v>153</v>
      </c>
      <c r="E225" s="156" t="s">
        <v>1</v>
      </c>
      <c r="F225" s="157" t="s">
        <v>627</v>
      </c>
      <c r="H225" s="158">
        <v>9.6579999999999995</v>
      </c>
      <c r="I225" s="159"/>
      <c r="L225" s="155"/>
      <c r="M225" s="160"/>
      <c r="T225" s="161"/>
      <c r="AT225" s="156" t="s">
        <v>153</v>
      </c>
      <c r="AU225" s="156" t="s">
        <v>81</v>
      </c>
      <c r="AV225" s="13" t="s">
        <v>81</v>
      </c>
      <c r="AW225" s="13" t="s">
        <v>28</v>
      </c>
      <c r="AX225" s="13" t="s">
        <v>71</v>
      </c>
      <c r="AY225" s="156" t="s">
        <v>144</v>
      </c>
    </row>
    <row r="226" spans="2:65" s="12" customFormat="1">
      <c r="B226" s="148"/>
      <c r="D226" s="149" t="s">
        <v>153</v>
      </c>
      <c r="E226" s="150" t="s">
        <v>1</v>
      </c>
      <c r="F226" s="151" t="s">
        <v>614</v>
      </c>
      <c r="H226" s="150" t="s">
        <v>1</v>
      </c>
      <c r="I226" s="152"/>
      <c r="L226" s="148"/>
      <c r="M226" s="153"/>
      <c r="T226" s="154"/>
      <c r="AT226" s="150" t="s">
        <v>153</v>
      </c>
      <c r="AU226" s="150" t="s">
        <v>81</v>
      </c>
      <c r="AV226" s="12" t="s">
        <v>79</v>
      </c>
      <c r="AW226" s="12" t="s">
        <v>28</v>
      </c>
      <c r="AX226" s="12" t="s">
        <v>71</v>
      </c>
      <c r="AY226" s="150" t="s">
        <v>144</v>
      </c>
    </row>
    <row r="227" spans="2:65" s="13" customFormat="1">
      <c r="B227" s="155"/>
      <c r="D227" s="149" t="s">
        <v>153</v>
      </c>
      <c r="E227" s="156" t="s">
        <v>1</v>
      </c>
      <c r="F227" s="157" t="s">
        <v>628</v>
      </c>
      <c r="H227" s="158">
        <v>8.3149999999999995</v>
      </c>
      <c r="I227" s="159"/>
      <c r="L227" s="155"/>
      <c r="M227" s="160"/>
      <c r="T227" s="161"/>
      <c r="AT227" s="156" t="s">
        <v>153</v>
      </c>
      <c r="AU227" s="156" t="s">
        <v>81</v>
      </c>
      <c r="AV227" s="13" t="s">
        <v>81</v>
      </c>
      <c r="AW227" s="13" t="s">
        <v>28</v>
      </c>
      <c r="AX227" s="13" t="s">
        <v>71</v>
      </c>
      <c r="AY227" s="156" t="s">
        <v>144</v>
      </c>
    </row>
    <row r="228" spans="2:65" s="14" customFormat="1">
      <c r="B228" s="173"/>
      <c r="D228" s="149" t="s">
        <v>153</v>
      </c>
      <c r="E228" s="174" t="s">
        <v>1</v>
      </c>
      <c r="F228" s="175" t="s">
        <v>178</v>
      </c>
      <c r="H228" s="176">
        <v>24.059000000000001</v>
      </c>
      <c r="I228" s="177"/>
      <c r="L228" s="173"/>
      <c r="M228" s="178"/>
      <c r="T228" s="179"/>
      <c r="AT228" s="174" t="s">
        <v>153</v>
      </c>
      <c r="AU228" s="174" t="s">
        <v>81</v>
      </c>
      <c r="AV228" s="14" t="s">
        <v>145</v>
      </c>
      <c r="AW228" s="14" t="s">
        <v>28</v>
      </c>
      <c r="AX228" s="14" t="s">
        <v>71</v>
      </c>
      <c r="AY228" s="174" t="s">
        <v>144</v>
      </c>
    </row>
    <row r="229" spans="2:65" s="12" customFormat="1">
      <c r="B229" s="148"/>
      <c r="D229" s="149" t="s">
        <v>153</v>
      </c>
      <c r="E229" s="150" t="s">
        <v>1</v>
      </c>
      <c r="F229" s="151" t="s">
        <v>599</v>
      </c>
      <c r="H229" s="150" t="s">
        <v>1</v>
      </c>
      <c r="I229" s="152"/>
      <c r="L229" s="148"/>
      <c r="M229" s="153"/>
      <c r="T229" s="154"/>
      <c r="AT229" s="150" t="s">
        <v>153</v>
      </c>
      <c r="AU229" s="150" t="s">
        <v>81</v>
      </c>
      <c r="AV229" s="12" t="s">
        <v>79</v>
      </c>
      <c r="AW229" s="12" t="s">
        <v>28</v>
      </c>
      <c r="AX229" s="12" t="s">
        <v>71</v>
      </c>
      <c r="AY229" s="150" t="s">
        <v>144</v>
      </c>
    </row>
    <row r="230" spans="2:65" s="12" customFormat="1">
      <c r="B230" s="148"/>
      <c r="D230" s="149" t="s">
        <v>153</v>
      </c>
      <c r="E230" s="150" t="s">
        <v>1</v>
      </c>
      <c r="F230" s="151" t="s">
        <v>616</v>
      </c>
      <c r="H230" s="150" t="s">
        <v>1</v>
      </c>
      <c r="I230" s="152"/>
      <c r="L230" s="148"/>
      <c r="M230" s="153"/>
      <c r="T230" s="154"/>
      <c r="AT230" s="150" t="s">
        <v>153</v>
      </c>
      <c r="AU230" s="150" t="s">
        <v>81</v>
      </c>
      <c r="AV230" s="12" t="s">
        <v>79</v>
      </c>
      <c r="AW230" s="12" t="s">
        <v>28</v>
      </c>
      <c r="AX230" s="12" t="s">
        <v>71</v>
      </c>
      <c r="AY230" s="150" t="s">
        <v>144</v>
      </c>
    </row>
    <row r="231" spans="2:65" s="13" customFormat="1">
      <c r="B231" s="155"/>
      <c r="D231" s="149" t="s">
        <v>153</v>
      </c>
      <c r="E231" s="156" t="s">
        <v>1</v>
      </c>
      <c r="F231" s="157" t="s">
        <v>629</v>
      </c>
      <c r="H231" s="158">
        <v>6.9880000000000004</v>
      </c>
      <c r="I231" s="159"/>
      <c r="L231" s="155"/>
      <c r="M231" s="160"/>
      <c r="T231" s="161"/>
      <c r="AT231" s="156" t="s">
        <v>153</v>
      </c>
      <c r="AU231" s="156" t="s">
        <v>81</v>
      </c>
      <c r="AV231" s="13" t="s">
        <v>81</v>
      </c>
      <c r="AW231" s="13" t="s">
        <v>28</v>
      </c>
      <c r="AX231" s="13" t="s">
        <v>71</v>
      </c>
      <c r="AY231" s="156" t="s">
        <v>144</v>
      </c>
    </row>
    <row r="232" spans="2:65" s="12" customFormat="1">
      <c r="B232" s="148"/>
      <c r="D232" s="149" t="s">
        <v>153</v>
      </c>
      <c r="E232" s="150" t="s">
        <v>1</v>
      </c>
      <c r="F232" s="151" t="s">
        <v>618</v>
      </c>
      <c r="H232" s="150" t="s">
        <v>1</v>
      </c>
      <c r="I232" s="152"/>
      <c r="L232" s="148"/>
      <c r="M232" s="153"/>
      <c r="T232" s="154"/>
      <c r="AT232" s="150" t="s">
        <v>153</v>
      </c>
      <c r="AU232" s="150" t="s">
        <v>81</v>
      </c>
      <c r="AV232" s="12" t="s">
        <v>79</v>
      </c>
      <c r="AW232" s="12" t="s">
        <v>28</v>
      </c>
      <c r="AX232" s="12" t="s">
        <v>71</v>
      </c>
      <c r="AY232" s="150" t="s">
        <v>144</v>
      </c>
    </row>
    <row r="233" spans="2:65" s="13" customFormat="1">
      <c r="B233" s="155"/>
      <c r="D233" s="149" t="s">
        <v>153</v>
      </c>
      <c r="E233" s="156" t="s">
        <v>1</v>
      </c>
      <c r="F233" s="157" t="s">
        <v>630</v>
      </c>
      <c r="H233" s="158">
        <v>8.5679999999999996</v>
      </c>
      <c r="I233" s="159"/>
      <c r="L233" s="155"/>
      <c r="M233" s="160"/>
      <c r="T233" s="161"/>
      <c r="AT233" s="156" t="s">
        <v>153</v>
      </c>
      <c r="AU233" s="156" t="s">
        <v>81</v>
      </c>
      <c r="AV233" s="13" t="s">
        <v>81</v>
      </c>
      <c r="AW233" s="13" t="s">
        <v>28</v>
      </c>
      <c r="AX233" s="13" t="s">
        <v>71</v>
      </c>
      <c r="AY233" s="156" t="s">
        <v>144</v>
      </c>
    </row>
    <row r="234" spans="2:65" s="12" customFormat="1">
      <c r="B234" s="148"/>
      <c r="D234" s="149" t="s">
        <v>153</v>
      </c>
      <c r="E234" s="150" t="s">
        <v>1</v>
      </c>
      <c r="F234" s="151" t="s">
        <v>620</v>
      </c>
      <c r="H234" s="150" t="s">
        <v>1</v>
      </c>
      <c r="I234" s="152"/>
      <c r="L234" s="148"/>
      <c r="M234" s="153"/>
      <c r="T234" s="154"/>
      <c r="AT234" s="150" t="s">
        <v>153</v>
      </c>
      <c r="AU234" s="150" t="s">
        <v>81</v>
      </c>
      <c r="AV234" s="12" t="s">
        <v>79</v>
      </c>
      <c r="AW234" s="12" t="s">
        <v>28</v>
      </c>
      <c r="AX234" s="12" t="s">
        <v>71</v>
      </c>
      <c r="AY234" s="150" t="s">
        <v>144</v>
      </c>
    </row>
    <row r="235" spans="2:65" s="13" customFormat="1">
      <c r="B235" s="155"/>
      <c r="D235" s="149" t="s">
        <v>153</v>
      </c>
      <c r="E235" s="156" t="s">
        <v>1</v>
      </c>
      <c r="F235" s="157" t="s">
        <v>631</v>
      </c>
      <c r="H235" s="158">
        <v>9.1039999999999992</v>
      </c>
      <c r="I235" s="159"/>
      <c r="L235" s="155"/>
      <c r="M235" s="160"/>
      <c r="T235" s="161"/>
      <c r="AT235" s="156" t="s">
        <v>153</v>
      </c>
      <c r="AU235" s="156" t="s">
        <v>81</v>
      </c>
      <c r="AV235" s="13" t="s">
        <v>81</v>
      </c>
      <c r="AW235" s="13" t="s">
        <v>28</v>
      </c>
      <c r="AX235" s="13" t="s">
        <v>71</v>
      </c>
      <c r="AY235" s="156" t="s">
        <v>144</v>
      </c>
    </row>
    <row r="236" spans="2:65" s="14" customFormat="1">
      <c r="B236" s="173"/>
      <c r="D236" s="149" t="s">
        <v>153</v>
      </c>
      <c r="E236" s="174" t="s">
        <v>1</v>
      </c>
      <c r="F236" s="175" t="s">
        <v>178</v>
      </c>
      <c r="H236" s="176">
        <v>24.66</v>
      </c>
      <c r="I236" s="177"/>
      <c r="L236" s="173"/>
      <c r="M236" s="178"/>
      <c r="T236" s="179"/>
      <c r="AT236" s="174" t="s">
        <v>153</v>
      </c>
      <c r="AU236" s="174" t="s">
        <v>81</v>
      </c>
      <c r="AV236" s="14" t="s">
        <v>145</v>
      </c>
      <c r="AW236" s="14" t="s">
        <v>28</v>
      </c>
      <c r="AX236" s="14" t="s">
        <v>71</v>
      </c>
      <c r="AY236" s="174" t="s">
        <v>144</v>
      </c>
    </row>
    <row r="237" spans="2:65" s="15" customFormat="1">
      <c r="B237" s="180"/>
      <c r="D237" s="149" t="s">
        <v>153</v>
      </c>
      <c r="E237" s="181" t="s">
        <v>1</v>
      </c>
      <c r="F237" s="182" t="s">
        <v>182</v>
      </c>
      <c r="H237" s="183">
        <v>48.719000000000001</v>
      </c>
      <c r="I237" s="184"/>
      <c r="L237" s="180"/>
      <c r="M237" s="185"/>
      <c r="T237" s="186"/>
      <c r="AT237" s="181" t="s">
        <v>153</v>
      </c>
      <c r="AU237" s="181" t="s">
        <v>81</v>
      </c>
      <c r="AV237" s="15" t="s">
        <v>151</v>
      </c>
      <c r="AW237" s="15" t="s">
        <v>28</v>
      </c>
      <c r="AX237" s="15" t="s">
        <v>79</v>
      </c>
      <c r="AY237" s="181" t="s">
        <v>144</v>
      </c>
    </row>
    <row r="238" spans="2:65" s="1" customFormat="1" ht="24.2" customHeight="1">
      <c r="B238" s="133"/>
      <c r="C238" s="134" t="s">
        <v>265</v>
      </c>
      <c r="D238" s="134" t="s">
        <v>147</v>
      </c>
      <c r="E238" s="135" t="s">
        <v>266</v>
      </c>
      <c r="F238" s="136" t="s">
        <v>267</v>
      </c>
      <c r="G238" s="137" t="s">
        <v>171</v>
      </c>
      <c r="H238" s="138">
        <v>11.006</v>
      </c>
      <c r="I238" s="139"/>
      <c r="J238" s="140">
        <f>ROUND(I238*H238,2)</f>
        <v>0</v>
      </c>
      <c r="K238" s="141"/>
      <c r="L238" s="32"/>
      <c r="M238" s="142" t="s">
        <v>1</v>
      </c>
      <c r="N238" s="143" t="s">
        <v>36</v>
      </c>
      <c r="P238" s="144">
        <f>O238*H238</f>
        <v>0</v>
      </c>
      <c r="Q238" s="144">
        <v>1.8380000000000001E-2</v>
      </c>
      <c r="R238" s="144">
        <f>Q238*H238</f>
        <v>0.20229028000000002</v>
      </c>
      <c r="S238" s="144">
        <v>0</v>
      </c>
      <c r="T238" s="145">
        <f>S238*H238</f>
        <v>0</v>
      </c>
      <c r="AR238" s="146" t="s">
        <v>151</v>
      </c>
      <c r="AT238" s="146" t="s">
        <v>147</v>
      </c>
      <c r="AU238" s="146" t="s">
        <v>81</v>
      </c>
      <c r="AY238" s="17" t="s">
        <v>144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7" t="s">
        <v>79</v>
      </c>
      <c r="BK238" s="147">
        <f>ROUND(I238*H238,2)</f>
        <v>0</v>
      </c>
      <c r="BL238" s="17" t="s">
        <v>151</v>
      </c>
      <c r="BM238" s="146" t="s">
        <v>268</v>
      </c>
    </row>
    <row r="239" spans="2:65" s="12" customFormat="1">
      <c r="B239" s="148"/>
      <c r="D239" s="149" t="s">
        <v>153</v>
      </c>
      <c r="E239" s="150" t="s">
        <v>1</v>
      </c>
      <c r="F239" s="151" t="s">
        <v>597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2" customFormat="1">
      <c r="B240" s="148"/>
      <c r="D240" s="149" t="s">
        <v>153</v>
      </c>
      <c r="E240" s="150" t="s">
        <v>1</v>
      </c>
      <c r="F240" s="151" t="s">
        <v>611</v>
      </c>
      <c r="H240" s="150" t="s">
        <v>1</v>
      </c>
      <c r="I240" s="152"/>
      <c r="L240" s="148"/>
      <c r="M240" s="153"/>
      <c r="T240" s="154"/>
      <c r="AT240" s="150" t="s">
        <v>153</v>
      </c>
      <c r="AU240" s="150" t="s">
        <v>81</v>
      </c>
      <c r="AV240" s="12" t="s">
        <v>79</v>
      </c>
      <c r="AW240" s="12" t="s">
        <v>28</v>
      </c>
      <c r="AX240" s="12" t="s">
        <v>71</v>
      </c>
      <c r="AY240" s="150" t="s">
        <v>144</v>
      </c>
    </row>
    <row r="241" spans="2:65" s="13" customFormat="1" ht="22.5">
      <c r="B241" s="155"/>
      <c r="D241" s="149" t="s">
        <v>153</v>
      </c>
      <c r="E241" s="156" t="s">
        <v>1</v>
      </c>
      <c r="F241" s="157" t="s">
        <v>632</v>
      </c>
      <c r="H241" s="158">
        <v>3.73</v>
      </c>
      <c r="I241" s="159"/>
      <c r="L241" s="155"/>
      <c r="M241" s="160"/>
      <c r="T241" s="161"/>
      <c r="AT241" s="156" t="s">
        <v>153</v>
      </c>
      <c r="AU241" s="156" t="s">
        <v>81</v>
      </c>
      <c r="AV241" s="13" t="s">
        <v>81</v>
      </c>
      <c r="AW241" s="13" t="s">
        <v>28</v>
      </c>
      <c r="AX241" s="13" t="s">
        <v>71</v>
      </c>
      <c r="AY241" s="156" t="s">
        <v>144</v>
      </c>
    </row>
    <row r="242" spans="2:65" s="12" customFormat="1">
      <c r="B242" s="148"/>
      <c r="D242" s="149" t="s">
        <v>153</v>
      </c>
      <c r="E242" s="150" t="s">
        <v>1</v>
      </c>
      <c r="F242" s="151" t="s">
        <v>633</v>
      </c>
      <c r="H242" s="150" t="s">
        <v>1</v>
      </c>
      <c r="I242" s="152"/>
      <c r="L242" s="148"/>
      <c r="M242" s="153"/>
      <c r="T242" s="154"/>
      <c r="AT242" s="150" t="s">
        <v>153</v>
      </c>
      <c r="AU242" s="150" t="s">
        <v>81</v>
      </c>
      <c r="AV242" s="12" t="s">
        <v>79</v>
      </c>
      <c r="AW242" s="12" t="s">
        <v>28</v>
      </c>
      <c r="AX242" s="12" t="s">
        <v>71</v>
      </c>
      <c r="AY242" s="150" t="s">
        <v>144</v>
      </c>
    </row>
    <row r="243" spans="2:65" s="13" customFormat="1">
      <c r="B243" s="155"/>
      <c r="D243" s="149" t="s">
        <v>153</v>
      </c>
      <c r="E243" s="156" t="s">
        <v>1</v>
      </c>
      <c r="F243" s="157" t="s">
        <v>634</v>
      </c>
      <c r="H243" s="158">
        <v>2.1640000000000001</v>
      </c>
      <c r="I243" s="159"/>
      <c r="L243" s="155"/>
      <c r="M243" s="160"/>
      <c r="T243" s="161"/>
      <c r="AT243" s="156" t="s">
        <v>153</v>
      </c>
      <c r="AU243" s="156" t="s">
        <v>81</v>
      </c>
      <c r="AV243" s="13" t="s">
        <v>81</v>
      </c>
      <c r="AW243" s="13" t="s">
        <v>28</v>
      </c>
      <c r="AX243" s="13" t="s">
        <v>71</v>
      </c>
      <c r="AY243" s="156" t="s">
        <v>144</v>
      </c>
    </row>
    <row r="244" spans="2:65" s="14" customFormat="1">
      <c r="B244" s="173"/>
      <c r="D244" s="149" t="s">
        <v>153</v>
      </c>
      <c r="E244" s="174" t="s">
        <v>1</v>
      </c>
      <c r="F244" s="175" t="s">
        <v>178</v>
      </c>
      <c r="H244" s="176">
        <v>5.8940000000000001</v>
      </c>
      <c r="I244" s="177"/>
      <c r="L244" s="173"/>
      <c r="M244" s="178"/>
      <c r="T244" s="179"/>
      <c r="AT244" s="174" t="s">
        <v>153</v>
      </c>
      <c r="AU244" s="174" t="s">
        <v>81</v>
      </c>
      <c r="AV244" s="14" t="s">
        <v>145</v>
      </c>
      <c r="AW244" s="14" t="s">
        <v>28</v>
      </c>
      <c r="AX244" s="14" t="s">
        <v>71</v>
      </c>
      <c r="AY244" s="174" t="s">
        <v>144</v>
      </c>
    </row>
    <row r="245" spans="2:65" s="12" customFormat="1">
      <c r="B245" s="148"/>
      <c r="D245" s="149" t="s">
        <v>153</v>
      </c>
      <c r="E245" s="150" t="s">
        <v>1</v>
      </c>
      <c r="F245" s="151" t="s">
        <v>599</v>
      </c>
      <c r="H245" s="150" t="s">
        <v>1</v>
      </c>
      <c r="I245" s="152"/>
      <c r="L245" s="148"/>
      <c r="M245" s="153"/>
      <c r="T245" s="154"/>
      <c r="AT245" s="150" t="s">
        <v>153</v>
      </c>
      <c r="AU245" s="150" t="s">
        <v>81</v>
      </c>
      <c r="AV245" s="12" t="s">
        <v>79</v>
      </c>
      <c r="AW245" s="12" t="s">
        <v>28</v>
      </c>
      <c r="AX245" s="12" t="s">
        <v>71</v>
      </c>
      <c r="AY245" s="150" t="s">
        <v>144</v>
      </c>
    </row>
    <row r="246" spans="2:65" s="12" customFormat="1">
      <c r="B246" s="148"/>
      <c r="D246" s="149" t="s">
        <v>153</v>
      </c>
      <c r="E246" s="150" t="s">
        <v>1</v>
      </c>
      <c r="F246" s="151" t="s">
        <v>635</v>
      </c>
      <c r="H246" s="150" t="s">
        <v>1</v>
      </c>
      <c r="I246" s="152"/>
      <c r="L246" s="148"/>
      <c r="M246" s="153"/>
      <c r="T246" s="154"/>
      <c r="AT246" s="150" t="s">
        <v>153</v>
      </c>
      <c r="AU246" s="150" t="s">
        <v>81</v>
      </c>
      <c r="AV246" s="12" t="s">
        <v>79</v>
      </c>
      <c r="AW246" s="12" t="s">
        <v>28</v>
      </c>
      <c r="AX246" s="12" t="s">
        <v>71</v>
      </c>
      <c r="AY246" s="150" t="s">
        <v>144</v>
      </c>
    </row>
    <row r="247" spans="2:65" s="13" customFormat="1">
      <c r="B247" s="155"/>
      <c r="D247" s="149" t="s">
        <v>153</v>
      </c>
      <c r="E247" s="156" t="s">
        <v>1</v>
      </c>
      <c r="F247" s="157" t="s">
        <v>636</v>
      </c>
      <c r="H247" s="158">
        <v>2.0369999999999999</v>
      </c>
      <c r="I247" s="159"/>
      <c r="L247" s="155"/>
      <c r="M247" s="160"/>
      <c r="T247" s="161"/>
      <c r="AT247" s="156" t="s">
        <v>153</v>
      </c>
      <c r="AU247" s="156" t="s">
        <v>81</v>
      </c>
      <c r="AV247" s="13" t="s">
        <v>81</v>
      </c>
      <c r="AW247" s="13" t="s">
        <v>28</v>
      </c>
      <c r="AX247" s="13" t="s">
        <v>71</v>
      </c>
      <c r="AY247" s="156" t="s">
        <v>144</v>
      </c>
    </row>
    <row r="248" spans="2:65" s="12" customFormat="1">
      <c r="B248" s="148"/>
      <c r="D248" s="149" t="s">
        <v>153</v>
      </c>
      <c r="E248" s="150" t="s">
        <v>1</v>
      </c>
      <c r="F248" s="151" t="s">
        <v>622</v>
      </c>
      <c r="H248" s="150" t="s">
        <v>1</v>
      </c>
      <c r="I248" s="152"/>
      <c r="L248" s="148"/>
      <c r="M248" s="153"/>
      <c r="T248" s="154"/>
      <c r="AT248" s="150" t="s">
        <v>153</v>
      </c>
      <c r="AU248" s="150" t="s">
        <v>81</v>
      </c>
      <c r="AV248" s="12" t="s">
        <v>79</v>
      </c>
      <c r="AW248" s="12" t="s">
        <v>28</v>
      </c>
      <c r="AX248" s="12" t="s">
        <v>71</v>
      </c>
      <c r="AY248" s="150" t="s">
        <v>144</v>
      </c>
    </row>
    <row r="249" spans="2:65" s="13" customFormat="1">
      <c r="B249" s="155"/>
      <c r="D249" s="149" t="s">
        <v>153</v>
      </c>
      <c r="E249" s="156" t="s">
        <v>1</v>
      </c>
      <c r="F249" s="157" t="s">
        <v>637</v>
      </c>
      <c r="H249" s="158">
        <v>3.0750000000000002</v>
      </c>
      <c r="I249" s="159"/>
      <c r="L249" s="155"/>
      <c r="M249" s="160"/>
      <c r="T249" s="161"/>
      <c r="AT249" s="156" t="s">
        <v>153</v>
      </c>
      <c r="AU249" s="156" t="s">
        <v>81</v>
      </c>
      <c r="AV249" s="13" t="s">
        <v>81</v>
      </c>
      <c r="AW249" s="13" t="s">
        <v>28</v>
      </c>
      <c r="AX249" s="13" t="s">
        <v>71</v>
      </c>
      <c r="AY249" s="156" t="s">
        <v>144</v>
      </c>
    </row>
    <row r="250" spans="2:65" s="14" customFormat="1">
      <c r="B250" s="173"/>
      <c r="D250" s="149" t="s">
        <v>153</v>
      </c>
      <c r="E250" s="174" t="s">
        <v>1</v>
      </c>
      <c r="F250" s="175" t="s">
        <v>178</v>
      </c>
      <c r="H250" s="176">
        <v>5.1120000000000001</v>
      </c>
      <c r="I250" s="177"/>
      <c r="L250" s="173"/>
      <c r="M250" s="178"/>
      <c r="T250" s="179"/>
      <c r="AT250" s="174" t="s">
        <v>153</v>
      </c>
      <c r="AU250" s="174" t="s">
        <v>81</v>
      </c>
      <c r="AV250" s="14" t="s">
        <v>145</v>
      </c>
      <c r="AW250" s="14" t="s">
        <v>28</v>
      </c>
      <c r="AX250" s="14" t="s">
        <v>71</v>
      </c>
      <c r="AY250" s="174" t="s">
        <v>144</v>
      </c>
    </row>
    <row r="251" spans="2:65" s="15" customFormat="1">
      <c r="B251" s="180"/>
      <c r="D251" s="149" t="s">
        <v>153</v>
      </c>
      <c r="E251" s="181" t="s">
        <v>1</v>
      </c>
      <c r="F251" s="182" t="s">
        <v>182</v>
      </c>
      <c r="H251" s="183">
        <v>11.006</v>
      </c>
      <c r="I251" s="184"/>
      <c r="L251" s="180"/>
      <c r="M251" s="185"/>
      <c r="T251" s="186"/>
      <c r="AT251" s="181" t="s">
        <v>153</v>
      </c>
      <c r="AU251" s="181" t="s">
        <v>81</v>
      </c>
      <c r="AV251" s="15" t="s">
        <v>151</v>
      </c>
      <c r="AW251" s="15" t="s">
        <v>28</v>
      </c>
      <c r="AX251" s="15" t="s">
        <v>79</v>
      </c>
      <c r="AY251" s="181" t="s">
        <v>144</v>
      </c>
    </row>
    <row r="252" spans="2:65" s="1" customFormat="1" ht="24.2" customHeight="1">
      <c r="B252" s="133"/>
      <c r="C252" s="134" t="s">
        <v>276</v>
      </c>
      <c r="D252" s="134" t="s">
        <v>147</v>
      </c>
      <c r="E252" s="135" t="s">
        <v>277</v>
      </c>
      <c r="F252" s="136" t="s">
        <v>278</v>
      </c>
      <c r="G252" s="137" t="s">
        <v>279</v>
      </c>
      <c r="H252" s="138">
        <v>18.2</v>
      </c>
      <c r="I252" s="139"/>
      <c r="J252" s="140">
        <f>ROUND(I252*H252,2)</f>
        <v>0</v>
      </c>
      <c r="K252" s="141"/>
      <c r="L252" s="32"/>
      <c r="M252" s="142" t="s">
        <v>1</v>
      </c>
      <c r="N252" s="143" t="s">
        <v>36</v>
      </c>
      <c r="P252" s="144">
        <f>O252*H252</f>
        <v>0</v>
      </c>
      <c r="Q252" s="144">
        <v>1.5E-3</v>
      </c>
      <c r="R252" s="144">
        <f>Q252*H252</f>
        <v>2.7299999999999998E-2</v>
      </c>
      <c r="S252" s="144">
        <v>0</v>
      </c>
      <c r="T252" s="145">
        <f>S252*H252</f>
        <v>0</v>
      </c>
      <c r="AR252" s="146" t="s">
        <v>151</v>
      </c>
      <c r="AT252" s="146" t="s">
        <v>147</v>
      </c>
      <c r="AU252" s="146" t="s">
        <v>81</v>
      </c>
      <c r="AY252" s="17" t="s">
        <v>144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79</v>
      </c>
      <c r="BK252" s="147">
        <f>ROUND(I252*H252,2)</f>
        <v>0</v>
      </c>
      <c r="BL252" s="17" t="s">
        <v>151</v>
      </c>
      <c r="BM252" s="146" t="s">
        <v>280</v>
      </c>
    </row>
    <row r="253" spans="2:65" s="12" customFormat="1">
      <c r="B253" s="148"/>
      <c r="D253" s="149" t="s">
        <v>153</v>
      </c>
      <c r="E253" s="150" t="s">
        <v>1</v>
      </c>
      <c r="F253" s="151" t="s">
        <v>281</v>
      </c>
      <c r="H253" s="150" t="s">
        <v>1</v>
      </c>
      <c r="I253" s="152"/>
      <c r="L253" s="148"/>
      <c r="M253" s="153"/>
      <c r="T253" s="154"/>
      <c r="AT253" s="150" t="s">
        <v>153</v>
      </c>
      <c r="AU253" s="150" t="s">
        <v>81</v>
      </c>
      <c r="AV253" s="12" t="s">
        <v>79</v>
      </c>
      <c r="AW253" s="12" t="s">
        <v>28</v>
      </c>
      <c r="AX253" s="12" t="s">
        <v>71</v>
      </c>
      <c r="AY253" s="150" t="s">
        <v>144</v>
      </c>
    </row>
    <row r="254" spans="2:65" s="13" customFormat="1">
      <c r="B254" s="155"/>
      <c r="D254" s="149" t="s">
        <v>153</v>
      </c>
      <c r="E254" s="156" t="s">
        <v>1</v>
      </c>
      <c r="F254" s="157" t="s">
        <v>282</v>
      </c>
      <c r="H254" s="158">
        <v>15</v>
      </c>
      <c r="I254" s="159"/>
      <c r="L254" s="155"/>
      <c r="M254" s="160"/>
      <c r="T254" s="161"/>
      <c r="AT254" s="156" t="s">
        <v>153</v>
      </c>
      <c r="AU254" s="156" t="s">
        <v>81</v>
      </c>
      <c r="AV254" s="13" t="s">
        <v>81</v>
      </c>
      <c r="AW254" s="13" t="s">
        <v>28</v>
      </c>
      <c r="AX254" s="13" t="s">
        <v>71</v>
      </c>
      <c r="AY254" s="156" t="s">
        <v>144</v>
      </c>
    </row>
    <row r="255" spans="2:65" s="12" customFormat="1">
      <c r="B255" s="148"/>
      <c r="D255" s="149" t="s">
        <v>153</v>
      </c>
      <c r="E255" s="150" t="s">
        <v>1</v>
      </c>
      <c r="F255" s="151" t="s">
        <v>160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3" customFormat="1">
      <c r="B256" s="155"/>
      <c r="D256" s="149" t="s">
        <v>153</v>
      </c>
      <c r="E256" s="156" t="s">
        <v>1</v>
      </c>
      <c r="F256" s="157" t="s">
        <v>283</v>
      </c>
      <c r="H256" s="158">
        <v>2.4</v>
      </c>
      <c r="I256" s="159"/>
      <c r="L256" s="155"/>
      <c r="M256" s="160"/>
      <c r="T256" s="161"/>
      <c r="AT256" s="156" t="s">
        <v>153</v>
      </c>
      <c r="AU256" s="156" t="s">
        <v>81</v>
      </c>
      <c r="AV256" s="13" t="s">
        <v>81</v>
      </c>
      <c r="AW256" s="13" t="s">
        <v>28</v>
      </c>
      <c r="AX256" s="13" t="s">
        <v>71</v>
      </c>
      <c r="AY256" s="156" t="s">
        <v>144</v>
      </c>
    </row>
    <row r="257" spans="2:65" s="12" customFormat="1">
      <c r="B257" s="148"/>
      <c r="D257" s="149" t="s">
        <v>153</v>
      </c>
      <c r="E257" s="150" t="s">
        <v>1</v>
      </c>
      <c r="F257" s="151" t="s">
        <v>284</v>
      </c>
      <c r="H257" s="150" t="s">
        <v>1</v>
      </c>
      <c r="I257" s="152"/>
      <c r="L257" s="148"/>
      <c r="M257" s="153"/>
      <c r="T257" s="154"/>
      <c r="AT257" s="150" t="s">
        <v>153</v>
      </c>
      <c r="AU257" s="150" t="s">
        <v>81</v>
      </c>
      <c r="AV257" s="12" t="s">
        <v>79</v>
      </c>
      <c r="AW257" s="12" t="s">
        <v>28</v>
      </c>
      <c r="AX257" s="12" t="s">
        <v>71</v>
      </c>
      <c r="AY257" s="150" t="s">
        <v>144</v>
      </c>
    </row>
    <row r="258" spans="2:65" s="13" customFormat="1">
      <c r="B258" s="155"/>
      <c r="D258" s="149" t="s">
        <v>153</v>
      </c>
      <c r="E258" s="156" t="s">
        <v>1</v>
      </c>
      <c r="F258" s="157" t="s">
        <v>285</v>
      </c>
      <c r="H258" s="158">
        <v>0.8</v>
      </c>
      <c r="I258" s="159"/>
      <c r="L258" s="155"/>
      <c r="M258" s="160"/>
      <c r="T258" s="161"/>
      <c r="AT258" s="156" t="s">
        <v>153</v>
      </c>
      <c r="AU258" s="156" t="s">
        <v>81</v>
      </c>
      <c r="AV258" s="13" t="s">
        <v>81</v>
      </c>
      <c r="AW258" s="13" t="s">
        <v>28</v>
      </c>
      <c r="AX258" s="13" t="s">
        <v>71</v>
      </c>
      <c r="AY258" s="156" t="s">
        <v>144</v>
      </c>
    </row>
    <row r="259" spans="2:65" s="14" customFormat="1">
      <c r="B259" s="173"/>
      <c r="D259" s="149" t="s">
        <v>153</v>
      </c>
      <c r="E259" s="174" t="s">
        <v>1</v>
      </c>
      <c r="F259" s="175" t="s">
        <v>178</v>
      </c>
      <c r="H259" s="176">
        <v>18.2</v>
      </c>
      <c r="I259" s="177"/>
      <c r="L259" s="173"/>
      <c r="M259" s="178"/>
      <c r="T259" s="179"/>
      <c r="AT259" s="174" t="s">
        <v>153</v>
      </c>
      <c r="AU259" s="174" t="s">
        <v>81</v>
      </c>
      <c r="AV259" s="14" t="s">
        <v>145</v>
      </c>
      <c r="AW259" s="14" t="s">
        <v>28</v>
      </c>
      <c r="AX259" s="14" t="s">
        <v>79</v>
      </c>
      <c r="AY259" s="174" t="s">
        <v>144</v>
      </c>
    </row>
    <row r="260" spans="2:65" s="1" customFormat="1" ht="24.2" customHeight="1">
      <c r="B260" s="133"/>
      <c r="C260" s="193" t="s">
        <v>286</v>
      </c>
      <c r="D260" s="193" t="s">
        <v>147</v>
      </c>
      <c r="E260" s="194" t="s">
        <v>287</v>
      </c>
      <c r="F260" s="195" t="s">
        <v>288</v>
      </c>
      <c r="G260" s="196" t="s">
        <v>171</v>
      </c>
      <c r="H260" s="197">
        <v>103.42400000000001</v>
      </c>
      <c r="I260" s="198"/>
      <c r="J260" s="198">
        <f>ROUND(I260*H260,2)</f>
        <v>0</v>
      </c>
      <c r="K260" s="141"/>
      <c r="L260" s="32"/>
      <c r="M260" s="142" t="s">
        <v>1</v>
      </c>
      <c r="N260" s="143" t="s">
        <v>36</v>
      </c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AR260" s="146" t="s">
        <v>151</v>
      </c>
      <c r="AT260" s="146" t="s">
        <v>147</v>
      </c>
      <c r="AU260" s="146" t="s">
        <v>81</v>
      </c>
      <c r="AY260" s="17" t="s">
        <v>144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7" t="s">
        <v>79</v>
      </c>
      <c r="BK260" s="147">
        <f>ROUND(I260*H260,2)</f>
        <v>0</v>
      </c>
      <c r="BL260" s="17" t="s">
        <v>151</v>
      </c>
      <c r="BM260" s="146" t="s">
        <v>289</v>
      </c>
    </row>
    <row r="261" spans="2:65" s="13" customFormat="1">
      <c r="B261" s="155"/>
      <c r="D261" s="149" t="s">
        <v>153</v>
      </c>
      <c r="E261" s="156" t="s">
        <v>1</v>
      </c>
      <c r="F261" s="157" t="s">
        <v>290</v>
      </c>
      <c r="H261" s="158">
        <v>11.423999999999999</v>
      </c>
      <c r="I261" s="159"/>
      <c r="L261" s="155"/>
      <c r="M261" s="160"/>
      <c r="T261" s="161"/>
      <c r="AT261" s="156" t="s">
        <v>153</v>
      </c>
      <c r="AU261" s="156" t="s">
        <v>81</v>
      </c>
      <c r="AV261" s="13" t="s">
        <v>81</v>
      </c>
      <c r="AW261" s="13" t="s">
        <v>28</v>
      </c>
      <c r="AX261" s="13" t="s">
        <v>71</v>
      </c>
      <c r="AY261" s="156" t="s">
        <v>144</v>
      </c>
    </row>
    <row r="262" spans="2:65" s="14" customFormat="1">
      <c r="B262" s="173"/>
      <c r="D262" s="149" t="s">
        <v>153</v>
      </c>
      <c r="E262" s="174" t="s">
        <v>1</v>
      </c>
      <c r="F262" s="175" t="s">
        <v>178</v>
      </c>
      <c r="H262" s="176">
        <v>11.423999999999999</v>
      </c>
      <c r="I262" s="177"/>
      <c r="L262" s="173"/>
      <c r="M262" s="178"/>
      <c r="T262" s="179"/>
      <c r="AT262" s="174" t="s">
        <v>153</v>
      </c>
      <c r="AU262" s="174" t="s">
        <v>81</v>
      </c>
      <c r="AV262" s="14" t="s">
        <v>145</v>
      </c>
      <c r="AW262" s="14" t="s">
        <v>28</v>
      </c>
      <c r="AX262" s="14" t="s">
        <v>71</v>
      </c>
      <c r="AY262" s="174" t="s">
        <v>144</v>
      </c>
    </row>
    <row r="263" spans="2:65" s="12" customFormat="1">
      <c r="B263" s="148"/>
      <c r="D263" s="149" t="s">
        <v>153</v>
      </c>
      <c r="E263" s="150" t="s">
        <v>1</v>
      </c>
      <c r="F263" s="151" t="s">
        <v>291</v>
      </c>
      <c r="H263" s="150" t="s">
        <v>1</v>
      </c>
      <c r="I263" s="152"/>
      <c r="L263" s="148"/>
      <c r="M263" s="153"/>
      <c r="T263" s="154"/>
      <c r="AT263" s="150" t="s">
        <v>153</v>
      </c>
      <c r="AU263" s="150" t="s">
        <v>81</v>
      </c>
      <c r="AV263" s="12" t="s">
        <v>79</v>
      </c>
      <c r="AW263" s="12" t="s">
        <v>28</v>
      </c>
      <c r="AX263" s="12" t="s">
        <v>71</v>
      </c>
      <c r="AY263" s="150" t="s">
        <v>144</v>
      </c>
    </row>
    <row r="264" spans="2:65" s="13" customFormat="1">
      <c r="B264" s="155"/>
      <c r="D264" s="149" t="s">
        <v>153</v>
      </c>
      <c r="E264" s="156" t="s">
        <v>1</v>
      </c>
      <c r="F264" s="157" t="s">
        <v>292</v>
      </c>
      <c r="H264" s="158">
        <v>92</v>
      </c>
      <c r="I264" s="159"/>
      <c r="L264" s="155"/>
      <c r="M264" s="160"/>
      <c r="T264" s="161"/>
      <c r="AT264" s="156" t="s">
        <v>153</v>
      </c>
      <c r="AU264" s="156" t="s">
        <v>81</v>
      </c>
      <c r="AV264" s="13" t="s">
        <v>81</v>
      </c>
      <c r="AW264" s="13" t="s">
        <v>28</v>
      </c>
      <c r="AX264" s="13" t="s">
        <v>71</v>
      </c>
      <c r="AY264" s="156" t="s">
        <v>144</v>
      </c>
    </row>
    <row r="265" spans="2:65" s="14" customFormat="1">
      <c r="B265" s="173"/>
      <c r="D265" s="149" t="s">
        <v>153</v>
      </c>
      <c r="E265" s="174" t="s">
        <v>1</v>
      </c>
      <c r="F265" s="175" t="s">
        <v>178</v>
      </c>
      <c r="H265" s="176">
        <v>92</v>
      </c>
      <c r="I265" s="177"/>
      <c r="L265" s="173"/>
      <c r="M265" s="178"/>
      <c r="T265" s="179"/>
      <c r="AT265" s="174" t="s">
        <v>153</v>
      </c>
      <c r="AU265" s="174" t="s">
        <v>81</v>
      </c>
      <c r="AV265" s="14" t="s">
        <v>145</v>
      </c>
      <c r="AW265" s="14" t="s">
        <v>28</v>
      </c>
      <c r="AX265" s="14" t="s">
        <v>71</v>
      </c>
      <c r="AY265" s="174" t="s">
        <v>144</v>
      </c>
    </row>
    <row r="266" spans="2:65" s="15" customFormat="1">
      <c r="B266" s="180"/>
      <c r="D266" s="149" t="s">
        <v>153</v>
      </c>
      <c r="E266" s="181" t="s">
        <v>1</v>
      </c>
      <c r="F266" s="182" t="s">
        <v>182</v>
      </c>
      <c r="H266" s="183">
        <v>103.42400000000001</v>
      </c>
      <c r="I266" s="184"/>
      <c r="L266" s="180"/>
      <c r="M266" s="185"/>
      <c r="T266" s="186"/>
      <c r="AT266" s="181" t="s">
        <v>153</v>
      </c>
      <c r="AU266" s="181" t="s">
        <v>81</v>
      </c>
      <c r="AV266" s="15" t="s">
        <v>151</v>
      </c>
      <c r="AW266" s="15" t="s">
        <v>28</v>
      </c>
      <c r="AX266" s="15" t="s">
        <v>79</v>
      </c>
      <c r="AY266" s="181" t="s">
        <v>144</v>
      </c>
    </row>
    <row r="267" spans="2:65" s="1" customFormat="1" ht="24.2" customHeight="1">
      <c r="B267" s="133"/>
      <c r="C267" s="193" t="s">
        <v>293</v>
      </c>
      <c r="D267" s="193" t="s">
        <v>147</v>
      </c>
      <c r="E267" s="194" t="s">
        <v>294</v>
      </c>
      <c r="F267" s="195" t="s">
        <v>295</v>
      </c>
      <c r="G267" s="196" t="s">
        <v>150</v>
      </c>
      <c r="H267" s="197">
        <v>1.1160000000000001</v>
      </c>
      <c r="I267" s="198"/>
      <c r="J267" s="198">
        <f>ROUND(I267*H267,2)</f>
        <v>0</v>
      </c>
      <c r="K267" s="141"/>
      <c r="L267" s="32"/>
      <c r="M267" s="142" t="s">
        <v>1</v>
      </c>
      <c r="N267" s="143" t="s">
        <v>36</v>
      </c>
      <c r="P267" s="144">
        <f>O267*H267</f>
        <v>0</v>
      </c>
      <c r="Q267" s="144">
        <v>9.1E-4</v>
      </c>
      <c r="R267" s="144">
        <f>Q267*H267</f>
        <v>1.0155600000000002E-3</v>
      </c>
      <c r="S267" s="144">
        <v>0</v>
      </c>
      <c r="T267" s="145">
        <f>S267*H267</f>
        <v>0</v>
      </c>
      <c r="AR267" s="146" t="s">
        <v>151</v>
      </c>
      <c r="AT267" s="146" t="s">
        <v>147</v>
      </c>
      <c r="AU267" s="146" t="s">
        <v>81</v>
      </c>
      <c r="AY267" s="17" t="s">
        <v>144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79</v>
      </c>
      <c r="BK267" s="147">
        <f>ROUND(I267*H267,2)</f>
        <v>0</v>
      </c>
      <c r="BL267" s="17" t="s">
        <v>151</v>
      </c>
      <c r="BM267" s="146" t="s">
        <v>638</v>
      </c>
    </row>
    <row r="268" spans="2:65" s="13" customFormat="1">
      <c r="B268" s="155"/>
      <c r="D268" s="149" t="s">
        <v>153</v>
      </c>
      <c r="E268" s="156" t="s">
        <v>1</v>
      </c>
      <c r="F268" s="157" t="s">
        <v>297</v>
      </c>
      <c r="H268" s="158">
        <v>1.1160000000000001</v>
      </c>
      <c r="I268" s="159"/>
      <c r="L268" s="155"/>
      <c r="M268" s="160"/>
      <c r="T268" s="161"/>
      <c r="AT268" s="156" t="s">
        <v>153</v>
      </c>
      <c r="AU268" s="156" t="s">
        <v>81</v>
      </c>
      <c r="AV268" s="13" t="s">
        <v>81</v>
      </c>
      <c r="AW268" s="13" t="s">
        <v>28</v>
      </c>
      <c r="AX268" s="13" t="s">
        <v>79</v>
      </c>
      <c r="AY268" s="156" t="s">
        <v>144</v>
      </c>
    </row>
    <row r="269" spans="2:65" s="1" customFormat="1" ht="24.2" customHeight="1">
      <c r="B269" s="133"/>
      <c r="C269" s="134" t="s">
        <v>298</v>
      </c>
      <c r="D269" s="134" t="s">
        <v>147</v>
      </c>
      <c r="E269" s="135" t="s">
        <v>299</v>
      </c>
      <c r="F269" s="136" t="s">
        <v>300</v>
      </c>
      <c r="G269" s="137" t="s">
        <v>171</v>
      </c>
      <c r="H269" s="138">
        <v>0.54</v>
      </c>
      <c r="I269" s="139"/>
      <c r="J269" s="140">
        <f>ROUND(I269*H269,2)</f>
        <v>0</v>
      </c>
      <c r="K269" s="141"/>
      <c r="L269" s="32"/>
      <c r="M269" s="142" t="s">
        <v>1</v>
      </c>
      <c r="N269" s="143" t="s">
        <v>36</v>
      </c>
      <c r="P269" s="144">
        <f>O269*H269</f>
        <v>0</v>
      </c>
      <c r="Q269" s="144">
        <v>0.105</v>
      </c>
      <c r="R269" s="144">
        <f>Q269*H269</f>
        <v>5.67E-2</v>
      </c>
      <c r="S269" s="144">
        <v>0</v>
      </c>
      <c r="T269" s="145">
        <f>S269*H269</f>
        <v>0</v>
      </c>
      <c r="AR269" s="146" t="s">
        <v>151</v>
      </c>
      <c r="AT269" s="146" t="s">
        <v>147</v>
      </c>
      <c r="AU269" s="146" t="s">
        <v>81</v>
      </c>
      <c r="AY269" s="17" t="s">
        <v>144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7" t="s">
        <v>79</v>
      </c>
      <c r="BK269" s="147">
        <f>ROUND(I269*H269,2)</f>
        <v>0</v>
      </c>
      <c r="BL269" s="17" t="s">
        <v>151</v>
      </c>
      <c r="BM269" s="146" t="s">
        <v>639</v>
      </c>
    </row>
    <row r="270" spans="2:65" s="12" customFormat="1">
      <c r="B270" s="148"/>
      <c r="D270" s="149" t="s">
        <v>153</v>
      </c>
      <c r="E270" s="150" t="s">
        <v>1</v>
      </c>
      <c r="F270" s="151" t="s">
        <v>640</v>
      </c>
      <c r="H270" s="150" t="s">
        <v>1</v>
      </c>
      <c r="I270" s="152"/>
      <c r="L270" s="148"/>
      <c r="M270" s="153"/>
      <c r="T270" s="154"/>
      <c r="AT270" s="150" t="s">
        <v>153</v>
      </c>
      <c r="AU270" s="150" t="s">
        <v>81</v>
      </c>
      <c r="AV270" s="12" t="s">
        <v>79</v>
      </c>
      <c r="AW270" s="12" t="s">
        <v>28</v>
      </c>
      <c r="AX270" s="12" t="s">
        <v>71</v>
      </c>
      <c r="AY270" s="150" t="s">
        <v>144</v>
      </c>
    </row>
    <row r="271" spans="2:65" s="13" customFormat="1">
      <c r="B271" s="155"/>
      <c r="D271" s="149" t="s">
        <v>153</v>
      </c>
      <c r="E271" s="156" t="s">
        <v>1</v>
      </c>
      <c r="F271" s="157" t="s">
        <v>641</v>
      </c>
      <c r="H271" s="158">
        <v>0.36</v>
      </c>
      <c r="I271" s="159"/>
      <c r="L271" s="155"/>
      <c r="M271" s="160"/>
      <c r="T271" s="161"/>
      <c r="AT271" s="156" t="s">
        <v>153</v>
      </c>
      <c r="AU271" s="156" t="s">
        <v>81</v>
      </c>
      <c r="AV271" s="13" t="s">
        <v>81</v>
      </c>
      <c r="AW271" s="13" t="s">
        <v>28</v>
      </c>
      <c r="AX271" s="13" t="s">
        <v>71</v>
      </c>
      <c r="AY271" s="156" t="s">
        <v>144</v>
      </c>
    </row>
    <row r="272" spans="2:65" s="12" customFormat="1">
      <c r="B272" s="148"/>
      <c r="D272" s="149" t="s">
        <v>153</v>
      </c>
      <c r="E272" s="150" t="s">
        <v>1</v>
      </c>
      <c r="F272" s="151" t="s">
        <v>302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3" customFormat="1">
      <c r="B273" s="155"/>
      <c r="D273" s="149" t="s">
        <v>153</v>
      </c>
      <c r="E273" s="156" t="s">
        <v>1</v>
      </c>
      <c r="F273" s="157" t="s">
        <v>303</v>
      </c>
      <c r="H273" s="158">
        <v>0.18</v>
      </c>
      <c r="I273" s="159"/>
      <c r="L273" s="155"/>
      <c r="M273" s="160"/>
      <c r="T273" s="161"/>
      <c r="AT273" s="156" t="s">
        <v>153</v>
      </c>
      <c r="AU273" s="156" t="s">
        <v>81</v>
      </c>
      <c r="AV273" s="13" t="s">
        <v>81</v>
      </c>
      <c r="AW273" s="13" t="s">
        <v>28</v>
      </c>
      <c r="AX273" s="13" t="s">
        <v>71</v>
      </c>
      <c r="AY273" s="156" t="s">
        <v>144</v>
      </c>
    </row>
    <row r="274" spans="2:65" s="14" customFormat="1">
      <c r="B274" s="173"/>
      <c r="D274" s="149" t="s">
        <v>153</v>
      </c>
      <c r="E274" s="174" t="s">
        <v>1</v>
      </c>
      <c r="F274" s="175" t="s">
        <v>178</v>
      </c>
      <c r="H274" s="176">
        <v>0.54</v>
      </c>
      <c r="I274" s="177"/>
      <c r="L274" s="173"/>
      <c r="M274" s="178"/>
      <c r="T274" s="179"/>
      <c r="AT274" s="174" t="s">
        <v>153</v>
      </c>
      <c r="AU274" s="174" t="s">
        <v>81</v>
      </c>
      <c r="AV274" s="14" t="s">
        <v>145</v>
      </c>
      <c r="AW274" s="14" t="s">
        <v>28</v>
      </c>
      <c r="AX274" s="14" t="s">
        <v>79</v>
      </c>
      <c r="AY274" s="174" t="s">
        <v>144</v>
      </c>
    </row>
    <row r="275" spans="2:65" s="1" customFormat="1" ht="24.2" customHeight="1">
      <c r="B275" s="133"/>
      <c r="C275" s="134" t="s">
        <v>7</v>
      </c>
      <c r="D275" s="134" t="s">
        <v>147</v>
      </c>
      <c r="E275" s="135" t="s">
        <v>304</v>
      </c>
      <c r="F275" s="136" t="s">
        <v>305</v>
      </c>
      <c r="G275" s="137" t="s">
        <v>171</v>
      </c>
      <c r="H275" s="138">
        <v>55.8</v>
      </c>
      <c r="I275" s="139"/>
      <c r="J275" s="140">
        <f>ROUND(I275*H275,2)</f>
        <v>0</v>
      </c>
      <c r="K275" s="141"/>
      <c r="L275" s="32"/>
      <c r="M275" s="142" t="s">
        <v>1</v>
      </c>
      <c r="N275" s="143" t="s">
        <v>36</v>
      </c>
      <c r="P275" s="144">
        <f>O275*H275</f>
        <v>0</v>
      </c>
      <c r="Q275" s="144">
        <v>4.0800000000000003E-2</v>
      </c>
      <c r="R275" s="144">
        <f>Q275*H275</f>
        <v>2.27664</v>
      </c>
      <c r="S275" s="144">
        <v>0</v>
      </c>
      <c r="T275" s="145">
        <f>S275*H275</f>
        <v>0</v>
      </c>
      <c r="AR275" s="146" t="s">
        <v>151</v>
      </c>
      <c r="AT275" s="146" t="s">
        <v>147</v>
      </c>
      <c r="AU275" s="146" t="s">
        <v>81</v>
      </c>
      <c r="AY275" s="17" t="s">
        <v>144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7" t="s">
        <v>79</v>
      </c>
      <c r="BK275" s="147">
        <f>ROUND(I275*H275,2)</f>
        <v>0</v>
      </c>
      <c r="BL275" s="17" t="s">
        <v>151</v>
      </c>
      <c r="BM275" s="146" t="s">
        <v>306</v>
      </c>
    </row>
    <row r="276" spans="2:65" s="12" customFormat="1">
      <c r="B276" s="148"/>
      <c r="D276" s="149" t="s">
        <v>153</v>
      </c>
      <c r="E276" s="150" t="s">
        <v>1</v>
      </c>
      <c r="F276" s="151" t="s">
        <v>642</v>
      </c>
      <c r="H276" s="150" t="s">
        <v>1</v>
      </c>
      <c r="I276" s="152"/>
      <c r="L276" s="148"/>
      <c r="M276" s="153"/>
      <c r="T276" s="154"/>
      <c r="AT276" s="150" t="s">
        <v>153</v>
      </c>
      <c r="AU276" s="150" t="s">
        <v>81</v>
      </c>
      <c r="AV276" s="12" t="s">
        <v>79</v>
      </c>
      <c r="AW276" s="12" t="s">
        <v>28</v>
      </c>
      <c r="AX276" s="12" t="s">
        <v>71</v>
      </c>
      <c r="AY276" s="150" t="s">
        <v>144</v>
      </c>
    </row>
    <row r="277" spans="2:65" s="13" customFormat="1">
      <c r="B277" s="155"/>
      <c r="D277" s="149" t="s">
        <v>153</v>
      </c>
      <c r="E277" s="156" t="s">
        <v>1</v>
      </c>
      <c r="F277" s="157" t="s">
        <v>307</v>
      </c>
      <c r="H277" s="158">
        <v>27.9</v>
      </c>
      <c r="I277" s="159"/>
      <c r="L277" s="155"/>
      <c r="M277" s="160"/>
      <c r="T277" s="161"/>
      <c r="AT277" s="156" t="s">
        <v>153</v>
      </c>
      <c r="AU277" s="156" t="s">
        <v>81</v>
      </c>
      <c r="AV277" s="13" t="s">
        <v>81</v>
      </c>
      <c r="AW277" s="13" t="s">
        <v>28</v>
      </c>
      <c r="AX277" s="13" t="s">
        <v>71</v>
      </c>
      <c r="AY277" s="156" t="s">
        <v>144</v>
      </c>
    </row>
    <row r="278" spans="2:65" s="12" customFormat="1">
      <c r="B278" s="148"/>
      <c r="D278" s="149" t="s">
        <v>153</v>
      </c>
      <c r="E278" s="150" t="s">
        <v>1</v>
      </c>
      <c r="F278" s="151" t="s">
        <v>643</v>
      </c>
      <c r="H278" s="150" t="s">
        <v>1</v>
      </c>
      <c r="I278" s="152"/>
      <c r="L278" s="148"/>
      <c r="M278" s="153"/>
      <c r="T278" s="154"/>
      <c r="AT278" s="150" t="s">
        <v>153</v>
      </c>
      <c r="AU278" s="150" t="s">
        <v>81</v>
      </c>
      <c r="AV278" s="12" t="s">
        <v>79</v>
      </c>
      <c r="AW278" s="12" t="s">
        <v>28</v>
      </c>
      <c r="AX278" s="12" t="s">
        <v>71</v>
      </c>
      <c r="AY278" s="150" t="s">
        <v>144</v>
      </c>
    </row>
    <row r="279" spans="2:65" s="13" customFormat="1">
      <c r="B279" s="155"/>
      <c r="D279" s="149" t="s">
        <v>153</v>
      </c>
      <c r="E279" s="156" t="s">
        <v>1</v>
      </c>
      <c r="F279" s="157" t="s">
        <v>307</v>
      </c>
      <c r="H279" s="158">
        <v>27.9</v>
      </c>
      <c r="I279" s="159"/>
      <c r="L279" s="155"/>
      <c r="M279" s="160"/>
      <c r="T279" s="161"/>
      <c r="AT279" s="156" t="s">
        <v>153</v>
      </c>
      <c r="AU279" s="156" t="s">
        <v>81</v>
      </c>
      <c r="AV279" s="13" t="s">
        <v>81</v>
      </c>
      <c r="AW279" s="13" t="s">
        <v>28</v>
      </c>
      <c r="AX279" s="13" t="s">
        <v>71</v>
      </c>
      <c r="AY279" s="156" t="s">
        <v>144</v>
      </c>
    </row>
    <row r="280" spans="2:65" s="15" customFormat="1">
      <c r="B280" s="180"/>
      <c r="D280" s="149" t="s">
        <v>153</v>
      </c>
      <c r="E280" s="181" t="s">
        <v>1</v>
      </c>
      <c r="F280" s="182" t="s">
        <v>182</v>
      </c>
      <c r="H280" s="183">
        <v>55.8</v>
      </c>
      <c r="I280" s="184"/>
      <c r="L280" s="180"/>
      <c r="M280" s="185"/>
      <c r="T280" s="186"/>
      <c r="AT280" s="181" t="s">
        <v>153</v>
      </c>
      <c r="AU280" s="181" t="s">
        <v>81</v>
      </c>
      <c r="AV280" s="15" t="s">
        <v>151</v>
      </c>
      <c r="AW280" s="15" t="s">
        <v>28</v>
      </c>
      <c r="AX280" s="15" t="s">
        <v>79</v>
      </c>
      <c r="AY280" s="181" t="s">
        <v>144</v>
      </c>
    </row>
    <row r="281" spans="2:65" s="1" customFormat="1" ht="24.2" customHeight="1">
      <c r="B281" s="133"/>
      <c r="C281" s="134" t="s">
        <v>308</v>
      </c>
      <c r="D281" s="134" t="s">
        <v>147</v>
      </c>
      <c r="E281" s="135" t="s">
        <v>309</v>
      </c>
      <c r="F281" s="136" t="s">
        <v>310</v>
      </c>
      <c r="G281" s="137" t="s">
        <v>279</v>
      </c>
      <c r="H281" s="138">
        <v>56.8</v>
      </c>
      <c r="I281" s="139"/>
      <c r="J281" s="140">
        <f>ROUND(I281*H281,2)</f>
        <v>0</v>
      </c>
      <c r="K281" s="141"/>
      <c r="L281" s="32"/>
      <c r="M281" s="142" t="s">
        <v>1</v>
      </c>
      <c r="N281" s="143" t="s">
        <v>36</v>
      </c>
      <c r="P281" s="144">
        <f>O281*H281</f>
        <v>0</v>
      </c>
      <c r="Q281" s="144">
        <v>8.0000000000000007E-5</v>
      </c>
      <c r="R281" s="144">
        <f>Q281*H281</f>
        <v>4.5440000000000003E-3</v>
      </c>
      <c r="S281" s="144">
        <v>0</v>
      </c>
      <c r="T281" s="145">
        <f>S281*H281</f>
        <v>0</v>
      </c>
      <c r="AR281" s="146" t="s">
        <v>151</v>
      </c>
      <c r="AT281" s="146" t="s">
        <v>147</v>
      </c>
      <c r="AU281" s="146" t="s">
        <v>81</v>
      </c>
      <c r="AY281" s="17" t="s">
        <v>144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79</v>
      </c>
      <c r="BK281" s="147">
        <f>ROUND(I281*H281,2)</f>
        <v>0</v>
      </c>
      <c r="BL281" s="17" t="s">
        <v>151</v>
      </c>
      <c r="BM281" s="146" t="s">
        <v>311</v>
      </c>
    </row>
    <row r="282" spans="2:65" s="12" customFormat="1">
      <c r="B282" s="148"/>
      <c r="D282" s="149" t="s">
        <v>153</v>
      </c>
      <c r="E282" s="150" t="s">
        <v>1</v>
      </c>
      <c r="F282" s="151" t="s">
        <v>173</v>
      </c>
      <c r="H282" s="150" t="s">
        <v>1</v>
      </c>
      <c r="I282" s="152"/>
      <c r="L282" s="148"/>
      <c r="M282" s="153"/>
      <c r="T282" s="154"/>
      <c r="AT282" s="150" t="s">
        <v>153</v>
      </c>
      <c r="AU282" s="150" t="s">
        <v>81</v>
      </c>
      <c r="AV282" s="12" t="s">
        <v>79</v>
      </c>
      <c r="AW282" s="12" t="s">
        <v>28</v>
      </c>
      <c r="AX282" s="12" t="s">
        <v>71</v>
      </c>
      <c r="AY282" s="150" t="s">
        <v>144</v>
      </c>
    </row>
    <row r="283" spans="2:65" s="12" customFormat="1">
      <c r="B283" s="148"/>
      <c r="D283" s="149" t="s">
        <v>153</v>
      </c>
      <c r="E283" s="150" t="s">
        <v>1</v>
      </c>
      <c r="F283" s="151" t="s">
        <v>597</v>
      </c>
      <c r="H283" s="150" t="s">
        <v>1</v>
      </c>
      <c r="I283" s="152"/>
      <c r="L283" s="148"/>
      <c r="M283" s="153"/>
      <c r="T283" s="154"/>
      <c r="AT283" s="150" t="s">
        <v>153</v>
      </c>
      <c r="AU283" s="150" t="s">
        <v>81</v>
      </c>
      <c r="AV283" s="12" t="s">
        <v>79</v>
      </c>
      <c r="AW283" s="12" t="s">
        <v>28</v>
      </c>
      <c r="AX283" s="12" t="s">
        <v>71</v>
      </c>
      <c r="AY283" s="150" t="s">
        <v>144</v>
      </c>
    </row>
    <row r="284" spans="2:65" s="13" customFormat="1">
      <c r="B284" s="155"/>
      <c r="D284" s="149" t="s">
        <v>153</v>
      </c>
      <c r="E284" s="156" t="s">
        <v>1</v>
      </c>
      <c r="F284" s="157" t="s">
        <v>644</v>
      </c>
      <c r="H284" s="158">
        <v>7.1</v>
      </c>
      <c r="I284" s="159"/>
      <c r="L284" s="155"/>
      <c r="M284" s="160"/>
      <c r="T284" s="161"/>
      <c r="AT284" s="156" t="s">
        <v>153</v>
      </c>
      <c r="AU284" s="156" t="s">
        <v>81</v>
      </c>
      <c r="AV284" s="13" t="s">
        <v>81</v>
      </c>
      <c r="AW284" s="13" t="s">
        <v>28</v>
      </c>
      <c r="AX284" s="13" t="s">
        <v>71</v>
      </c>
      <c r="AY284" s="156" t="s">
        <v>144</v>
      </c>
    </row>
    <row r="285" spans="2:65" s="14" customFormat="1">
      <c r="B285" s="173"/>
      <c r="D285" s="149" t="s">
        <v>153</v>
      </c>
      <c r="E285" s="174" t="s">
        <v>1</v>
      </c>
      <c r="F285" s="175" t="s">
        <v>178</v>
      </c>
      <c r="H285" s="176">
        <v>7.1</v>
      </c>
      <c r="I285" s="177"/>
      <c r="L285" s="173"/>
      <c r="M285" s="178"/>
      <c r="T285" s="179"/>
      <c r="AT285" s="174" t="s">
        <v>153</v>
      </c>
      <c r="AU285" s="174" t="s">
        <v>81</v>
      </c>
      <c r="AV285" s="14" t="s">
        <v>145</v>
      </c>
      <c r="AW285" s="14" t="s">
        <v>28</v>
      </c>
      <c r="AX285" s="14" t="s">
        <v>71</v>
      </c>
      <c r="AY285" s="174" t="s">
        <v>144</v>
      </c>
    </row>
    <row r="286" spans="2:65" s="12" customFormat="1">
      <c r="B286" s="148"/>
      <c r="D286" s="149" t="s">
        <v>153</v>
      </c>
      <c r="E286" s="150" t="s">
        <v>1</v>
      </c>
      <c r="F286" s="151" t="s">
        <v>599</v>
      </c>
      <c r="H286" s="150" t="s">
        <v>1</v>
      </c>
      <c r="I286" s="152"/>
      <c r="L286" s="148"/>
      <c r="M286" s="153"/>
      <c r="T286" s="154"/>
      <c r="AT286" s="150" t="s">
        <v>153</v>
      </c>
      <c r="AU286" s="150" t="s">
        <v>81</v>
      </c>
      <c r="AV286" s="12" t="s">
        <v>79</v>
      </c>
      <c r="AW286" s="12" t="s">
        <v>28</v>
      </c>
      <c r="AX286" s="12" t="s">
        <v>71</v>
      </c>
      <c r="AY286" s="150" t="s">
        <v>144</v>
      </c>
    </row>
    <row r="287" spans="2:65" s="13" customFormat="1">
      <c r="B287" s="155"/>
      <c r="D287" s="149" t="s">
        <v>153</v>
      </c>
      <c r="E287" s="156" t="s">
        <v>1</v>
      </c>
      <c r="F287" s="157" t="s">
        <v>644</v>
      </c>
      <c r="H287" s="158">
        <v>7.1</v>
      </c>
      <c r="I287" s="159"/>
      <c r="L287" s="155"/>
      <c r="M287" s="160"/>
      <c r="T287" s="161"/>
      <c r="AT287" s="156" t="s">
        <v>153</v>
      </c>
      <c r="AU287" s="156" t="s">
        <v>81</v>
      </c>
      <c r="AV287" s="13" t="s">
        <v>81</v>
      </c>
      <c r="AW287" s="13" t="s">
        <v>28</v>
      </c>
      <c r="AX287" s="13" t="s">
        <v>71</v>
      </c>
      <c r="AY287" s="156" t="s">
        <v>144</v>
      </c>
    </row>
    <row r="288" spans="2:65" s="14" customFormat="1">
      <c r="B288" s="173"/>
      <c r="D288" s="149" t="s">
        <v>153</v>
      </c>
      <c r="E288" s="174" t="s">
        <v>1</v>
      </c>
      <c r="F288" s="175" t="s">
        <v>178</v>
      </c>
      <c r="H288" s="176">
        <v>7.1</v>
      </c>
      <c r="I288" s="177"/>
      <c r="L288" s="173"/>
      <c r="M288" s="178"/>
      <c r="T288" s="179"/>
      <c r="AT288" s="174" t="s">
        <v>153</v>
      </c>
      <c r="AU288" s="174" t="s">
        <v>81</v>
      </c>
      <c r="AV288" s="14" t="s">
        <v>145</v>
      </c>
      <c r="AW288" s="14" t="s">
        <v>28</v>
      </c>
      <c r="AX288" s="14" t="s">
        <v>71</v>
      </c>
      <c r="AY288" s="174" t="s">
        <v>144</v>
      </c>
    </row>
    <row r="289" spans="2:65" s="13" customFormat="1">
      <c r="B289" s="155"/>
      <c r="D289" s="149" t="s">
        <v>153</v>
      </c>
      <c r="E289" s="156" t="s">
        <v>1</v>
      </c>
      <c r="F289" s="157" t="s">
        <v>314</v>
      </c>
      <c r="H289" s="158">
        <v>42.6</v>
      </c>
      <c r="I289" s="159"/>
      <c r="L289" s="155"/>
      <c r="M289" s="160"/>
      <c r="T289" s="161"/>
      <c r="AT289" s="156" t="s">
        <v>153</v>
      </c>
      <c r="AU289" s="156" t="s">
        <v>81</v>
      </c>
      <c r="AV289" s="13" t="s">
        <v>81</v>
      </c>
      <c r="AW289" s="13" t="s">
        <v>28</v>
      </c>
      <c r="AX289" s="13" t="s">
        <v>71</v>
      </c>
      <c r="AY289" s="156" t="s">
        <v>144</v>
      </c>
    </row>
    <row r="290" spans="2:65" s="14" customFormat="1">
      <c r="B290" s="173"/>
      <c r="D290" s="149" t="s">
        <v>153</v>
      </c>
      <c r="E290" s="174" t="s">
        <v>1</v>
      </c>
      <c r="F290" s="175" t="s">
        <v>178</v>
      </c>
      <c r="H290" s="176">
        <v>42.6</v>
      </c>
      <c r="I290" s="177"/>
      <c r="L290" s="173"/>
      <c r="M290" s="178"/>
      <c r="T290" s="179"/>
      <c r="AT290" s="174" t="s">
        <v>153</v>
      </c>
      <c r="AU290" s="174" t="s">
        <v>81</v>
      </c>
      <c r="AV290" s="14" t="s">
        <v>145</v>
      </c>
      <c r="AW290" s="14" t="s">
        <v>28</v>
      </c>
      <c r="AX290" s="14" t="s">
        <v>71</v>
      </c>
      <c r="AY290" s="174" t="s">
        <v>144</v>
      </c>
    </row>
    <row r="291" spans="2:65" s="15" customFormat="1">
      <c r="B291" s="180"/>
      <c r="D291" s="149" t="s">
        <v>153</v>
      </c>
      <c r="E291" s="181" t="s">
        <v>1</v>
      </c>
      <c r="F291" s="182" t="s">
        <v>182</v>
      </c>
      <c r="H291" s="183">
        <v>56.8</v>
      </c>
      <c r="I291" s="184"/>
      <c r="L291" s="180"/>
      <c r="M291" s="185"/>
      <c r="T291" s="186"/>
      <c r="AT291" s="181" t="s">
        <v>153</v>
      </c>
      <c r="AU291" s="181" t="s">
        <v>81</v>
      </c>
      <c r="AV291" s="15" t="s">
        <v>151</v>
      </c>
      <c r="AW291" s="15" t="s">
        <v>28</v>
      </c>
      <c r="AX291" s="15" t="s">
        <v>79</v>
      </c>
      <c r="AY291" s="181" t="s">
        <v>144</v>
      </c>
    </row>
    <row r="292" spans="2:65" s="1" customFormat="1" ht="24.2" customHeight="1">
      <c r="B292" s="133"/>
      <c r="C292" s="134" t="s">
        <v>315</v>
      </c>
      <c r="D292" s="134" t="s">
        <v>147</v>
      </c>
      <c r="E292" s="135" t="s">
        <v>316</v>
      </c>
      <c r="F292" s="136" t="s">
        <v>317</v>
      </c>
      <c r="G292" s="137" t="s">
        <v>318</v>
      </c>
      <c r="H292" s="138">
        <v>3</v>
      </c>
      <c r="I292" s="139"/>
      <c r="J292" s="140">
        <f>ROUND(I292*H292,2)</f>
        <v>0</v>
      </c>
      <c r="K292" s="141"/>
      <c r="L292" s="32"/>
      <c r="M292" s="142" t="s">
        <v>1</v>
      </c>
      <c r="N292" s="143" t="s">
        <v>36</v>
      </c>
      <c r="P292" s="144">
        <f>O292*H292</f>
        <v>0</v>
      </c>
      <c r="Q292" s="144">
        <v>0.44169999999999998</v>
      </c>
      <c r="R292" s="144">
        <f>Q292*H292</f>
        <v>1.3250999999999999</v>
      </c>
      <c r="S292" s="144">
        <v>0</v>
      </c>
      <c r="T292" s="145">
        <f>S292*H292</f>
        <v>0</v>
      </c>
      <c r="AR292" s="146" t="s">
        <v>151</v>
      </c>
      <c r="AT292" s="146" t="s">
        <v>147</v>
      </c>
      <c r="AU292" s="146" t="s">
        <v>81</v>
      </c>
      <c r="AY292" s="17" t="s">
        <v>144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7" t="s">
        <v>79</v>
      </c>
      <c r="BK292" s="147">
        <f>ROUND(I292*H292,2)</f>
        <v>0</v>
      </c>
      <c r="BL292" s="17" t="s">
        <v>151</v>
      </c>
      <c r="BM292" s="146" t="s">
        <v>645</v>
      </c>
    </row>
    <row r="293" spans="2:65" s="12" customFormat="1">
      <c r="B293" s="148"/>
      <c r="D293" s="149" t="s">
        <v>153</v>
      </c>
      <c r="E293" s="150" t="s">
        <v>1</v>
      </c>
      <c r="F293" s="151" t="s">
        <v>320</v>
      </c>
      <c r="H293" s="150" t="s">
        <v>1</v>
      </c>
      <c r="I293" s="152"/>
      <c r="L293" s="148"/>
      <c r="M293" s="153"/>
      <c r="T293" s="154"/>
      <c r="AT293" s="150" t="s">
        <v>153</v>
      </c>
      <c r="AU293" s="150" t="s">
        <v>81</v>
      </c>
      <c r="AV293" s="12" t="s">
        <v>79</v>
      </c>
      <c r="AW293" s="12" t="s">
        <v>28</v>
      </c>
      <c r="AX293" s="12" t="s">
        <v>71</v>
      </c>
      <c r="AY293" s="150" t="s">
        <v>144</v>
      </c>
    </row>
    <row r="294" spans="2:65" s="13" customFormat="1">
      <c r="B294" s="155"/>
      <c r="D294" s="149" t="s">
        <v>153</v>
      </c>
      <c r="E294" s="156" t="s">
        <v>1</v>
      </c>
      <c r="F294" s="157" t="s">
        <v>145</v>
      </c>
      <c r="H294" s="158">
        <v>3</v>
      </c>
      <c r="I294" s="159"/>
      <c r="L294" s="155"/>
      <c r="M294" s="160"/>
      <c r="T294" s="161"/>
      <c r="AT294" s="156" t="s">
        <v>153</v>
      </c>
      <c r="AU294" s="156" t="s">
        <v>81</v>
      </c>
      <c r="AV294" s="13" t="s">
        <v>81</v>
      </c>
      <c r="AW294" s="13" t="s">
        <v>28</v>
      </c>
      <c r="AX294" s="13" t="s">
        <v>71</v>
      </c>
      <c r="AY294" s="156" t="s">
        <v>144</v>
      </c>
    </row>
    <row r="295" spans="2:65" s="15" customFormat="1">
      <c r="B295" s="180"/>
      <c r="D295" s="149" t="s">
        <v>153</v>
      </c>
      <c r="E295" s="181" t="s">
        <v>1</v>
      </c>
      <c r="F295" s="182" t="s">
        <v>182</v>
      </c>
      <c r="H295" s="183">
        <v>3</v>
      </c>
      <c r="I295" s="184"/>
      <c r="L295" s="180"/>
      <c r="M295" s="185"/>
      <c r="T295" s="186"/>
      <c r="AT295" s="181" t="s">
        <v>153</v>
      </c>
      <c r="AU295" s="181" t="s">
        <v>81</v>
      </c>
      <c r="AV295" s="15" t="s">
        <v>151</v>
      </c>
      <c r="AW295" s="15" t="s">
        <v>28</v>
      </c>
      <c r="AX295" s="15" t="s">
        <v>79</v>
      </c>
      <c r="AY295" s="181" t="s">
        <v>144</v>
      </c>
    </row>
    <row r="296" spans="2:65" s="1" customFormat="1" ht="37.9" customHeight="1">
      <c r="B296" s="133"/>
      <c r="C296" s="162" t="s">
        <v>321</v>
      </c>
      <c r="D296" s="162" t="s">
        <v>163</v>
      </c>
      <c r="E296" s="163" t="s">
        <v>322</v>
      </c>
      <c r="F296" s="164" t="s">
        <v>323</v>
      </c>
      <c r="G296" s="165" t="s">
        <v>318</v>
      </c>
      <c r="H296" s="166">
        <v>3</v>
      </c>
      <c r="I296" s="167"/>
      <c r="J296" s="168">
        <f>ROUND(I296*H296,2)</f>
        <v>0</v>
      </c>
      <c r="K296" s="169"/>
      <c r="L296" s="170"/>
      <c r="M296" s="171" t="s">
        <v>1</v>
      </c>
      <c r="N296" s="172" t="s">
        <v>36</v>
      </c>
      <c r="P296" s="144">
        <f>O296*H296</f>
        <v>0</v>
      </c>
      <c r="Q296" s="144">
        <v>2.3369999999999998E-2</v>
      </c>
      <c r="R296" s="144">
        <f>Q296*H296</f>
        <v>7.0109999999999992E-2</v>
      </c>
      <c r="S296" s="144">
        <v>0</v>
      </c>
      <c r="T296" s="145">
        <f>S296*H296</f>
        <v>0</v>
      </c>
      <c r="AR296" s="146" t="s">
        <v>166</v>
      </c>
      <c r="AT296" s="146" t="s">
        <v>163</v>
      </c>
      <c r="AU296" s="146" t="s">
        <v>81</v>
      </c>
      <c r="AY296" s="17" t="s">
        <v>144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7" t="s">
        <v>79</v>
      </c>
      <c r="BK296" s="147">
        <f>ROUND(I296*H296,2)</f>
        <v>0</v>
      </c>
      <c r="BL296" s="17" t="s">
        <v>151</v>
      </c>
      <c r="BM296" s="146" t="s">
        <v>646</v>
      </c>
    </row>
    <row r="297" spans="2:65" s="11" customFormat="1" ht="22.9" customHeight="1">
      <c r="B297" s="121"/>
      <c r="D297" s="122" t="s">
        <v>70</v>
      </c>
      <c r="E297" s="131" t="s">
        <v>203</v>
      </c>
      <c r="F297" s="131" t="s">
        <v>325</v>
      </c>
      <c r="I297" s="124"/>
      <c r="J297" s="132">
        <f>BK297</f>
        <v>0</v>
      </c>
      <c r="L297" s="121"/>
      <c r="M297" s="126"/>
      <c r="P297" s="127">
        <f>SUM(P298:P374)</f>
        <v>0</v>
      </c>
      <c r="R297" s="127">
        <f>SUM(R298:R374)</f>
        <v>1.25136E-2</v>
      </c>
      <c r="T297" s="128">
        <f>SUM(T298:T374)</f>
        <v>12.444976</v>
      </c>
      <c r="AR297" s="122" t="s">
        <v>79</v>
      </c>
      <c r="AT297" s="129" t="s">
        <v>70</v>
      </c>
      <c r="AU297" s="129" t="s">
        <v>79</v>
      </c>
      <c r="AY297" s="122" t="s">
        <v>144</v>
      </c>
      <c r="BK297" s="130">
        <f>SUM(BK298:BK374)</f>
        <v>0</v>
      </c>
    </row>
    <row r="298" spans="2:65" s="1" customFormat="1" ht="24.2" customHeight="1">
      <c r="B298" s="133"/>
      <c r="C298" s="134" t="s">
        <v>326</v>
      </c>
      <c r="D298" s="134" t="s">
        <v>147</v>
      </c>
      <c r="E298" s="135" t="s">
        <v>327</v>
      </c>
      <c r="F298" s="136" t="s">
        <v>328</v>
      </c>
      <c r="G298" s="137" t="s">
        <v>318</v>
      </c>
      <c r="H298" s="138">
        <v>2</v>
      </c>
      <c r="I298" s="139"/>
      <c r="J298" s="140">
        <f>ROUND(I298*H298,2)</f>
        <v>0</v>
      </c>
      <c r="K298" s="141"/>
      <c r="L298" s="32"/>
      <c r="M298" s="142" t="s">
        <v>1</v>
      </c>
      <c r="N298" s="143" t="s">
        <v>36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AR298" s="146" t="s">
        <v>151</v>
      </c>
      <c r="AT298" s="146" t="s">
        <v>147</v>
      </c>
      <c r="AU298" s="146" t="s">
        <v>81</v>
      </c>
      <c r="AY298" s="17" t="s">
        <v>144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7" t="s">
        <v>79</v>
      </c>
      <c r="BK298" s="147">
        <f>ROUND(I298*H298,2)</f>
        <v>0</v>
      </c>
      <c r="BL298" s="17" t="s">
        <v>151</v>
      </c>
      <c r="BM298" s="146" t="s">
        <v>647</v>
      </c>
    </row>
    <row r="299" spans="2:65" s="1" customFormat="1" ht="16.5" customHeight="1">
      <c r="B299" s="133"/>
      <c r="C299" s="134" t="s">
        <v>330</v>
      </c>
      <c r="D299" s="134" t="s">
        <v>147</v>
      </c>
      <c r="E299" s="135" t="s">
        <v>331</v>
      </c>
      <c r="F299" s="136" t="s">
        <v>332</v>
      </c>
      <c r="G299" s="137" t="s">
        <v>318</v>
      </c>
      <c r="H299" s="138">
        <v>2</v>
      </c>
      <c r="I299" s="139"/>
      <c r="J299" s="140">
        <f>ROUND(I299*H299,2)</f>
        <v>0</v>
      </c>
      <c r="K299" s="141"/>
      <c r="L299" s="32"/>
      <c r="M299" s="142" t="s">
        <v>1</v>
      </c>
      <c r="N299" s="143" t="s">
        <v>36</v>
      </c>
      <c r="P299" s="144">
        <f>O299*H299</f>
        <v>0</v>
      </c>
      <c r="Q299" s="144">
        <v>0</v>
      </c>
      <c r="R299" s="144">
        <f>Q299*H299</f>
        <v>0</v>
      </c>
      <c r="S299" s="144">
        <v>0</v>
      </c>
      <c r="T299" s="145">
        <f>S299*H299</f>
        <v>0</v>
      </c>
      <c r="AR299" s="146" t="s">
        <v>151</v>
      </c>
      <c r="AT299" s="146" t="s">
        <v>147</v>
      </c>
      <c r="AU299" s="146" t="s">
        <v>81</v>
      </c>
      <c r="AY299" s="17" t="s">
        <v>144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7" t="s">
        <v>79</v>
      </c>
      <c r="BK299" s="147">
        <f>ROUND(I299*H299,2)</f>
        <v>0</v>
      </c>
      <c r="BL299" s="17" t="s">
        <v>151</v>
      </c>
      <c r="BM299" s="146" t="s">
        <v>648</v>
      </c>
    </row>
    <row r="300" spans="2:65" s="1" customFormat="1" ht="16.5" customHeight="1">
      <c r="B300" s="133"/>
      <c r="C300" s="134" t="s">
        <v>334</v>
      </c>
      <c r="D300" s="134" t="s">
        <v>147</v>
      </c>
      <c r="E300" s="135" t="s">
        <v>335</v>
      </c>
      <c r="F300" s="136" t="s">
        <v>336</v>
      </c>
      <c r="G300" s="137" t="s">
        <v>318</v>
      </c>
      <c r="H300" s="138">
        <v>1</v>
      </c>
      <c r="I300" s="139"/>
      <c r="J300" s="140">
        <f>ROUND(I300*H300,2)</f>
        <v>0</v>
      </c>
      <c r="K300" s="141"/>
      <c r="L300" s="32"/>
      <c r="M300" s="142" t="s">
        <v>1</v>
      </c>
      <c r="N300" s="143" t="s">
        <v>36</v>
      </c>
      <c r="P300" s="144">
        <f>O300*H300</f>
        <v>0</v>
      </c>
      <c r="Q300" s="144">
        <v>0</v>
      </c>
      <c r="R300" s="144">
        <f>Q300*H300</f>
        <v>0</v>
      </c>
      <c r="S300" s="144">
        <v>0</v>
      </c>
      <c r="T300" s="145">
        <f>S300*H300</f>
        <v>0</v>
      </c>
      <c r="AR300" s="146" t="s">
        <v>151</v>
      </c>
      <c r="AT300" s="146" t="s">
        <v>147</v>
      </c>
      <c r="AU300" s="146" t="s">
        <v>81</v>
      </c>
      <c r="AY300" s="17" t="s">
        <v>144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7" t="s">
        <v>79</v>
      </c>
      <c r="BK300" s="147">
        <f>ROUND(I300*H300,2)</f>
        <v>0</v>
      </c>
      <c r="BL300" s="17" t="s">
        <v>151</v>
      </c>
      <c r="BM300" s="146" t="s">
        <v>649</v>
      </c>
    </row>
    <row r="301" spans="2:65" s="1" customFormat="1" ht="16.5" customHeight="1">
      <c r="B301" s="133"/>
      <c r="C301" s="134" t="s">
        <v>338</v>
      </c>
      <c r="D301" s="134" t="s">
        <v>147</v>
      </c>
      <c r="E301" s="135" t="s">
        <v>339</v>
      </c>
      <c r="F301" s="136" t="s">
        <v>340</v>
      </c>
      <c r="G301" s="137" t="s">
        <v>318</v>
      </c>
      <c r="H301" s="138">
        <v>1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36</v>
      </c>
      <c r="P301" s="144">
        <f>O301*H301</f>
        <v>0</v>
      </c>
      <c r="Q301" s="144">
        <v>0</v>
      </c>
      <c r="R301" s="144">
        <f>Q301*H301</f>
        <v>0</v>
      </c>
      <c r="S301" s="144">
        <v>0</v>
      </c>
      <c r="T301" s="145">
        <f>S301*H301</f>
        <v>0</v>
      </c>
      <c r="AR301" s="146" t="s">
        <v>151</v>
      </c>
      <c r="AT301" s="146" t="s">
        <v>147</v>
      </c>
      <c r="AU301" s="146" t="s">
        <v>81</v>
      </c>
      <c r="AY301" s="17" t="s">
        <v>144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79</v>
      </c>
      <c r="BK301" s="147">
        <f>ROUND(I301*H301,2)</f>
        <v>0</v>
      </c>
      <c r="BL301" s="17" t="s">
        <v>151</v>
      </c>
      <c r="BM301" s="146" t="s">
        <v>650</v>
      </c>
    </row>
    <row r="302" spans="2:65" s="1" customFormat="1" ht="37.9" customHeight="1">
      <c r="B302" s="133"/>
      <c r="C302" s="193" t="s">
        <v>342</v>
      </c>
      <c r="D302" s="193" t="s">
        <v>147</v>
      </c>
      <c r="E302" s="194" t="s">
        <v>347</v>
      </c>
      <c r="F302" s="195" t="s">
        <v>348</v>
      </c>
      <c r="G302" s="196" t="s">
        <v>349</v>
      </c>
      <c r="H302" s="197">
        <v>1</v>
      </c>
      <c r="I302" s="198"/>
      <c r="J302" s="198">
        <f>ROUND(I302*H302,2)</f>
        <v>0</v>
      </c>
      <c r="K302" s="141"/>
      <c r="L302" s="32"/>
      <c r="M302" s="142" t="s">
        <v>1</v>
      </c>
      <c r="N302" s="143" t="s">
        <v>36</v>
      </c>
      <c r="P302" s="144">
        <f>O302*H302</f>
        <v>0</v>
      </c>
      <c r="Q302" s="144">
        <v>0</v>
      </c>
      <c r="R302" s="144">
        <f>Q302*H302</f>
        <v>0</v>
      </c>
      <c r="S302" s="144">
        <v>0</v>
      </c>
      <c r="T302" s="145">
        <f>S302*H302</f>
        <v>0</v>
      </c>
      <c r="AR302" s="146" t="s">
        <v>151</v>
      </c>
      <c r="AT302" s="146" t="s">
        <v>147</v>
      </c>
      <c r="AU302" s="146" t="s">
        <v>81</v>
      </c>
      <c r="AY302" s="17" t="s">
        <v>144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79</v>
      </c>
      <c r="BK302" s="147">
        <f>ROUND(I302*H302,2)</f>
        <v>0</v>
      </c>
      <c r="BL302" s="17" t="s">
        <v>151</v>
      </c>
      <c r="BM302" s="146" t="s">
        <v>651</v>
      </c>
    </row>
    <row r="303" spans="2:65" s="13" customFormat="1">
      <c r="B303" s="155"/>
      <c r="D303" s="149" t="s">
        <v>153</v>
      </c>
      <c r="E303" s="156" t="s">
        <v>1</v>
      </c>
      <c r="F303" s="157" t="s">
        <v>79</v>
      </c>
      <c r="H303" s="158">
        <v>1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79</v>
      </c>
      <c r="AY303" s="156" t="s">
        <v>144</v>
      </c>
    </row>
    <row r="304" spans="2:65" s="1" customFormat="1" ht="33" customHeight="1">
      <c r="B304" s="133"/>
      <c r="C304" s="134" t="s">
        <v>346</v>
      </c>
      <c r="D304" s="134" t="s">
        <v>147</v>
      </c>
      <c r="E304" s="135" t="s">
        <v>352</v>
      </c>
      <c r="F304" s="136" t="s">
        <v>353</v>
      </c>
      <c r="G304" s="137" t="s">
        <v>171</v>
      </c>
      <c r="H304" s="138">
        <v>49.68</v>
      </c>
      <c r="I304" s="139"/>
      <c r="J304" s="140">
        <f>ROUND(I304*H304,2)</f>
        <v>0</v>
      </c>
      <c r="K304" s="141"/>
      <c r="L304" s="32"/>
      <c r="M304" s="142" t="s">
        <v>1</v>
      </c>
      <c r="N304" s="143" t="s">
        <v>36</v>
      </c>
      <c r="P304" s="144">
        <f>O304*H304</f>
        <v>0</v>
      </c>
      <c r="Q304" s="144">
        <v>1.2999999999999999E-4</v>
      </c>
      <c r="R304" s="144">
        <f>Q304*H304</f>
        <v>6.4583999999999996E-3</v>
      </c>
      <c r="S304" s="144">
        <v>0</v>
      </c>
      <c r="T304" s="145">
        <f>S304*H304</f>
        <v>0</v>
      </c>
      <c r="AR304" s="146" t="s">
        <v>151</v>
      </c>
      <c r="AT304" s="146" t="s">
        <v>147</v>
      </c>
      <c r="AU304" s="146" t="s">
        <v>81</v>
      </c>
      <c r="AY304" s="17" t="s">
        <v>144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7" t="s">
        <v>79</v>
      </c>
      <c r="BK304" s="147">
        <f>ROUND(I304*H304,2)</f>
        <v>0</v>
      </c>
      <c r="BL304" s="17" t="s">
        <v>151</v>
      </c>
      <c r="BM304" s="146" t="s">
        <v>354</v>
      </c>
    </row>
    <row r="305" spans="2:65" s="1" customFormat="1" ht="24.2" customHeight="1">
      <c r="B305" s="133"/>
      <c r="C305" s="193" t="s">
        <v>351</v>
      </c>
      <c r="D305" s="193" t="s">
        <v>147</v>
      </c>
      <c r="E305" s="194" t="s">
        <v>356</v>
      </c>
      <c r="F305" s="195" t="s">
        <v>357</v>
      </c>
      <c r="G305" s="196" t="s">
        <v>171</v>
      </c>
      <c r="H305" s="197">
        <v>141.68</v>
      </c>
      <c r="I305" s="198"/>
      <c r="J305" s="198">
        <f>ROUND(I305*H305,2)</f>
        <v>0</v>
      </c>
      <c r="K305" s="141"/>
      <c r="L305" s="32"/>
      <c r="M305" s="142" t="s">
        <v>1</v>
      </c>
      <c r="N305" s="143" t="s">
        <v>36</v>
      </c>
      <c r="P305" s="144">
        <f>O305*H305</f>
        <v>0</v>
      </c>
      <c r="Q305" s="144">
        <v>4.0000000000000003E-5</v>
      </c>
      <c r="R305" s="144">
        <f>Q305*H305</f>
        <v>5.6672000000000007E-3</v>
      </c>
      <c r="S305" s="144">
        <v>0</v>
      </c>
      <c r="T305" s="145">
        <f>S305*H305</f>
        <v>0</v>
      </c>
      <c r="AR305" s="146" t="s">
        <v>151</v>
      </c>
      <c r="AT305" s="146" t="s">
        <v>147</v>
      </c>
      <c r="AU305" s="146" t="s">
        <v>81</v>
      </c>
      <c r="AY305" s="17" t="s">
        <v>144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7" t="s">
        <v>79</v>
      </c>
      <c r="BK305" s="147">
        <f>ROUND(I305*H305,2)</f>
        <v>0</v>
      </c>
      <c r="BL305" s="17" t="s">
        <v>151</v>
      </c>
      <c r="BM305" s="146" t="s">
        <v>358</v>
      </c>
    </row>
    <row r="306" spans="2:65" s="13" customFormat="1">
      <c r="B306" s="155"/>
      <c r="D306" s="149" t="s">
        <v>153</v>
      </c>
      <c r="E306" s="156" t="s">
        <v>1</v>
      </c>
      <c r="F306" s="157" t="s">
        <v>652</v>
      </c>
      <c r="H306" s="158">
        <v>49.68</v>
      </c>
      <c r="I306" s="159"/>
      <c r="L306" s="155"/>
      <c r="M306" s="160"/>
      <c r="T306" s="161"/>
      <c r="AT306" s="156" t="s">
        <v>153</v>
      </c>
      <c r="AU306" s="156" t="s">
        <v>81</v>
      </c>
      <c r="AV306" s="13" t="s">
        <v>81</v>
      </c>
      <c r="AW306" s="13" t="s">
        <v>28</v>
      </c>
      <c r="AX306" s="13" t="s">
        <v>71</v>
      </c>
      <c r="AY306" s="156" t="s">
        <v>144</v>
      </c>
    </row>
    <row r="307" spans="2:65" s="14" customFormat="1">
      <c r="B307" s="173"/>
      <c r="D307" s="149" t="s">
        <v>153</v>
      </c>
      <c r="E307" s="174" t="s">
        <v>1</v>
      </c>
      <c r="F307" s="175" t="s">
        <v>178</v>
      </c>
      <c r="H307" s="176">
        <v>49.68</v>
      </c>
      <c r="I307" s="177"/>
      <c r="L307" s="173"/>
      <c r="M307" s="178"/>
      <c r="T307" s="179"/>
      <c r="AT307" s="174" t="s">
        <v>153</v>
      </c>
      <c r="AU307" s="174" t="s">
        <v>81</v>
      </c>
      <c r="AV307" s="14" t="s">
        <v>145</v>
      </c>
      <c r="AW307" s="14" t="s">
        <v>28</v>
      </c>
      <c r="AX307" s="14" t="s">
        <v>71</v>
      </c>
      <c r="AY307" s="174" t="s">
        <v>144</v>
      </c>
    </row>
    <row r="308" spans="2:65" s="12" customFormat="1">
      <c r="B308" s="148"/>
      <c r="D308" s="149" t="s">
        <v>153</v>
      </c>
      <c r="E308" s="150" t="s">
        <v>1</v>
      </c>
      <c r="F308" s="151" t="s">
        <v>291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3" customFormat="1">
      <c r="B309" s="155"/>
      <c r="D309" s="149" t="s">
        <v>153</v>
      </c>
      <c r="E309" s="156" t="s">
        <v>1</v>
      </c>
      <c r="F309" s="157" t="s">
        <v>292</v>
      </c>
      <c r="H309" s="158">
        <v>92</v>
      </c>
      <c r="I309" s="159"/>
      <c r="L309" s="155"/>
      <c r="M309" s="160"/>
      <c r="T309" s="161"/>
      <c r="AT309" s="156" t="s">
        <v>153</v>
      </c>
      <c r="AU309" s="156" t="s">
        <v>81</v>
      </c>
      <c r="AV309" s="13" t="s">
        <v>81</v>
      </c>
      <c r="AW309" s="13" t="s">
        <v>28</v>
      </c>
      <c r="AX309" s="13" t="s">
        <v>71</v>
      </c>
      <c r="AY309" s="156" t="s">
        <v>144</v>
      </c>
    </row>
    <row r="310" spans="2:65" s="14" customFormat="1">
      <c r="B310" s="173"/>
      <c r="D310" s="149" t="s">
        <v>153</v>
      </c>
      <c r="E310" s="174" t="s">
        <v>1</v>
      </c>
      <c r="F310" s="175" t="s">
        <v>178</v>
      </c>
      <c r="H310" s="176">
        <v>92</v>
      </c>
      <c r="I310" s="177"/>
      <c r="L310" s="173"/>
      <c r="M310" s="178"/>
      <c r="T310" s="179"/>
      <c r="AT310" s="174" t="s">
        <v>153</v>
      </c>
      <c r="AU310" s="174" t="s">
        <v>81</v>
      </c>
      <c r="AV310" s="14" t="s">
        <v>145</v>
      </c>
      <c r="AW310" s="14" t="s">
        <v>28</v>
      </c>
      <c r="AX310" s="14" t="s">
        <v>71</v>
      </c>
      <c r="AY310" s="174" t="s">
        <v>144</v>
      </c>
    </row>
    <row r="311" spans="2:65" s="15" customFormat="1">
      <c r="B311" s="180"/>
      <c r="D311" s="149" t="s">
        <v>153</v>
      </c>
      <c r="E311" s="181" t="s">
        <v>1</v>
      </c>
      <c r="F311" s="182" t="s">
        <v>182</v>
      </c>
      <c r="H311" s="183">
        <v>141.68</v>
      </c>
      <c r="I311" s="184"/>
      <c r="L311" s="180"/>
      <c r="M311" s="185"/>
      <c r="T311" s="186"/>
      <c r="AT311" s="181" t="s">
        <v>153</v>
      </c>
      <c r="AU311" s="181" t="s">
        <v>81</v>
      </c>
      <c r="AV311" s="15" t="s">
        <v>151</v>
      </c>
      <c r="AW311" s="15" t="s">
        <v>28</v>
      </c>
      <c r="AX311" s="15" t="s">
        <v>79</v>
      </c>
      <c r="AY311" s="181" t="s">
        <v>144</v>
      </c>
    </row>
    <row r="312" spans="2:65" s="1" customFormat="1" ht="24.2" customHeight="1">
      <c r="B312" s="133"/>
      <c r="C312" s="134" t="s">
        <v>355</v>
      </c>
      <c r="D312" s="134" t="s">
        <v>147</v>
      </c>
      <c r="E312" s="135" t="s">
        <v>361</v>
      </c>
      <c r="F312" s="136" t="s">
        <v>362</v>
      </c>
      <c r="G312" s="137" t="s">
        <v>150</v>
      </c>
      <c r="H312" s="138">
        <v>0.84</v>
      </c>
      <c r="I312" s="139"/>
      <c r="J312" s="140">
        <f>ROUND(I312*H312,2)</f>
        <v>0</v>
      </c>
      <c r="K312" s="141"/>
      <c r="L312" s="32"/>
      <c r="M312" s="142" t="s">
        <v>1</v>
      </c>
      <c r="N312" s="143" t="s">
        <v>36</v>
      </c>
      <c r="P312" s="144">
        <f>O312*H312</f>
        <v>0</v>
      </c>
      <c r="Q312" s="144">
        <v>0</v>
      </c>
      <c r="R312" s="144">
        <f>Q312*H312</f>
        <v>0</v>
      </c>
      <c r="S312" s="144">
        <v>1.8</v>
      </c>
      <c r="T312" s="145">
        <f>S312*H312</f>
        <v>1.512</v>
      </c>
      <c r="AR312" s="146" t="s">
        <v>151</v>
      </c>
      <c r="AT312" s="146" t="s">
        <v>147</v>
      </c>
      <c r="AU312" s="146" t="s">
        <v>81</v>
      </c>
      <c r="AY312" s="17" t="s">
        <v>144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7" t="s">
        <v>79</v>
      </c>
      <c r="BK312" s="147">
        <f>ROUND(I312*H312,2)</f>
        <v>0</v>
      </c>
      <c r="BL312" s="17" t="s">
        <v>151</v>
      </c>
      <c r="BM312" s="146" t="s">
        <v>363</v>
      </c>
    </row>
    <row r="313" spans="2:65" s="12" customFormat="1">
      <c r="B313" s="148"/>
      <c r="D313" s="149" t="s">
        <v>153</v>
      </c>
      <c r="E313" s="150" t="s">
        <v>1</v>
      </c>
      <c r="F313" s="151" t="s">
        <v>154</v>
      </c>
      <c r="H313" s="150" t="s">
        <v>1</v>
      </c>
      <c r="I313" s="152"/>
      <c r="L313" s="148"/>
      <c r="M313" s="153"/>
      <c r="T313" s="154"/>
      <c r="AT313" s="150" t="s">
        <v>153</v>
      </c>
      <c r="AU313" s="150" t="s">
        <v>81</v>
      </c>
      <c r="AV313" s="12" t="s">
        <v>79</v>
      </c>
      <c r="AW313" s="12" t="s">
        <v>28</v>
      </c>
      <c r="AX313" s="12" t="s">
        <v>71</v>
      </c>
      <c r="AY313" s="150" t="s">
        <v>144</v>
      </c>
    </row>
    <row r="314" spans="2:65" s="13" customFormat="1">
      <c r="B314" s="155"/>
      <c r="D314" s="149" t="s">
        <v>153</v>
      </c>
      <c r="E314" s="156" t="s">
        <v>1</v>
      </c>
      <c r="F314" s="157" t="s">
        <v>653</v>
      </c>
      <c r="H314" s="158">
        <v>0.84</v>
      </c>
      <c r="I314" s="159"/>
      <c r="L314" s="155"/>
      <c r="M314" s="160"/>
      <c r="T314" s="161"/>
      <c r="AT314" s="156" t="s">
        <v>153</v>
      </c>
      <c r="AU314" s="156" t="s">
        <v>81</v>
      </c>
      <c r="AV314" s="13" t="s">
        <v>81</v>
      </c>
      <c r="AW314" s="13" t="s">
        <v>28</v>
      </c>
      <c r="AX314" s="13" t="s">
        <v>71</v>
      </c>
      <c r="AY314" s="156" t="s">
        <v>144</v>
      </c>
    </row>
    <row r="315" spans="2:65" s="14" customFormat="1">
      <c r="B315" s="173"/>
      <c r="D315" s="149" t="s">
        <v>153</v>
      </c>
      <c r="E315" s="174" t="s">
        <v>1</v>
      </c>
      <c r="F315" s="175" t="s">
        <v>178</v>
      </c>
      <c r="H315" s="176">
        <v>0.84</v>
      </c>
      <c r="I315" s="177"/>
      <c r="L315" s="173"/>
      <c r="M315" s="178"/>
      <c r="T315" s="179"/>
      <c r="AT315" s="174" t="s">
        <v>153</v>
      </c>
      <c r="AU315" s="174" t="s">
        <v>81</v>
      </c>
      <c r="AV315" s="14" t="s">
        <v>145</v>
      </c>
      <c r="AW315" s="14" t="s">
        <v>28</v>
      </c>
      <c r="AX315" s="14" t="s">
        <v>71</v>
      </c>
      <c r="AY315" s="174" t="s">
        <v>144</v>
      </c>
    </row>
    <row r="316" spans="2:65" s="15" customFormat="1">
      <c r="B316" s="180"/>
      <c r="D316" s="149" t="s">
        <v>153</v>
      </c>
      <c r="E316" s="181" t="s">
        <v>1</v>
      </c>
      <c r="F316" s="182" t="s">
        <v>182</v>
      </c>
      <c r="H316" s="183">
        <v>0.84</v>
      </c>
      <c r="I316" s="184"/>
      <c r="L316" s="180"/>
      <c r="M316" s="185"/>
      <c r="T316" s="186"/>
      <c r="AT316" s="181" t="s">
        <v>153</v>
      </c>
      <c r="AU316" s="181" t="s">
        <v>81</v>
      </c>
      <c r="AV316" s="15" t="s">
        <v>151</v>
      </c>
      <c r="AW316" s="15" t="s">
        <v>28</v>
      </c>
      <c r="AX316" s="15" t="s">
        <v>79</v>
      </c>
      <c r="AY316" s="181" t="s">
        <v>144</v>
      </c>
    </row>
    <row r="317" spans="2:65" s="1" customFormat="1" ht="33" customHeight="1">
      <c r="B317" s="133"/>
      <c r="C317" s="134" t="s">
        <v>360</v>
      </c>
      <c r="D317" s="134" t="s">
        <v>147</v>
      </c>
      <c r="E317" s="135" t="s">
        <v>365</v>
      </c>
      <c r="F317" s="136" t="s">
        <v>366</v>
      </c>
      <c r="G317" s="137" t="s">
        <v>150</v>
      </c>
      <c r="H317" s="138">
        <v>1.032</v>
      </c>
      <c r="I317" s="139"/>
      <c r="J317" s="140">
        <f>ROUND(I317*H317,2)</f>
        <v>0</v>
      </c>
      <c r="K317" s="141"/>
      <c r="L317" s="32"/>
      <c r="M317" s="142" t="s">
        <v>1</v>
      </c>
      <c r="N317" s="143" t="s">
        <v>36</v>
      </c>
      <c r="P317" s="144">
        <f>O317*H317</f>
        <v>0</v>
      </c>
      <c r="Q317" s="144">
        <v>0</v>
      </c>
      <c r="R317" s="144">
        <f>Q317*H317</f>
        <v>0</v>
      </c>
      <c r="S317" s="144">
        <v>2.2000000000000002</v>
      </c>
      <c r="T317" s="145">
        <f>S317*H317</f>
        <v>2.2704000000000004</v>
      </c>
      <c r="AR317" s="146" t="s">
        <v>151</v>
      </c>
      <c r="AT317" s="146" t="s">
        <v>147</v>
      </c>
      <c r="AU317" s="146" t="s">
        <v>81</v>
      </c>
      <c r="AY317" s="17" t="s">
        <v>144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79</v>
      </c>
      <c r="BK317" s="147">
        <f>ROUND(I317*H317,2)</f>
        <v>0</v>
      </c>
      <c r="BL317" s="17" t="s">
        <v>151</v>
      </c>
      <c r="BM317" s="146" t="s">
        <v>367</v>
      </c>
    </row>
    <row r="318" spans="2:65" s="12" customFormat="1">
      <c r="B318" s="148"/>
      <c r="D318" s="149" t="s">
        <v>153</v>
      </c>
      <c r="E318" s="150" t="s">
        <v>1</v>
      </c>
      <c r="F318" s="151" t="s">
        <v>368</v>
      </c>
      <c r="H318" s="150" t="s">
        <v>1</v>
      </c>
      <c r="I318" s="152"/>
      <c r="L318" s="148"/>
      <c r="M318" s="153"/>
      <c r="T318" s="154"/>
      <c r="AT318" s="150" t="s">
        <v>153</v>
      </c>
      <c r="AU318" s="150" t="s">
        <v>81</v>
      </c>
      <c r="AV318" s="12" t="s">
        <v>79</v>
      </c>
      <c r="AW318" s="12" t="s">
        <v>28</v>
      </c>
      <c r="AX318" s="12" t="s">
        <v>71</v>
      </c>
      <c r="AY318" s="150" t="s">
        <v>144</v>
      </c>
    </row>
    <row r="319" spans="2:65" s="12" customFormat="1">
      <c r="B319" s="148"/>
      <c r="D319" s="149" t="s">
        <v>153</v>
      </c>
      <c r="E319" s="150" t="s">
        <v>1</v>
      </c>
      <c r="F319" s="151" t="s">
        <v>597</v>
      </c>
      <c r="H319" s="150" t="s">
        <v>1</v>
      </c>
      <c r="I319" s="152"/>
      <c r="L319" s="148"/>
      <c r="M319" s="153"/>
      <c r="T319" s="154"/>
      <c r="AT319" s="150" t="s">
        <v>153</v>
      </c>
      <c r="AU319" s="150" t="s">
        <v>81</v>
      </c>
      <c r="AV319" s="12" t="s">
        <v>79</v>
      </c>
      <c r="AW319" s="12" t="s">
        <v>28</v>
      </c>
      <c r="AX319" s="12" t="s">
        <v>71</v>
      </c>
      <c r="AY319" s="150" t="s">
        <v>144</v>
      </c>
    </row>
    <row r="320" spans="2:65" s="13" customFormat="1">
      <c r="B320" s="155"/>
      <c r="D320" s="149" t="s">
        <v>153</v>
      </c>
      <c r="E320" s="156" t="s">
        <v>1</v>
      </c>
      <c r="F320" s="157" t="s">
        <v>369</v>
      </c>
      <c r="H320" s="158">
        <v>0.309</v>
      </c>
      <c r="I320" s="159"/>
      <c r="L320" s="155"/>
      <c r="M320" s="160"/>
      <c r="T320" s="161"/>
      <c r="AT320" s="156" t="s">
        <v>153</v>
      </c>
      <c r="AU320" s="156" t="s">
        <v>81</v>
      </c>
      <c r="AV320" s="13" t="s">
        <v>81</v>
      </c>
      <c r="AW320" s="13" t="s">
        <v>28</v>
      </c>
      <c r="AX320" s="13" t="s">
        <v>71</v>
      </c>
      <c r="AY320" s="156" t="s">
        <v>144</v>
      </c>
    </row>
    <row r="321" spans="2:65" s="13" customFormat="1">
      <c r="B321" s="155"/>
      <c r="D321" s="149" t="s">
        <v>153</v>
      </c>
      <c r="E321" s="156" t="s">
        <v>1</v>
      </c>
      <c r="F321" s="157" t="s">
        <v>370</v>
      </c>
      <c r="H321" s="158">
        <v>0.28100000000000003</v>
      </c>
      <c r="I321" s="159"/>
      <c r="L321" s="155"/>
      <c r="M321" s="160"/>
      <c r="T321" s="161"/>
      <c r="AT321" s="156" t="s">
        <v>153</v>
      </c>
      <c r="AU321" s="156" t="s">
        <v>81</v>
      </c>
      <c r="AV321" s="13" t="s">
        <v>81</v>
      </c>
      <c r="AW321" s="13" t="s">
        <v>28</v>
      </c>
      <c r="AX321" s="13" t="s">
        <v>71</v>
      </c>
      <c r="AY321" s="156" t="s">
        <v>144</v>
      </c>
    </row>
    <row r="322" spans="2:65" s="12" customFormat="1">
      <c r="B322" s="148"/>
      <c r="D322" s="149" t="s">
        <v>153</v>
      </c>
      <c r="E322" s="150" t="s">
        <v>1</v>
      </c>
      <c r="F322" s="151" t="s">
        <v>599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654</v>
      </c>
      <c r="H323" s="158">
        <v>0.442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71</v>
      </c>
      <c r="AY323" s="156" t="s">
        <v>144</v>
      </c>
    </row>
    <row r="324" spans="2:65" s="15" customFormat="1">
      <c r="B324" s="180"/>
      <c r="D324" s="149" t="s">
        <v>153</v>
      </c>
      <c r="E324" s="181" t="s">
        <v>1</v>
      </c>
      <c r="F324" s="182" t="s">
        <v>182</v>
      </c>
      <c r="H324" s="183">
        <v>1.032</v>
      </c>
      <c r="I324" s="184"/>
      <c r="L324" s="180"/>
      <c r="M324" s="185"/>
      <c r="T324" s="186"/>
      <c r="AT324" s="181" t="s">
        <v>153</v>
      </c>
      <c r="AU324" s="181" t="s">
        <v>81</v>
      </c>
      <c r="AV324" s="15" t="s">
        <v>151</v>
      </c>
      <c r="AW324" s="15" t="s">
        <v>28</v>
      </c>
      <c r="AX324" s="15" t="s">
        <v>79</v>
      </c>
      <c r="AY324" s="181" t="s">
        <v>144</v>
      </c>
    </row>
    <row r="325" spans="2:65" s="1" customFormat="1" ht="21.75" customHeight="1">
      <c r="B325" s="133"/>
      <c r="C325" s="193" t="s">
        <v>364</v>
      </c>
      <c r="D325" s="193" t="s">
        <v>147</v>
      </c>
      <c r="E325" s="194" t="s">
        <v>373</v>
      </c>
      <c r="F325" s="195" t="s">
        <v>374</v>
      </c>
      <c r="G325" s="196" t="s">
        <v>171</v>
      </c>
      <c r="H325" s="197">
        <v>55.8</v>
      </c>
      <c r="I325" s="198"/>
      <c r="J325" s="198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151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151</v>
      </c>
      <c r="BM325" s="146" t="s">
        <v>655</v>
      </c>
    </row>
    <row r="326" spans="2:65" s="13" customFormat="1">
      <c r="B326" s="155"/>
      <c r="D326" s="149" t="s">
        <v>153</v>
      </c>
      <c r="E326" s="156" t="s">
        <v>1</v>
      </c>
      <c r="F326" s="157" t="s">
        <v>376</v>
      </c>
      <c r="H326" s="158">
        <v>55.8</v>
      </c>
      <c r="I326" s="159"/>
      <c r="L326" s="155"/>
      <c r="M326" s="160"/>
      <c r="T326" s="161"/>
      <c r="AT326" s="156" t="s">
        <v>153</v>
      </c>
      <c r="AU326" s="156" t="s">
        <v>81</v>
      </c>
      <c r="AV326" s="13" t="s">
        <v>81</v>
      </c>
      <c r="AW326" s="13" t="s">
        <v>28</v>
      </c>
      <c r="AX326" s="13" t="s">
        <v>79</v>
      </c>
      <c r="AY326" s="156" t="s">
        <v>144</v>
      </c>
    </row>
    <row r="327" spans="2:65" s="1" customFormat="1" ht="21.75" customHeight="1">
      <c r="B327" s="133"/>
      <c r="C327" s="134" t="s">
        <v>372</v>
      </c>
      <c r="D327" s="134" t="s">
        <v>147</v>
      </c>
      <c r="E327" s="135" t="s">
        <v>378</v>
      </c>
      <c r="F327" s="136" t="s">
        <v>379</v>
      </c>
      <c r="G327" s="137" t="s">
        <v>171</v>
      </c>
      <c r="H327" s="138">
        <v>13.002000000000001</v>
      </c>
      <c r="I327" s="139"/>
      <c r="J327" s="140">
        <f>ROUND(I327*H327,2)</f>
        <v>0</v>
      </c>
      <c r="K327" s="141"/>
      <c r="L327" s="32"/>
      <c r="M327" s="142" t="s">
        <v>1</v>
      </c>
      <c r="N327" s="143" t="s">
        <v>36</v>
      </c>
      <c r="P327" s="144">
        <f>O327*H327</f>
        <v>0</v>
      </c>
      <c r="Q327" s="144">
        <v>0</v>
      </c>
      <c r="R327" s="144">
        <f>Q327*H327</f>
        <v>0</v>
      </c>
      <c r="S327" s="144">
        <v>7.5999999999999998E-2</v>
      </c>
      <c r="T327" s="145">
        <f>S327*H327</f>
        <v>0.98815200000000003</v>
      </c>
      <c r="AR327" s="146" t="s">
        <v>151</v>
      </c>
      <c r="AT327" s="146" t="s">
        <v>147</v>
      </c>
      <c r="AU327" s="146" t="s">
        <v>81</v>
      </c>
      <c r="AY327" s="17" t="s">
        <v>144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7" t="s">
        <v>79</v>
      </c>
      <c r="BK327" s="147">
        <f>ROUND(I327*H327,2)</f>
        <v>0</v>
      </c>
      <c r="BL327" s="17" t="s">
        <v>151</v>
      </c>
      <c r="BM327" s="146" t="s">
        <v>380</v>
      </c>
    </row>
    <row r="328" spans="2:65" s="12" customFormat="1">
      <c r="B328" s="148"/>
      <c r="D328" s="149" t="s">
        <v>153</v>
      </c>
      <c r="E328" s="150" t="s">
        <v>1</v>
      </c>
      <c r="F328" s="151" t="s">
        <v>656</v>
      </c>
      <c r="H328" s="150" t="s">
        <v>1</v>
      </c>
      <c r="I328" s="152"/>
      <c r="L328" s="148"/>
      <c r="M328" s="153"/>
      <c r="T328" s="154"/>
      <c r="AT328" s="150" t="s">
        <v>153</v>
      </c>
      <c r="AU328" s="150" t="s">
        <v>81</v>
      </c>
      <c r="AV328" s="12" t="s">
        <v>79</v>
      </c>
      <c r="AW328" s="12" t="s">
        <v>28</v>
      </c>
      <c r="AX328" s="12" t="s">
        <v>71</v>
      </c>
      <c r="AY328" s="150" t="s">
        <v>144</v>
      </c>
    </row>
    <row r="329" spans="2:65" s="13" customFormat="1">
      <c r="B329" s="155"/>
      <c r="D329" s="149" t="s">
        <v>153</v>
      </c>
      <c r="E329" s="156" t="s">
        <v>1</v>
      </c>
      <c r="F329" s="157" t="s">
        <v>382</v>
      </c>
      <c r="H329" s="158">
        <v>4.7279999999999998</v>
      </c>
      <c r="I329" s="159"/>
      <c r="L329" s="155"/>
      <c r="M329" s="160"/>
      <c r="T329" s="161"/>
      <c r="AT329" s="156" t="s">
        <v>153</v>
      </c>
      <c r="AU329" s="156" t="s">
        <v>81</v>
      </c>
      <c r="AV329" s="13" t="s">
        <v>81</v>
      </c>
      <c r="AW329" s="13" t="s">
        <v>28</v>
      </c>
      <c r="AX329" s="13" t="s">
        <v>71</v>
      </c>
      <c r="AY329" s="156" t="s">
        <v>144</v>
      </c>
    </row>
    <row r="330" spans="2:65" s="12" customFormat="1">
      <c r="B330" s="148"/>
      <c r="D330" s="149" t="s">
        <v>153</v>
      </c>
      <c r="E330" s="150" t="s">
        <v>1</v>
      </c>
      <c r="F330" s="151" t="s">
        <v>597</v>
      </c>
      <c r="H330" s="150" t="s">
        <v>1</v>
      </c>
      <c r="I330" s="152"/>
      <c r="L330" s="148"/>
      <c r="M330" s="153"/>
      <c r="T330" s="154"/>
      <c r="AT330" s="150" t="s">
        <v>153</v>
      </c>
      <c r="AU330" s="150" t="s">
        <v>81</v>
      </c>
      <c r="AV330" s="12" t="s">
        <v>79</v>
      </c>
      <c r="AW330" s="12" t="s">
        <v>28</v>
      </c>
      <c r="AX330" s="12" t="s">
        <v>71</v>
      </c>
      <c r="AY330" s="150" t="s">
        <v>144</v>
      </c>
    </row>
    <row r="331" spans="2:65" s="13" customFormat="1">
      <c r="B331" s="155"/>
      <c r="D331" s="149" t="s">
        <v>153</v>
      </c>
      <c r="E331" s="156" t="s">
        <v>1</v>
      </c>
      <c r="F331" s="157" t="s">
        <v>383</v>
      </c>
      <c r="H331" s="158">
        <v>2.758</v>
      </c>
      <c r="I331" s="159"/>
      <c r="L331" s="155"/>
      <c r="M331" s="160"/>
      <c r="T331" s="161"/>
      <c r="AT331" s="156" t="s">
        <v>153</v>
      </c>
      <c r="AU331" s="156" t="s">
        <v>81</v>
      </c>
      <c r="AV331" s="13" t="s">
        <v>81</v>
      </c>
      <c r="AW331" s="13" t="s">
        <v>28</v>
      </c>
      <c r="AX331" s="13" t="s">
        <v>71</v>
      </c>
      <c r="AY331" s="156" t="s">
        <v>144</v>
      </c>
    </row>
    <row r="332" spans="2:65" s="12" customFormat="1">
      <c r="B332" s="148"/>
      <c r="D332" s="149" t="s">
        <v>153</v>
      </c>
      <c r="E332" s="150" t="s">
        <v>1</v>
      </c>
      <c r="F332" s="151" t="s">
        <v>599</v>
      </c>
      <c r="H332" s="150" t="s">
        <v>1</v>
      </c>
      <c r="I332" s="152"/>
      <c r="L332" s="148"/>
      <c r="M332" s="153"/>
      <c r="T332" s="154"/>
      <c r="AT332" s="150" t="s">
        <v>153</v>
      </c>
      <c r="AU332" s="150" t="s">
        <v>81</v>
      </c>
      <c r="AV332" s="12" t="s">
        <v>79</v>
      </c>
      <c r="AW332" s="12" t="s">
        <v>28</v>
      </c>
      <c r="AX332" s="12" t="s">
        <v>71</v>
      </c>
      <c r="AY332" s="150" t="s">
        <v>144</v>
      </c>
    </row>
    <row r="333" spans="2:65" s="13" customFormat="1">
      <c r="B333" s="155"/>
      <c r="D333" s="149" t="s">
        <v>153</v>
      </c>
      <c r="E333" s="156" t="s">
        <v>1</v>
      </c>
      <c r="F333" s="157" t="s">
        <v>657</v>
      </c>
      <c r="H333" s="158">
        <v>5.516</v>
      </c>
      <c r="I333" s="159"/>
      <c r="L333" s="155"/>
      <c r="M333" s="160"/>
      <c r="T333" s="161"/>
      <c r="AT333" s="156" t="s">
        <v>153</v>
      </c>
      <c r="AU333" s="156" t="s">
        <v>81</v>
      </c>
      <c r="AV333" s="13" t="s">
        <v>81</v>
      </c>
      <c r="AW333" s="13" t="s">
        <v>28</v>
      </c>
      <c r="AX333" s="13" t="s">
        <v>71</v>
      </c>
      <c r="AY333" s="156" t="s">
        <v>144</v>
      </c>
    </row>
    <row r="334" spans="2:65" s="15" customFormat="1">
      <c r="B334" s="180"/>
      <c r="D334" s="149" t="s">
        <v>153</v>
      </c>
      <c r="E334" s="181" t="s">
        <v>1</v>
      </c>
      <c r="F334" s="182" t="s">
        <v>182</v>
      </c>
      <c r="H334" s="183">
        <v>13.002000000000001</v>
      </c>
      <c r="I334" s="184"/>
      <c r="L334" s="180"/>
      <c r="M334" s="185"/>
      <c r="T334" s="186"/>
      <c r="AT334" s="181" t="s">
        <v>153</v>
      </c>
      <c r="AU334" s="181" t="s">
        <v>81</v>
      </c>
      <c r="AV334" s="15" t="s">
        <v>151</v>
      </c>
      <c r="AW334" s="15" t="s">
        <v>28</v>
      </c>
      <c r="AX334" s="15" t="s">
        <v>79</v>
      </c>
      <c r="AY334" s="181" t="s">
        <v>144</v>
      </c>
    </row>
    <row r="335" spans="2:65" s="1" customFormat="1" ht="24.2" customHeight="1">
      <c r="B335" s="133"/>
      <c r="C335" s="134" t="s">
        <v>377</v>
      </c>
      <c r="D335" s="134" t="s">
        <v>147</v>
      </c>
      <c r="E335" s="135" t="s">
        <v>386</v>
      </c>
      <c r="F335" s="136" t="s">
        <v>387</v>
      </c>
      <c r="G335" s="137" t="s">
        <v>171</v>
      </c>
      <c r="H335" s="138">
        <v>0.72</v>
      </c>
      <c r="I335" s="139"/>
      <c r="J335" s="140">
        <f>ROUND(I335*H335,2)</f>
        <v>0</v>
      </c>
      <c r="K335" s="141"/>
      <c r="L335" s="32"/>
      <c r="M335" s="142" t="s">
        <v>1</v>
      </c>
      <c r="N335" s="143" t="s">
        <v>36</v>
      </c>
      <c r="P335" s="144">
        <f>O335*H335</f>
        <v>0</v>
      </c>
      <c r="Q335" s="144">
        <v>0</v>
      </c>
      <c r="R335" s="144">
        <f>Q335*H335</f>
        <v>0</v>
      </c>
      <c r="S335" s="144">
        <v>7.2999999999999995E-2</v>
      </c>
      <c r="T335" s="145">
        <f>S335*H335</f>
        <v>5.2559999999999996E-2</v>
      </c>
      <c r="AR335" s="146" t="s">
        <v>151</v>
      </c>
      <c r="AT335" s="146" t="s">
        <v>147</v>
      </c>
      <c r="AU335" s="146" t="s">
        <v>81</v>
      </c>
      <c r="AY335" s="17" t="s">
        <v>144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7" t="s">
        <v>79</v>
      </c>
      <c r="BK335" s="147">
        <f>ROUND(I335*H335,2)</f>
        <v>0</v>
      </c>
      <c r="BL335" s="17" t="s">
        <v>151</v>
      </c>
      <c r="BM335" s="146" t="s">
        <v>388</v>
      </c>
    </row>
    <row r="336" spans="2:65" s="12" customFormat="1">
      <c r="B336" s="148"/>
      <c r="D336" s="149" t="s">
        <v>153</v>
      </c>
      <c r="E336" s="150" t="s">
        <v>1</v>
      </c>
      <c r="F336" s="151" t="s">
        <v>389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65" s="13" customFormat="1">
      <c r="B337" s="155"/>
      <c r="D337" s="149" t="s">
        <v>153</v>
      </c>
      <c r="E337" s="156" t="s">
        <v>1</v>
      </c>
      <c r="F337" s="157" t="s">
        <v>390</v>
      </c>
      <c r="H337" s="158">
        <v>0.72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79</v>
      </c>
      <c r="AY337" s="156" t="s">
        <v>144</v>
      </c>
    </row>
    <row r="338" spans="2:65" s="1" customFormat="1" ht="24.2" customHeight="1">
      <c r="B338" s="133"/>
      <c r="C338" s="134" t="s">
        <v>385</v>
      </c>
      <c r="D338" s="134" t="s">
        <v>147</v>
      </c>
      <c r="E338" s="135" t="s">
        <v>392</v>
      </c>
      <c r="F338" s="136" t="s">
        <v>393</v>
      </c>
      <c r="G338" s="137" t="s">
        <v>318</v>
      </c>
      <c r="H338" s="138">
        <v>1</v>
      </c>
      <c r="I338" s="139"/>
      <c r="J338" s="140">
        <f>ROUND(I338*H338,2)</f>
        <v>0</v>
      </c>
      <c r="K338" s="141"/>
      <c r="L338" s="32"/>
      <c r="M338" s="142" t="s">
        <v>1</v>
      </c>
      <c r="N338" s="143" t="s">
        <v>36</v>
      </c>
      <c r="P338" s="144">
        <f>O338*H338</f>
        <v>0</v>
      </c>
      <c r="Q338" s="144">
        <v>0</v>
      </c>
      <c r="R338" s="144">
        <f>Q338*H338</f>
        <v>0</v>
      </c>
      <c r="S338" s="144">
        <v>5.3999999999999999E-2</v>
      </c>
      <c r="T338" s="145">
        <f>S338*H338</f>
        <v>5.3999999999999999E-2</v>
      </c>
      <c r="AR338" s="146" t="s">
        <v>151</v>
      </c>
      <c r="AT338" s="146" t="s">
        <v>147</v>
      </c>
      <c r="AU338" s="146" t="s">
        <v>81</v>
      </c>
      <c r="AY338" s="17" t="s">
        <v>144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7" t="s">
        <v>79</v>
      </c>
      <c r="BK338" s="147">
        <f>ROUND(I338*H338,2)</f>
        <v>0</v>
      </c>
      <c r="BL338" s="17" t="s">
        <v>151</v>
      </c>
      <c r="BM338" s="146" t="s">
        <v>394</v>
      </c>
    </row>
    <row r="339" spans="2:65" s="1" customFormat="1" ht="24.2" customHeight="1">
      <c r="B339" s="133"/>
      <c r="C339" s="134" t="s">
        <v>391</v>
      </c>
      <c r="D339" s="134" t="s">
        <v>147</v>
      </c>
      <c r="E339" s="135" t="s">
        <v>396</v>
      </c>
      <c r="F339" s="136" t="s">
        <v>397</v>
      </c>
      <c r="G339" s="137" t="s">
        <v>318</v>
      </c>
      <c r="H339" s="138">
        <v>6</v>
      </c>
      <c r="I339" s="139"/>
      <c r="J339" s="140">
        <f>ROUND(I339*H339,2)</f>
        <v>0</v>
      </c>
      <c r="K339" s="141"/>
      <c r="L339" s="32"/>
      <c r="M339" s="142" t="s">
        <v>1</v>
      </c>
      <c r="N339" s="143" t="s">
        <v>36</v>
      </c>
      <c r="P339" s="144">
        <f>O339*H339</f>
        <v>0</v>
      </c>
      <c r="Q339" s="144">
        <v>0</v>
      </c>
      <c r="R339" s="144">
        <f>Q339*H339</f>
        <v>0</v>
      </c>
      <c r="S339" s="144">
        <v>9.7000000000000003E-2</v>
      </c>
      <c r="T339" s="145">
        <f>S339*H339</f>
        <v>0.58200000000000007</v>
      </c>
      <c r="AR339" s="146" t="s">
        <v>151</v>
      </c>
      <c r="AT339" s="146" t="s">
        <v>147</v>
      </c>
      <c r="AU339" s="146" t="s">
        <v>81</v>
      </c>
      <c r="AY339" s="17" t="s">
        <v>144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7" t="s">
        <v>79</v>
      </c>
      <c r="BK339" s="147">
        <f>ROUND(I339*H339,2)</f>
        <v>0</v>
      </c>
      <c r="BL339" s="17" t="s">
        <v>151</v>
      </c>
      <c r="BM339" s="146" t="s">
        <v>658</v>
      </c>
    </row>
    <row r="340" spans="2:65" s="12" customFormat="1">
      <c r="B340" s="148"/>
      <c r="D340" s="149" t="s">
        <v>153</v>
      </c>
      <c r="E340" s="150" t="s">
        <v>1</v>
      </c>
      <c r="F340" s="151" t="s">
        <v>659</v>
      </c>
      <c r="H340" s="150" t="s">
        <v>1</v>
      </c>
      <c r="I340" s="152"/>
      <c r="L340" s="148"/>
      <c r="M340" s="153"/>
      <c r="T340" s="154"/>
      <c r="AT340" s="150" t="s">
        <v>153</v>
      </c>
      <c r="AU340" s="150" t="s">
        <v>81</v>
      </c>
      <c r="AV340" s="12" t="s">
        <v>79</v>
      </c>
      <c r="AW340" s="12" t="s">
        <v>28</v>
      </c>
      <c r="AX340" s="12" t="s">
        <v>71</v>
      </c>
      <c r="AY340" s="150" t="s">
        <v>144</v>
      </c>
    </row>
    <row r="341" spans="2:65" s="13" customFormat="1">
      <c r="B341" s="155"/>
      <c r="D341" s="149" t="s">
        <v>153</v>
      </c>
      <c r="E341" s="156" t="s">
        <v>1</v>
      </c>
      <c r="F341" s="157" t="s">
        <v>660</v>
      </c>
      <c r="H341" s="158">
        <v>6</v>
      </c>
      <c r="I341" s="159"/>
      <c r="L341" s="155"/>
      <c r="M341" s="160"/>
      <c r="T341" s="161"/>
      <c r="AT341" s="156" t="s">
        <v>153</v>
      </c>
      <c r="AU341" s="156" t="s">
        <v>81</v>
      </c>
      <c r="AV341" s="13" t="s">
        <v>81</v>
      </c>
      <c r="AW341" s="13" t="s">
        <v>28</v>
      </c>
      <c r="AX341" s="13" t="s">
        <v>79</v>
      </c>
      <c r="AY341" s="156" t="s">
        <v>144</v>
      </c>
    </row>
    <row r="342" spans="2:65" s="1" customFormat="1" ht="24.2" customHeight="1">
      <c r="B342" s="133"/>
      <c r="C342" s="134" t="s">
        <v>395</v>
      </c>
      <c r="D342" s="134" t="s">
        <v>147</v>
      </c>
      <c r="E342" s="135" t="s">
        <v>400</v>
      </c>
      <c r="F342" s="136" t="s">
        <v>401</v>
      </c>
      <c r="G342" s="137" t="s">
        <v>279</v>
      </c>
      <c r="H342" s="138">
        <v>0.4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36</v>
      </c>
      <c r="P342" s="144">
        <f>O342*H342</f>
        <v>0</v>
      </c>
      <c r="Q342" s="144">
        <v>9.7000000000000005E-4</v>
      </c>
      <c r="R342" s="144">
        <f>Q342*H342</f>
        <v>3.8800000000000005E-4</v>
      </c>
      <c r="S342" s="144">
        <v>4.3E-3</v>
      </c>
      <c r="T342" s="145">
        <f>S342*H342</f>
        <v>1.7200000000000002E-3</v>
      </c>
      <c r="AR342" s="146" t="s">
        <v>151</v>
      </c>
      <c r="AT342" s="146" t="s">
        <v>147</v>
      </c>
      <c r="AU342" s="146" t="s">
        <v>81</v>
      </c>
      <c r="AY342" s="17" t="s">
        <v>144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79</v>
      </c>
      <c r="BK342" s="147">
        <f>ROUND(I342*H342,2)</f>
        <v>0</v>
      </c>
      <c r="BL342" s="17" t="s">
        <v>151</v>
      </c>
      <c r="BM342" s="146" t="s">
        <v>661</v>
      </c>
    </row>
    <row r="343" spans="2:65" s="12" customFormat="1">
      <c r="B343" s="148"/>
      <c r="D343" s="149" t="s">
        <v>153</v>
      </c>
      <c r="E343" s="150" t="s">
        <v>1</v>
      </c>
      <c r="F343" s="151" t="s">
        <v>403</v>
      </c>
      <c r="H343" s="150" t="s">
        <v>1</v>
      </c>
      <c r="I343" s="152"/>
      <c r="L343" s="148"/>
      <c r="M343" s="153"/>
      <c r="T343" s="154"/>
      <c r="AT343" s="150" t="s">
        <v>153</v>
      </c>
      <c r="AU343" s="150" t="s">
        <v>81</v>
      </c>
      <c r="AV343" s="12" t="s">
        <v>79</v>
      </c>
      <c r="AW343" s="12" t="s">
        <v>28</v>
      </c>
      <c r="AX343" s="12" t="s">
        <v>71</v>
      </c>
      <c r="AY343" s="150" t="s">
        <v>144</v>
      </c>
    </row>
    <row r="344" spans="2:65" s="13" customFormat="1">
      <c r="B344" s="155"/>
      <c r="D344" s="149" t="s">
        <v>153</v>
      </c>
      <c r="E344" s="156" t="s">
        <v>1</v>
      </c>
      <c r="F344" s="157" t="s">
        <v>404</v>
      </c>
      <c r="H344" s="158">
        <v>0.4</v>
      </c>
      <c r="I344" s="159"/>
      <c r="L344" s="155"/>
      <c r="M344" s="160"/>
      <c r="T344" s="161"/>
      <c r="AT344" s="156" t="s">
        <v>153</v>
      </c>
      <c r="AU344" s="156" t="s">
        <v>81</v>
      </c>
      <c r="AV344" s="13" t="s">
        <v>81</v>
      </c>
      <c r="AW344" s="13" t="s">
        <v>28</v>
      </c>
      <c r="AX344" s="13" t="s">
        <v>79</v>
      </c>
      <c r="AY344" s="156" t="s">
        <v>144</v>
      </c>
    </row>
    <row r="345" spans="2:65" s="1" customFormat="1" ht="37.9" customHeight="1">
      <c r="B345" s="133"/>
      <c r="C345" s="134" t="s">
        <v>399</v>
      </c>
      <c r="D345" s="134" t="s">
        <v>147</v>
      </c>
      <c r="E345" s="135" t="s">
        <v>406</v>
      </c>
      <c r="F345" s="136" t="s">
        <v>407</v>
      </c>
      <c r="G345" s="137" t="s">
        <v>171</v>
      </c>
      <c r="H345" s="138">
        <v>47.9</v>
      </c>
      <c r="I345" s="139"/>
      <c r="J345" s="140">
        <f>ROUND(I345*H345,2)</f>
        <v>0</v>
      </c>
      <c r="K345" s="141"/>
      <c r="L345" s="32"/>
      <c r="M345" s="142" t="s">
        <v>1</v>
      </c>
      <c r="N345" s="143" t="s">
        <v>36</v>
      </c>
      <c r="P345" s="144">
        <f>O345*H345</f>
        <v>0</v>
      </c>
      <c r="Q345" s="144">
        <v>0</v>
      </c>
      <c r="R345" s="144">
        <f>Q345*H345</f>
        <v>0</v>
      </c>
      <c r="S345" s="144">
        <v>0.05</v>
      </c>
      <c r="T345" s="145">
        <f>S345*H345</f>
        <v>2.395</v>
      </c>
      <c r="AR345" s="146" t="s">
        <v>151</v>
      </c>
      <c r="AT345" s="146" t="s">
        <v>147</v>
      </c>
      <c r="AU345" s="146" t="s">
        <v>81</v>
      </c>
      <c r="AY345" s="17" t="s">
        <v>144</v>
      </c>
      <c r="BE345" s="147">
        <f>IF(N345="základní",J345,0)</f>
        <v>0</v>
      </c>
      <c r="BF345" s="147">
        <f>IF(N345="snížená",J345,0)</f>
        <v>0</v>
      </c>
      <c r="BG345" s="147">
        <f>IF(N345="zákl. přenesená",J345,0)</f>
        <v>0</v>
      </c>
      <c r="BH345" s="147">
        <f>IF(N345="sníž. přenesená",J345,0)</f>
        <v>0</v>
      </c>
      <c r="BI345" s="147">
        <f>IF(N345="nulová",J345,0)</f>
        <v>0</v>
      </c>
      <c r="BJ345" s="17" t="s">
        <v>79</v>
      </c>
      <c r="BK345" s="147">
        <f>ROUND(I345*H345,2)</f>
        <v>0</v>
      </c>
      <c r="BL345" s="17" t="s">
        <v>151</v>
      </c>
      <c r="BM345" s="146" t="s">
        <v>408</v>
      </c>
    </row>
    <row r="346" spans="2:65" s="12" customFormat="1">
      <c r="B346" s="148"/>
      <c r="D346" s="149" t="s">
        <v>153</v>
      </c>
      <c r="E346" s="150" t="s">
        <v>1</v>
      </c>
      <c r="F346" s="151" t="s">
        <v>597</v>
      </c>
      <c r="H346" s="150" t="s">
        <v>1</v>
      </c>
      <c r="I346" s="152"/>
      <c r="L346" s="148"/>
      <c r="M346" s="153"/>
      <c r="T346" s="154"/>
      <c r="AT346" s="150" t="s">
        <v>153</v>
      </c>
      <c r="AU346" s="150" t="s">
        <v>81</v>
      </c>
      <c r="AV346" s="12" t="s">
        <v>79</v>
      </c>
      <c r="AW346" s="12" t="s">
        <v>28</v>
      </c>
      <c r="AX346" s="12" t="s">
        <v>71</v>
      </c>
      <c r="AY346" s="150" t="s">
        <v>144</v>
      </c>
    </row>
    <row r="347" spans="2:65" s="13" customFormat="1">
      <c r="B347" s="155"/>
      <c r="D347" s="149" t="s">
        <v>153</v>
      </c>
      <c r="E347" s="156" t="s">
        <v>1</v>
      </c>
      <c r="F347" s="157" t="s">
        <v>307</v>
      </c>
      <c r="H347" s="158">
        <v>27.9</v>
      </c>
      <c r="I347" s="159"/>
      <c r="L347" s="155"/>
      <c r="M347" s="160"/>
      <c r="T347" s="161"/>
      <c r="AT347" s="156" t="s">
        <v>153</v>
      </c>
      <c r="AU347" s="156" t="s">
        <v>81</v>
      </c>
      <c r="AV347" s="13" t="s">
        <v>81</v>
      </c>
      <c r="AW347" s="13" t="s">
        <v>28</v>
      </c>
      <c r="AX347" s="13" t="s">
        <v>71</v>
      </c>
      <c r="AY347" s="156" t="s">
        <v>144</v>
      </c>
    </row>
    <row r="348" spans="2:65" s="12" customFormat="1">
      <c r="B348" s="148"/>
      <c r="D348" s="149" t="s">
        <v>153</v>
      </c>
      <c r="E348" s="150" t="s">
        <v>1</v>
      </c>
      <c r="F348" s="151" t="s">
        <v>409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65" s="12" customFormat="1">
      <c r="B349" s="148"/>
      <c r="D349" s="149" t="s">
        <v>153</v>
      </c>
      <c r="E349" s="150" t="s">
        <v>1</v>
      </c>
      <c r="F349" s="151" t="s">
        <v>597</v>
      </c>
      <c r="H349" s="150" t="s">
        <v>1</v>
      </c>
      <c r="I349" s="152"/>
      <c r="L349" s="148"/>
      <c r="M349" s="153"/>
      <c r="T349" s="154"/>
      <c r="AT349" s="150" t="s">
        <v>153</v>
      </c>
      <c r="AU349" s="150" t="s">
        <v>81</v>
      </c>
      <c r="AV349" s="12" t="s">
        <v>79</v>
      </c>
      <c r="AW349" s="12" t="s">
        <v>28</v>
      </c>
      <c r="AX349" s="12" t="s">
        <v>71</v>
      </c>
      <c r="AY349" s="150" t="s">
        <v>144</v>
      </c>
    </row>
    <row r="350" spans="2:65" s="12" customFormat="1">
      <c r="B350" s="148"/>
      <c r="D350" s="149" t="s">
        <v>153</v>
      </c>
      <c r="E350" s="150" t="s">
        <v>1</v>
      </c>
      <c r="F350" s="151" t="s">
        <v>633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65" s="13" customFormat="1">
      <c r="B351" s="155"/>
      <c r="D351" s="149" t="s">
        <v>153</v>
      </c>
      <c r="E351" s="156" t="s">
        <v>1</v>
      </c>
      <c r="F351" s="157" t="s">
        <v>410</v>
      </c>
      <c r="H351" s="158">
        <v>-1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65" s="12" customFormat="1">
      <c r="B352" s="148"/>
      <c r="D352" s="149" t="s">
        <v>153</v>
      </c>
      <c r="E352" s="150" t="s">
        <v>1</v>
      </c>
      <c r="F352" s="151" t="s">
        <v>614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65" s="13" customFormat="1">
      <c r="B353" s="155"/>
      <c r="D353" s="149" t="s">
        <v>153</v>
      </c>
      <c r="E353" s="156" t="s">
        <v>1</v>
      </c>
      <c r="F353" s="157" t="s">
        <v>411</v>
      </c>
      <c r="H353" s="158">
        <v>-1.38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65" s="14" customFormat="1">
      <c r="B354" s="173"/>
      <c r="D354" s="149" t="s">
        <v>153</v>
      </c>
      <c r="E354" s="174" t="s">
        <v>1</v>
      </c>
      <c r="F354" s="175" t="s">
        <v>178</v>
      </c>
      <c r="H354" s="176">
        <v>25.52</v>
      </c>
      <c r="I354" s="177"/>
      <c r="L354" s="173"/>
      <c r="M354" s="178"/>
      <c r="T354" s="179"/>
      <c r="AT354" s="174" t="s">
        <v>153</v>
      </c>
      <c r="AU354" s="174" t="s">
        <v>81</v>
      </c>
      <c r="AV354" s="14" t="s">
        <v>145</v>
      </c>
      <c r="AW354" s="14" t="s">
        <v>28</v>
      </c>
      <c r="AX354" s="14" t="s">
        <v>71</v>
      </c>
      <c r="AY354" s="174" t="s">
        <v>144</v>
      </c>
    </row>
    <row r="355" spans="2:65" s="12" customFormat="1">
      <c r="B355" s="148"/>
      <c r="D355" s="149" t="s">
        <v>153</v>
      </c>
      <c r="E355" s="150" t="s">
        <v>1</v>
      </c>
      <c r="F355" s="151" t="s">
        <v>599</v>
      </c>
      <c r="H355" s="150" t="s">
        <v>1</v>
      </c>
      <c r="I355" s="152"/>
      <c r="L355" s="148"/>
      <c r="M355" s="153"/>
      <c r="T355" s="154"/>
      <c r="AT355" s="150" t="s">
        <v>153</v>
      </c>
      <c r="AU355" s="150" t="s">
        <v>81</v>
      </c>
      <c r="AV355" s="12" t="s">
        <v>79</v>
      </c>
      <c r="AW355" s="12" t="s">
        <v>28</v>
      </c>
      <c r="AX355" s="12" t="s">
        <v>71</v>
      </c>
      <c r="AY355" s="150" t="s">
        <v>144</v>
      </c>
    </row>
    <row r="356" spans="2:65" s="13" customFormat="1">
      <c r="B356" s="155"/>
      <c r="D356" s="149" t="s">
        <v>153</v>
      </c>
      <c r="E356" s="156" t="s">
        <v>1</v>
      </c>
      <c r="F356" s="157" t="s">
        <v>307</v>
      </c>
      <c r="H356" s="158">
        <v>27.9</v>
      </c>
      <c r="I356" s="159"/>
      <c r="L356" s="155"/>
      <c r="M356" s="160"/>
      <c r="T356" s="161"/>
      <c r="AT356" s="156" t="s">
        <v>153</v>
      </c>
      <c r="AU356" s="156" t="s">
        <v>81</v>
      </c>
      <c r="AV356" s="13" t="s">
        <v>81</v>
      </c>
      <c r="AW356" s="13" t="s">
        <v>28</v>
      </c>
      <c r="AX356" s="13" t="s">
        <v>71</v>
      </c>
      <c r="AY356" s="156" t="s">
        <v>144</v>
      </c>
    </row>
    <row r="357" spans="2:65" s="12" customFormat="1">
      <c r="B357" s="148"/>
      <c r="D357" s="149" t="s">
        <v>153</v>
      </c>
      <c r="E357" s="150" t="s">
        <v>1</v>
      </c>
      <c r="F357" s="151" t="s">
        <v>409</v>
      </c>
      <c r="H357" s="150" t="s">
        <v>1</v>
      </c>
      <c r="I357" s="152"/>
      <c r="L357" s="148"/>
      <c r="M357" s="153"/>
      <c r="T357" s="154"/>
      <c r="AT357" s="150" t="s">
        <v>153</v>
      </c>
      <c r="AU357" s="150" t="s">
        <v>81</v>
      </c>
      <c r="AV357" s="12" t="s">
        <v>79</v>
      </c>
      <c r="AW357" s="12" t="s">
        <v>28</v>
      </c>
      <c r="AX357" s="12" t="s">
        <v>71</v>
      </c>
      <c r="AY357" s="150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618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>
      <c r="B359" s="155"/>
      <c r="D359" s="149" t="s">
        <v>153</v>
      </c>
      <c r="E359" s="156" t="s">
        <v>1</v>
      </c>
      <c r="F359" s="157" t="s">
        <v>410</v>
      </c>
      <c r="H359" s="158">
        <v>-1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2" customFormat="1">
      <c r="B360" s="148"/>
      <c r="D360" s="149" t="s">
        <v>153</v>
      </c>
      <c r="E360" s="150" t="s">
        <v>1</v>
      </c>
      <c r="F360" s="151" t="s">
        <v>635</v>
      </c>
      <c r="H360" s="150" t="s">
        <v>1</v>
      </c>
      <c r="I360" s="152"/>
      <c r="L360" s="148"/>
      <c r="M360" s="153"/>
      <c r="T360" s="154"/>
      <c r="AT360" s="150" t="s">
        <v>153</v>
      </c>
      <c r="AU360" s="150" t="s">
        <v>81</v>
      </c>
      <c r="AV360" s="12" t="s">
        <v>79</v>
      </c>
      <c r="AW360" s="12" t="s">
        <v>28</v>
      </c>
      <c r="AX360" s="12" t="s">
        <v>71</v>
      </c>
      <c r="AY360" s="150" t="s">
        <v>144</v>
      </c>
    </row>
    <row r="361" spans="2:65" s="13" customFormat="1">
      <c r="B361" s="155"/>
      <c r="D361" s="149" t="s">
        <v>153</v>
      </c>
      <c r="E361" s="156" t="s">
        <v>1</v>
      </c>
      <c r="F361" s="157" t="s">
        <v>662</v>
      </c>
      <c r="H361" s="158">
        <v>-2.75</v>
      </c>
      <c r="I361" s="159"/>
      <c r="L361" s="155"/>
      <c r="M361" s="160"/>
      <c r="T361" s="161"/>
      <c r="AT361" s="156" t="s">
        <v>153</v>
      </c>
      <c r="AU361" s="156" t="s">
        <v>81</v>
      </c>
      <c r="AV361" s="13" t="s">
        <v>81</v>
      </c>
      <c r="AW361" s="13" t="s">
        <v>28</v>
      </c>
      <c r="AX361" s="13" t="s">
        <v>71</v>
      </c>
      <c r="AY361" s="156" t="s">
        <v>144</v>
      </c>
    </row>
    <row r="362" spans="2:65" s="12" customFormat="1">
      <c r="B362" s="148"/>
      <c r="D362" s="149" t="s">
        <v>153</v>
      </c>
      <c r="E362" s="150" t="s">
        <v>1</v>
      </c>
      <c r="F362" s="151" t="s">
        <v>616</v>
      </c>
      <c r="H362" s="150" t="s">
        <v>1</v>
      </c>
      <c r="I362" s="152"/>
      <c r="L362" s="148"/>
      <c r="M362" s="153"/>
      <c r="T362" s="154"/>
      <c r="AT362" s="150" t="s">
        <v>153</v>
      </c>
      <c r="AU362" s="150" t="s">
        <v>81</v>
      </c>
      <c r="AV362" s="12" t="s">
        <v>79</v>
      </c>
      <c r="AW362" s="12" t="s">
        <v>28</v>
      </c>
      <c r="AX362" s="12" t="s">
        <v>71</v>
      </c>
      <c r="AY362" s="150" t="s">
        <v>144</v>
      </c>
    </row>
    <row r="363" spans="2:65" s="13" customFormat="1">
      <c r="B363" s="155"/>
      <c r="D363" s="149" t="s">
        <v>153</v>
      </c>
      <c r="E363" s="156" t="s">
        <v>1</v>
      </c>
      <c r="F363" s="157" t="s">
        <v>663</v>
      </c>
      <c r="H363" s="158">
        <v>-1.77</v>
      </c>
      <c r="I363" s="159"/>
      <c r="L363" s="155"/>
      <c r="M363" s="160"/>
      <c r="T363" s="161"/>
      <c r="AT363" s="156" t="s">
        <v>153</v>
      </c>
      <c r="AU363" s="156" t="s">
        <v>81</v>
      </c>
      <c r="AV363" s="13" t="s">
        <v>81</v>
      </c>
      <c r="AW363" s="13" t="s">
        <v>28</v>
      </c>
      <c r="AX363" s="13" t="s">
        <v>71</v>
      </c>
      <c r="AY363" s="156" t="s">
        <v>144</v>
      </c>
    </row>
    <row r="364" spans="2:65" s="14" customFormat="1">
      <c r="B364" s="173"/>
      <c r="D364" s="149" t="s">
        <v>153</v>
      </c>
      <c r="E364" s="174" t="s">
        <v>1</v>
      </c>
      <c r="F364" s="175" t="s">
        <v>178</v>
      </c>
      <c r="H364" s="176">
        <v>22.38</v>
      </c>
      <c r="I364" s="177"/>
      <c r="L364" s="173"/>
      <c r="M364" s="178"/>
      <c r="T364" s="179"/>
      <c r="AT364" s="174" t="s">
        <v>153</v>
      </c>
      <c r="AU364" s="174" t="s">
        <v>81</v>
      </c>
      <c r="AV364" s="14" t="s">
        <v>145</v>
      </c>
      <c r="AW364" s="14" t="s">
        <v>28</v>
      </c>
      <c r="AX364" s="14" t="s">
        <v>71</v>
      </c>
      <c r="AY364" s="174" t="s">
        <v>144</v>
      </c>
    </row>
    <row r="365" spans="2:65" s="15" customFormat="1">
      <c r="B365" s="180"/>
      <c r="D365" s="149" t="s">
        <v>153</v>
      </c>
      <c r="E365" s="181" t="s">
        <v>1</v>
      </c>
      <c r="F365" s="182" t="s">
        <v>182</v>
      </c>
      <c r="H365" s="183">
        <v>47.9</v>
      </c>
      <c r="I365" s="184"/>
      <c r="L365" s="180"/>
      <c r="M365" s="185"/>
      <c r="T365" s="186"/>
      <c r="AT365" s="181" t="s">
        <v>153</v>
      </c>
      <c r="AU365" s="181" t="s">
        <v>81</v>
      </c>
      <c r="AV365" s="15" t="s">
        <v>151</v>
      </c>
      <c r="AW365" s="15" t="s">
        <v>28</v>
      </c>
      <c r="AX365" s="15" t="s">
        <v>79</v>
      </c>
      <c r="AY365" s="181" t="s">
        <v>144</v>
      </c>
    </row>
    <row r="366" spans="2:65" s="1" customFormat="1" ht="37.9" customHeight="1">
      <c r="B366" s="133"/>
      <c r="C366" s="134" t="s">
        <v>405</v>
      </c>
      <c r="D366" s="134" t="s">
        <v>147</v>
      </c>
      <c r="E366" s="135" t="s">
        <v>415</v>
      </c>
      <c r="F366" s="136" t="s">
        <v>416</v>
      </c>
      <c r="G366" s="137" t="s">
        <v>171</v>
      </c>
      <c r="H366" s="138">
        <v>99.763999999999996</v>
      </c>
      <c r="I366" s="139"/>
      <c r="J366" s="140">
        <f>ROUND(I366*H366,2)</f>
        <v>0</v>
      </c>
      <c r="K366" s="141"/>
      <c r="L366" s="32"/>
      <c r="M366" s="142" t="s">
        <v>1</v>
      </c>
      <c r="N366" s="143" t="s">
        <v>36</v>
      </c>
      <c r="P366" s="144">
        <f>O366*H366</f>
        <v>0</v>
      </c>
      <c r="Q366" s="144">
        <v>0</v>
      </c>
      <c r="R366" s="144">
        <f>Q366*H366</f>
        <v>0</v>
      </c>
      <c r="S366" s="144">
        <v>4.5999999999999999E-2</v>
      </c>
      <c r="T366" s="145">
        <f>S366*H366</f>
        <v>4.5891440000000001</v>
      </c>
      <c r="AR366" s="146" t="s">
        <v>151</v>
      </c>
      <c r="AT366" s="146" t="s">
        <v>147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151</v>
      </c>
      <c r="BM366" s="146" t="s">
        <v>417</v>
      </c>
    </row>
    <row r="367" spans="2:65" s="12" customFormat="1">
      <c r="B367" s="148"/>
      <c r="D367" s="149" t="s">
        <v>153</v>
      </c>
      <c r="E367" s="150" t="s">
        <v>1</v>
      </c>
      <c r="F367" s="151" t="s">
        <v>418</v>
      </c>
      <c r="H367" s="150" t="s">
        <v>1</v>
      </c>
      <c r="I367" s="152"/>
      <c r="L367" s="148"/>
      <c r="M367" s="153"/>
      <c r="T367" s="154"/>
      <c r="AT367" s="150" t="s">
        <v>153</v>
      </c>
      <c r="AU367" s="150" t="s">
        <v>81</v>
      </c>
      <c r="AV367" s="12" t="s">
        <v>79</v>
      </c>
      <c r="AW367" s="12" t="s">
        <v>28</v>
      </c>
      <c r="AX367" s="12" t="s">
        <v>71</v>
      </c>
      <c r="AY367" s="150" t="s">
        <v>144</v>
      </c>
    </row>
    <row r="368" spans="2:65" s="12" customFormat="1">
      <c r="B368" s="148"/>
      <c r="D368" s="149" t="s">
        <v>153</v>
      </c>
      <c r="E368" s="150" t="s">
        <v>1</v>
      </c>
      <c r="F368" s="151" t="s">
        <v>597</v>
      </c>
      <c r="H368" s="150" t="s">
        <v>1</v>
      </c>
      <c r="I368" s="152"/>
      <c r="L368" s="148"/>
      <c r="M368" s="153"/>
      <c r="T368" s="154"/>
      <c r="AT368" s="150" t="s">
        <v>153</v>
      </c>
      <c r="AU368" s="150" t="s">
        <v>81</v>
      </c>
      <c r="AV368" s="12" t="s">
        <v>79</v>
      </c>
      <c r="AW368" s="12" t="s">
        <v>28</v>
      </c>
      <c r="AX368" s="12" t="s">
        <v>71</v>
      </c>
      <c r="AY368" s="150" t="s">
        <v>144</v>
      </c>
    </row>
    <row r="369" spans="2:65" s="13" customFormat="1" ht="22.5">
      <c r="B369" s="155"/>
      <c r="D369" s="149" t="s">
        <v>153</v>
      </c>
      <c r="E369" s="156" t="s">
        <v>1</v>
      </c>
      <c r="F369" s="157" t="s">
        <v>419</v>
      </c>
      <c r="H369" s="158">
        <v>49.805</v>
      </c>
      <c r="I369" s="159"/>
      <c r="L369" s="155"/>
      <c r="M369" s="160"/>
      <c r="T369" s="161"/>
      <c r="AT369" s="156" t="s">
        <v>153</v>
      </c>
      <c r="AU369" s="156" t="s">
        <v>81</v>
      </c>
      <c r="AV369" s="13" t="s">
        <v>81</v>
      </c>
      <c r="AW369" s="13" t="s">
        <v>28</v>
      </c>
      <c r="AX369" s="13" t="s">
        <v>71</v>
      </c>
      <c r="AY369" s="156" t="s">
        <v>144</v>
      </c>
    </row>
    <row r="370" spans="2:65" s="14" customFormat="1">
      <c r="B370" s="173"/>
      <c r="D370" s="149" t="s">
        <v>153</v>
      </c>
      <c r="E370" s="174" t="s">
        <v>1</v>
      </c>
      <c r="F370" s="175" t="s">
        <v>178</v>
      </c>
      <c r="H370" s="176">
        <v>49.805</v>
      </c>
      <c r="I370" s="177"/>
      <c r="L370" s="173"/>
      <c r="M370" s="178"/>
      <c r="T370" s="179"/>
      <c r="AT370" s="174" t="s">
        <v>153</v>
      </c>
      <c r="AU370" s="174" t="s">
        <v>81</v>
      </c>
      <c r="AV370" s="14" t="s">
        <v>145</v>
      </c>
      <c r="AW370" s="14" t="s">
        <v>28</v>
      </c>
      <c r="AX370" s="14" t="s">
        <v>71</v>
      </c>
      <c r="AY370" s="174" t="s">
        <v>144</v>
      </c>
    </row>
    <row r="371" spans="2:65" s="12" customFormat="1">
      <c r="B371" s="148"/>
      <c r="D371" s="149" t="s">
        <v>153</v>
      </c>
      <c r="E371" s="150" t="s">
        <v>1</v>
      </c>
      <c r="F371" s="151" t="s">
        <v>599</v>
      </c>
      <c r="H371" s="150" t="s">
        <v>1</v>
      </c>
      <c r="I371" s="152"/>
      <c r="L371" s="148"/>
      <c r="M371" s="153"/>
      <c r="T371" s="154"/>
      <c r="AT371" s="150" t="s">
        <v>153</v>
      </c>
      <c r="AU371" s="150" t="s">
        <v>81</v>
      </c>
      <c r="AV371" s="12" t="s">
        <v>79</v>
      </c>
      <c r="AW371" s="12" t="s">
        <v>28</v>
      </c>
      <c r="AX371" s="12" t="s">
        <v>71</v>
      </c>
      <c r="AY371" s="150" t="s">
        <v>144</v>
      </c>
    </row>
    <row r="372" spans="2:65" s="13" customFormat="1" ht="22.5">
      <c r="B372" s="155"/>
      <c r="D372" s="149" t="s">
        <v>153</v>
      </c>
      <c r="E372" s="156" t="s">
        <v>1</v>
      </c>
      <c r="F372" s="157" t="s">
        <v>420</v>
      </c>
      <c r="H372" s="158">
        <v>49.959000000000003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65" s="14" customFormat="1">
      <c r="B373" s="173"/>
      <c r="D373" s="149" t="s">
        <v>153</v>
      </c>
      <c r="E373" s="174" t="s">
        <v>1</v>
      </c>
      <c r="F373" s="175" t="s">
        <v>178</v>
      </c>
      <c r="H373" s="176">
        <v>49.959000000000003</v>
      </c>
      <c r="I373" s="177"/>
      <c r="L373" s="173"/>
      <c r="M373" s="178"/>
      <c r="T373" s="179"/>
      <c r="AT373" s="174" t="s">
        <v>153</v>
      </c>
      <c r="AU373" s="174" t="s">
        <v>81</v>
      </c>
      <c r="AV373" s="14" t="s">
        <v>145</v>
      </c>
      <c r="AW373" s="14" t="s">
        <v>28</v>
      </c>
      <c r="AX373" s="14" t="s">
        <v>71</v>
      </c>
      <c r="AY373" s="174" t="s">
        <v>144</v>
      </c>
    </row>
    <row r="374" spans="2:65" s="15" customFormat="1">
      <c r="B374" s="180"/>
      <c r="D374" s="149" t="s">
        <v>153</v>
      </c>
      <c r="E374" s="181" t="s">
        <v>1</v>
      </c>
      <c r="F374" s="182" t="s">
        <v>182</v>
      </c>
      <c r="H374" s="183">
        <v>99.763999999999996</v>
      </c>
      <c r="I374" s="184"/>
      <c r="L374" s="180"/>
      <c r="M374" s="185"/>
      <c r="T374" s="186"/>
      <c r="AT374" s="181" t="s">
        <v>153</v>
      </c>
      <c r="AU374" s="181" t="s">
        <v>81</v>
      </c>
      <c r="AV374" s="15" t="s">
        <v>151</v>
      </c>
      <c r="AW374" s="15" t="s">
        <v>28</v>
      </c>
      <c r="AX374" s="15" t="s">
        <v>79</v>
      </c>
      <c r="AY374" s="181" t="s">
        <v>144</v>
      </c>
    </row>
    <row r="375" spans="2:65" s="11" customFormat="1" ht="22.9" customHeight="1">
      <c r="B375" s="121"/>
      <c r="D375" s="122" t="s">
        <v>70</v>
      </c>
      <c r="E375" s="131" t="s">
        <v>421</v>
      </c>
      <c r="F375" s="131" t="s">
        <v>422</v>
      </c>
      <c r="I375" s="124"/>
      <c r="J375" s="132">
        <f>BK375</f>
        <v>0</v>
      </c>
      <c r="L375" s="121"/>
      <c r="M375" s="126"/>
      <c r="P375" s="127">
        <f>SUM(P376:P398)</f>
        <v>0</v>
      </c>
      <c r="R375" s="127">
        <f>SUM(R376:R398)</f>
        <v>0</v>
      </c>
      <c r="T375" s="128">
        <f>SUM(T376:T398)</f>
        <v>0</v>
      </c>
      <c r="AR375" s="122" t="s">
        <v>79</v>
      </c>
      <c r="AT375" s="129" t="s">
        <v>70</v>
      </c>
      <c r="AU375" s="129" t="s">
        <v>79</v>
      </c>
      <c r="AY375" s="122" t="s">
        <v>144</v>
      </c>
      <c r="BK375" s="130">
        <f>SUM(BK376:BK398)</f>
        <v>0</v>
      </c>
    </row>
    <row r="376" spans="2:65" s="1" customFormat="1" ht="16.5" customHeight="1">
      <c r="B376" s="133"/>
      <c r="C376" s="193" t="s">
        <v>414</v>
      </c>
      <c r="D376" s="193" t="s">
        <v>147</v>
      </c>
      <c r="E376" s="194" t="s">
        <v>424</v>
      </c>
      <c r="F376" s="195" t="s">
        <v>425</v>
      </c>
      <c r="G376" s="196" t="s">
        <v>158</v>
      </c>
      <c r="H376" s="197">
        <v>27.565000000000001</v>
      </c>
      <c r="I376" s="198"/>
      <c r="J376" s="198">
        <f>ROUND(I376*H376,2)</f>
        <v>0</v>
      </c>
      <c r="K376" s="141"/>
      <c r="L376" s="32"/>
      <c r="M376" s="142" t="s">
        <v>1</v>
      </c>
      <c r="N376" s="143" t="s">
        <v>36</v>
      </c>
      <c r="P376" s="144">
        <f>O376*H376</f>
        <v>0</v>
      </c>
      <c r="Q376" s="144">
        <v>0</v>
      </c>
      <c r="R376" s="144">
        <f>Q376*H376</f>
        <v>0</v>
      </c>
      <c r="S376" s="144">
        <v>0</v>
      </c>
      <c r="T376" s="145">
        <f>S376*H376</f>
        <v>0</v>
      </c>
      <c r="AR376" s="146" t="s">
        <v>151</v>
      </c>
      <c r="AT376" s="146" t="s">
        <v>147</v>
      </c>
      <c r="AU376" s="146" t="s">
        <v>81</v>
      </c>
      <c r="AY376" s="17" t="s">
        <v>144</v>
      </c>
      <c r="BE376" s="147">
        <f>IF(N376="základní",J376,0)</f>
        <v>0</v>
      </c>
      <c r="BF376" s="147">
        <f>IF(N376="snížená",J376,0)</f>
        <v>0</v>
      </c>
      <c r="BG376" s="147">
        <f>IF(N376="zákl. přenesená",J376,0)</f>
        <v>0</v>
      </c>
      <c r="BH376" s="147">
        <f>IF(N376="sníž. přenesená",J376,0)</f>
        <v>0</v>
      </c>
      <c r="BI376" s="147">
        <f>IF(N376="nulová",J376,0)</f>
        <v>0</v>
      </c>
      <c r="BJ376" s="17" t="s">
        <v>79</v>
      </c>
      <c r="BK376" s="147">
        <f>ROUND(I376*H376,2)</f>
        <v>0</v>
      </c>
      <c r="BL376" s="17" t="s">
        <v>151</v>
      </c>
      <c r="BM376" s="146" t="s">
        <v>664</v>
      </c>
    </row>
    <row r="377" spans="2:65" s="12" customFormat="1">
      <c r="B377" s="148"/>
      <c r="D377" s="149" t="s">
        <v>153</v>
      </c>
      <c r="E377" s="150" t="s">
        <v>1</v>
      </c>
      <c r="F377" s="151" t="s">
        <v>427</v>
      </c>
      <c r="H377" s="150" t="s">
        <v>1</v>
      </c>
      <c r="I377" s="152"/>
      <c r="L377" s="148"/>
      <c r="M377" s="153"/>
      <c r="T377" s="154"/>
      <c r="AT377" s="150" t="s">
        <v>153</v>
      </c>
      <c r="AU377" s="150" t="s">
        <v>81</v>
      </c>
      <c r="AV377" s="12" t="s">
        <v>79</v>
      </c>
      <c r="AW377" s="12" t="s">
        <v>28</v>
      </c>
      <c r="AX377" s="12" t="s">
        <v>71</v>
      </c>
      <c r="AY377" s="150" t="s">
        <v>144</v>
      </c>
    </row>
    <row r="378" spans="2:65" s="13" customFormat="1">
      <c r="B378" s="155"/>
      <c r="D378" s="149" t="s">
        <v>153</v>
      </c>
      <c r="E378" s="156" t="s">
        <v>1</v>
      </c>
      <c r="F378" s="157" t="s">
        <v>665</v>
      </c>
      <c r="H378" s="158">
        <v>26.693999999999999</v>
      </c>
      <c r="I378" s="159"/>
      <c r="L378" s="155"/>
      <c r="M378" s="160"/>
      <c r="T378" s="161"/>
      <c r="AT378" s="156" t="s">
        <v>153</v>
      </c>
      <c r="AU378" s="156" t="s">
        <v>81</v>
      </c>
      <c r="AV378" s="13" t="s">
        <v>81</v>
      </c>
      <c r="AW378" s="13" t="s">
        <v>28</v>
      </c>
      <c r="AX378" s="13" t="s">
        <v>71</v>
      </c>
      <c r="AY378" s="156" t="s">
        <v>144</v>
      </c>
    </row>
    <row r="379" spans="2:65" s="12" customFormat="1">
      <c r="B379" s="148"/>
      <c r="D379" s="149" t="s">
        <v>153</v>
      </c>
      <c r="E379" s="150" t="s">
        <v>1</v>
      </c>
      <c r="F379" s="151" t="s">
        <v>429</v>
      </c>
      <c r="H379" s="150" t="s">
        <v>1</v>
      </c>
      <c r="I379" s="152"/>
      <c r="L379" s="148"/>
      <c r="M379" s="153"/>
      <c r="T379" s="154"/>
      <c r="AT379" s="150" t="s">
        <v>153</v>
      </c>
      <c r="AU379" s="150" t="s">
        <v>81</v>
      </c>
      <c r="AV379" s="12" t="s">
        <v>79</v>
      </c>
      <c r="AW379" s="12" t="s">
        <v>28</v>
      </c>
      <c r="AX379" s="12" t="s">
        <v>71</v>
      </c>
      <c r="AY379" s="150" t="s">
        <v>144</v>
      </c>
    </row>
    <row r="380" spans="2:65" s="13" customFormat="1">
      <c r="B380" s="155"/>
      <c r="D380" s="149" t="s">
        <v>153</v>
      </c>
      <c r="E380" s="156" t="s">
        <v>1</v>
      </c>
      <c r="F380" s="157" t="s">
        <v>430</v>
      </c>
      <c r="H380" s="158">
        <v>1.4999999999999999E-2</v>
      </c>
      <c r="I380" s="159"/>
      <c r="L380" s="155"/>
      <c r="M380" s="160"/>
      <c r="T380" s="161"/>
      <c r="AT380" s="156" t="s">
        <v>153</v>
      </c>
      <c r="AU380" s="156" t="s">
        <v>81</v>
      </c>
      <c r="AV380" s="13" t="s">
        <v>81</v>
      </c>
      <c r="AW380" s="13" t="s">
        <v>28</v>
      </c>
      <c r="AX380" s="13" t="s">
        <v>71</v>
      </c>
      <c r="AY380" s="156" t="s">
        <v>144</v>
      </c>
    </row>
    <row r="381" spans="2:65" s="12" customFormat="1">
      <c r="B381" s="148"/>
      <c r="D381" s="149" t="s">
        <v>153</v>
      </c>
      <c r="E381" s="150" t="s">
        <v>1</v>
      </c>
      <c r="F381" s="151" t="s">
        <v>431</v>
      </c>
      <c r="H381" s="150" t="s">
        <v>1</v>
      </c>
      <c r="I381" s="152"/>
      <c r="L381" s="148"/>
      <c r="M381" s="153"/>
      <c r="T381" s="154"/>
      <c r="AT381" s="150" t="s">
        <v>153</v>
      </c>
      <c r="AU381" s="150" t="s">
        <v>81</v>
      </c>
      <c r="AV381" s="12" t="s">
        <v>79</v>
      </c>
      <c r="AW381" s="12" t="s">
        <v>28</v>
      </c>
      <c r="AX381" s="12" t="s">
        <v>71</v>
      </c>
      <c r="AY381" s="150" t="s">
        <v>144</v>
      </c>
    </row>
    <row r="382" spans="2:65" s="13" customFormat="1">
      <c r="B382" s="155"/>
      <c r="D382" s="149" t="s">
        <v>153</v>
      </c>
      <c r="E382" s="156" t="s">
        <v>1</v>
      </c>
      <c r="F382" s="157" t="s">
        <v>432</v>
      </c>
      <c r="H382" s="158">
        <v>0.27100000000000002</v>
      </c>
      <c r="I382" s="159"/>
      <c r="L382" s="155"/>
      <c r="M382" s="160"/>
      <c r="T382" s="161"/>
      <c r="AT382" s="156" t="s">
        <v>153</v>
      </c>
      <c r="AU382" s="156" t="s">
        <v>81</v>
      </c>
      <c r="AV382" s="13" t="s">
        <v>81</v>
      </c>
      <c r="AW382" s="13" t="s">
        <v>28</v>
      </c>
      <c r="AX382" s="13" t="s">
        <v>71</v>
      </c>
      <c r="AY382" s="156" t="s">
        <v>144</v>
      </c>
    </row>
    <row r="383" spans="2:65" s="12" customFormat="1">
      <c r="B383" s="148"/>
      <c r="D383" s="149" t="s">
        <v>153</v>
      </c>
      <c r="E383" s="150" t="s">
        <v>1</v>
      </c>
      <c r="F383" s="151" t="s">
        <v>433</v>
      </c>
      <c r="H383" s="150" t="s">
        <v>1</v>
      </c>
      <c r="I383" s="152"/>
      <c r="L383" s="148"/>
      <c r="M383" s="153"/>
      <c r="T383" s="154"/>
      <c r="AT383" s="150" t="s">
        <v>153</v>
      </c>
      <c r="AU383" s="150" t="s">
        <v>81</v>
      </c>
      <c r="AV383" s="12" t="s">
        <v>79</v>
      </c>
      <c r="AW383" s="12" t="s">
        <v>28</v>
      </c>
      <c r="AX383" s="12" t="s">
        <v>71</v>
      </c>
      <c r="AY383" s="150" t="s">
        <v>144</v>
      </c>
    </row>
    <row r="384" spans="2:65" s="13" customFormat="1">
      <c r="B384" s="155"/>
      <c r="D384" s="149" t="s">
        <v>153</v>
      </c>
      <c r="E384" s="156" t="s">
        <v>1</v>
      </c>
      <c r="F384" s="157" t="s">
        <v>434</v>
      </c>
      <c r="H384" s="158">
        <v>4.4999999999999998E-2</v>
      </c>
      <c r="I384" s="159"/>
      <c r="L384" s="155"/>
      <c r="M384" s="160"/>
      <c r="T384" s="161"/>
      <c r="AT384" s="156" t="s">
        <v>153</v>
      </c>
      <c r="AU384" s="156" t="s">
        <v>81</v>
      </c>
      <c r="AV384" s="13" t="s">
        <v>81</v>
      </c>
      <c r="AW384" s="13" t="s">
        <v>28</v>
      </c>
      <c r="AX384" s="13" t="s">
        <v>71</v>
      </c>
      <c r="AY384" s="156" t="s">
        <v>144</v>
      </c>
    </row>
    <row r="385" spans="2:65" s="12" customFormat="1">
      <c r="B385" s="148"/>
      <c r="D385" s="149" t="s">
        <v>153</v>
      </c>
      <c r="E385" s="150" t="s">
        <v>1</v>
      </c>
      <c r="F385" s="151" t="s">
        <v>435</v>
      </c>
      <c r="H385" s="150" t="s">
        <v>1</v>
      </c>
      <c r="I385" s="152"/>
      <c r="L385" s="148"/>
      <c r="M385" s="153"/>
      <c r="T385" s="154"/>
      <c r="AT385" s="150" t="s">
        <v>153</v>
      </c>
      <c r="AU385" s="150" t="s">
        <v>81</v>
      </c>
      <c r="AV385" s="12" t="s">
        <v>79</v>
      </c>
      <c r="AW385" s="12" t="s">
        <v>28</v>
      </c>
      <c r="AX385" s="12" t="s">
        <v>71</v>
      </c>
      <c r="AY385" s="150" t="s">
        <v>144</v>
      </c>
    </row>
    <row r="386" spans="2:65" s="13" customFormat="1">
      <c r="B386" s="155"/>
      <c r="D386" s="149" t="s">
        <v>153</v>
      </c>
      <c r="E386" s="156" t="s">
        <v>1</v>
      </c>
      <c r="F386" s="157" t="s">
        <v>436</v>
      </c>
      <c r="H386" s="158">
        <v>0.54</v>
      </c>
      <c r="I386" s="159"/>
      <c r="L386" s="155"/>
      <c r="M386" s="160"/>
      <c r="T386" s="161"/>
      <c r="AT386" s="156" t="s">
        <v>153</v>
      </c>
      <c r="AU386" s="156" t="s">
        <v>81</v>
      </c>
      <c r="AV386" s="13" t="s">
        <v>81</v>
      </c>
      <c r="AW386" s="13" t="s">
        <v>28</v>
      </c>
      <c r="AX386" s="13" t="s">
        <v>71</v>
      </c>
      <c r="AY386" s="156" t="s">
        <v>144</v>
      </c>
    </row>
    <row r="387" spans="2:65" s="15" customFormat="1">
      <c r="B387" s="180"/>
      <c r="D387" s="149" t="s">
        <v>153</v>
      </c>
      <c r="E387" s="181" t="s">
        <v>1</v>
      </c>
      <c r="F387" s="182" t="s">
        <v>182</v>
      </c>
      <c r="H387" s="183">
        <v>27.565000000000001</v>
      </c>
      <c r="I387" s="184"/>
      <c r="L387" s="180"/>
      <c r="M387" s="185"/>
      <c r="T387" s="186"/>
      <c r="AT387" s="181" t="s">
        <v>153</v>
      </c>
      <c r="AU387" s="181" t="s">
        <v>81</v>
      </c>
      <c r="AV387" s="15" t="s">
        <v>151</v>
      </c>
      <c r="AW387" s="15" t="s">
        <v>28</v>
      </c>
      <c r="AX387" s="15" t="s">
        <v>79</v>
      </c>
      <c r="AY387" s="181" t="s">
        <v>144</v>
      </c>
    </row>
    <row r="388" spans="2:65" s="1" customFormat="1" ht="33" customHeight="1">
      <c r="B388" s="133"/>
      <c r="C388" s="193" t="s">
        <v>423</v>
      </c>
      <c r="D388" s="193" t="s">
        <v>147</v>
      </c>
      <c r="E388" s="194" t="s">
        <v>438</v>
      </c>
      <c r="F388" s="195" t="s">
        <v>439</v>
      </c>
      <c r="G388" s="196" t="s">
        <v>158</v>
      </c>
      <c r="H388" s="197">
        <v>27.565000000000001</v>
      </c>
      <c r="I388" s="198"/>
      <c r="J388" s="198">
        <f>ROUND(I388*H388,2)</f>
        <v>0</v>
      </c>
      <c r="K388" s="141"/>
      <c r="L388" s="32"/>
      <c r="M388" s="142" t="s">
        <v>1</v>
      </c>
      <c r="N388" s="143" t="s">
        <v>36</v>
      </c>
      <c r="P388" s="144">
        <f>O388*H388</f>
        <v>0</v>
      </c>
      <c r="Q388" s="144">
        <v>0</v>
      </c>
      <c r="R388" s="144">
        <f>Q388*H388</f>
        <v>0</v>
      </c>
      <c r="S388" s="144">
        <v>0</v>
      </c>
      <c r="T388" s="145">
        <f>S388*H388</f>
        <v>0</v>
      </c>
      <c r="AR388" s="146" t="s">
        <v>151</v>
      </c>
      <c r="AT388" s="146" t="s">
        <v>147</v>
      </c>
      <c r="AU388" s="146" t="s">
        <v>81</v>
      </c>
      <c r="AY388" s="17" t="s">
        <v>144</v>
      </c>
      <c r="BE388" s="147">
        <f>IF(N388="základní",J388,0)</f>
        <v>0</v>
      </c>
      <c r="BF388" s="147">
        <f>IF(N388="snížená",J388,0)</f>
        <v>0</v>
      </c>
      <c r="BG388" s="147">
        <f>IF(N388="zákl. přenesená",J388,0)</f>
        <v>0</v>
      </c>
      <c r="BH388" s="147">
        <f>IF(N388="sníž. přenesená",J388,0)</f>
        <v>0</v>
      </c>
      <c r="BI388" s="147">
        <f>IF(N388="nulová",J388,0)</f>
        <v>0</v>
      </c>
      <c r="BJ388" s="17" t="s">
        <v>79</v>
      </c>
      <c r="BK388" s="147">
        <f>ROUND(I388*H388,2)</f>
        <v>0</v>
      </c>
      <c r="BL388" s="17" t="s">
        <v>151</v>
      </c>
      <c r="BM388" s="146" t="s">
        <v>666</v>
      </c>
    </row>
    <row r="389" spans="2:65" s="1" customFormat="1" ht="24.2" customHeight="1">
      <c r="B389" s="133"/>
      <c r="C389" s="193" t="s">
        <v>437</v>
      </c>
      <c r="D389" s="193" t="s">
        <v>147</v>
      </c>
      <c r="E389" s="194" t="s">
        <v>442</v>
      </c>
      <c r="F389" s="195" t="s">
        <v>443</v>
      </c>
      <c r="G389" s="196" t="s">
        <v>158</v>
      </c>
      <c r="H389" s="197">
        <v>27.565000000000001</v>
      </c>
      <c r="I389" s="198"/>
      <c r="J389" s="198">
        <f>ROUND(I389*H389,2)</f>
        <v>0</v>
      </c>
      <c r="K389" s="141"/>
      <c r="L389" s="32"/>
      <c r="M389" s="142" t="s">
        <v>1</v>
      </c>
      <c r="N389" s="143" t="s">
        <v>36</v>
      </c>
      <c r="P389" s="144">
        <f>O389*H389</f>
        <v>0</v>
      </c>
      <c r="Q389" s="144">
        <v>0</v>
      </c>
      <c r="R389" s="144">
        <f>Q389*H389</f>
        <v>0</v>
      </c>
      <c r="S389" s="144">
        <v>0</v>
      </c>
      <c r="T389" s="145">
        <f>S389*H389</f>
        <v>0</v>
      </c>
      <c r="AR389" s="146" t="s">
        <v>151</v>
      </c>
      <c r="AT389" s="146" t="s">
        <v>147</v>
      </c>
      <c r="AU389" s="146" t="s">
        <v>81</v>
      </c>
      <c r="AY389" s="17" t="s">
        <v>144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7" t="s">
        <v>79</v>
      </c>
      <c r="BK389" s="147">
        <f>ROUND(I389*H389,2)</f>
        <v>0</v>
      </c>
      <c r="BL389" s="17" t="s">
        <v>151</v>
      </c>
      <c r="BM389" s="146" t="s">
        <v>667</v>
      </c>
    </row>
    <row r="390" spans="2:65" s="1" customFormat="1" ht="24.2" customHeight="1">
      <c r="B390" s="133"/>
      <c r="C390" s="193" t="s">
        <v>441</v>
      </c>
      <c r="D390" s="193" t="s">
        <v>147</v>
      </c>
      <c r="E390" s="194" t="s">
        <v>446</v>
      </c>
      <c r="F390" s="195" t="s">
        <v>447</v>
      </c>
      <c r="G390" s="196" t="s">
        <v>158</v>
      </c>
      <c r="H390" s="197">
        <v>248.08500000000001</v>
      </c>
      <c r="I390" s="198"/>
      <c r="J390" s="198">
        <f>ROUND(I390*H390,2)</f>
        <v>0</v>
      </c>
      <c r="K390" s="141"/>
      <c r="L390" s="32"/>
      <c r="M390" s="142" t="s">
        <v>1</v>
      </c>
      <c r="N390" s="143" t="s">
        <v>36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151</v>
      </c>
      <c r="AT390" s="146" t="s">
        <v>147</v>
      </c>
      <c r="AU390" s="146" t="s">
        <v>81</v>
      </c>
      <c r="AY390" s="17" t="s">
        <v>144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79</v>
      </c>
      <c r="BK390" s="147">
        <f>ROUND(I390*H390,2)</f>
        <v>0</v>
      </c>
      <c r="BL390" s="17" t="s">
        <v>151</v>
      </c>
      <c r="BM390" s="146" t="s">
        <v>668</v>
      </c>
    </row>
    <row r="391" spans="2:65" s="13" customFormat="1">
      <c r="B391" s="155"/>
      <c r="D391" s="149" t="s">
        <v>153</v>
      </c>
      <c r="E391" s="156" t="s">
        <v>1</v>
      </c>
      <c r="F391" s="157" t="s">
        <v>669</v>
      </c>
      <c r="H391" s="158">
        <v>27.565000000000001</v>
      </c>
      <c r="I391" s="159"/>
      <c r="L391" s="155"/>
      <c r="M391" s="160"/>
      <c r="T391" s="161"/>
      <c r="AT391" s="156" t="s">
        <v>153</v>
      </c>
      <c r="AU391" s="156" t="s">
        <v>81</v>
      </c>
      <c r="AV391" s="13" t="s">
        <v>81</v>
      </c>
      <c r="AW391" s="13" t="s">
        <v>28</v>
      </c>
      <c r="AX391" s="13" t="s">
        <v>79</v>
      </c>
      <c r="AY391" s="156" t="s">
        <v>144</v>
      </c>
    </row>
    <row r="392" spans="2:65" s="13" customFormat="1">
      <c r="B392" s="155"/>
      <c r="D392" s="149" t="s">
        <v>153</v>
      </c>
      <c r="F392" s="157" t="s">
        <v>670</v>
      </c>
      <c r="H392" s="158">
        <v>248.08500000000001</v>
      </c>
      <c r="I392" s="159"/>
      <c r="L392" s="155"/>
      <c r="M392" s="160"/>
      <c r="T392" s="161"/>
      <c r="AT392" s="156" t="s">
        <v>153</v>
      </c>
      <c r="AU392" s="156" t="s">
        <v>81</v>
      </c>
      <c r="AV392" s="13" t="s">
        <v>81</v>
      </c>
      <c r="AW392" s="13" t="s">
        <v>3</v>
      </c>
      <c r="AX392" s="13" t="s">
        <v>79</v>
      </c>
      <c r="AY392" s="156" t="s">
        <v>144</v>
      </c>
    </row>
    <row r="393" spans="2:65" s="1" customFormat="1" ht="37.9" customHeight="1">
      <c r="B393" s="133"/>
      <c r="C393" s="134" t="s">
        <v>445</v>
      </c>
      <c r="D393" s="134" t="s">
        <v>147</v>
      </c>
      <c r="E393" s="135" t="s">
        <v>452</v>
      </c>
      <c r="F393" s="136" t="s">
        <v>453</v>
      </c>
      <c r="G393" s="137" t="s">
        <v>158</v>
      </c>
      <c r="H393" s="138">
        <v>2.27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36</v>
      </c>
      <c r="P393" s="144">
        <f>O393*H393</f>
        <v>0</v>
      </c>
      <c r="Q393" s="144">
        <v>0</v>
      </c>
      <c r="R393" s="144">
        <f>Q393*H393</f>
        <v>0</v>
      </c>
      <c r="S393" s="144">
        <v>0</v>
      </c>
      <c r="T393" s="145">
        <f>S393*H393</f>
        <v>0</v>
      </c>
      <c r="AR393" s="146" t="s">
        <v>151</v>
      </c>
      <c r="AT393" s="146" t="s">
        <v>147</v>
      </c>
      <c r="AU393" s="146" t="s">
        <v>81</v>
      </c>
      <c r="AY393" s="17" t="s">
        <v>144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7" t="s">
        <v>79</v>
      </c>
      <c r="BK393" s="147">
        <f>ROUND(I393*H393,2)</f>
        <v>0</v>
      </c>
      <c r="BL393" s="17" t="s">
        <v>151</v>
      </c>
      <c r="BM393" s="146" t="s">
        <v>454</v>
      </c>
    </row>
    <row r="394" spans="2:65" s="13" customFormat="1">
      <c r="B394" s="155"/>
      <c r="D394" s="149" t="s">
        <v>153</v>
      </c>
      <c r="E394" s="156" t="s">
        <v>1</v>
      </c>
      <c r="F394" s="157" t="s">
        <v>671</v>
      </c>
      <c r="H394" s="158">
        <v>2.27</v>
      </c>
      <c r="I394" s="159"/>
      <c r="L394" s="155"/>
      <c r="M394" s="160"/>
      <c r="T394" s="161"/>
      <c r="AT394" s="156" t="s">
        <v>153</v>
      </c>
      <c r="AU394" s="156" t="s">
        <v>81</v>
      </c>
      <c r="AV394" s="13" t="s">
        <v>81</v>
      </c>
      <c r="AW394" s="13" t="s">
        <v>28</v>
      </c>
      <c r="AX394" s="13" t="s">
        <v>79</v>
      </c>
      <c r="AY394" s="156" t="s">
        <v>144</v>
      </c>
    </row>
    <row r="395" spans="2:65" s="1" customFormat="1" ht="33" customHeight="1">
      <c r="B395" s="133"/>
      <c r="C395" s="134" t="s">
        <v>451</v>
      </c>
      <c r="D395" s="134" t="s">
        <v>147</v>
      </c>
      <c r="E395" s="135" t="s">
        <v>457</v>
      </c>
      <c r="F395" s="136" t="s">
        <v>458</v>
      </c>
      <c r="G395" s="137" t="s">
        <v>158</v>
      </c>
      <c r="H395" s="138">
        <v>2.15</v>
      </c>
      <c r="I395" s="139"/>
      <c r="J395" s="140">
        <f>ROUND(I395*H395,2)</f>
        <v>0</v>
      </c>
      <c r="K395" s="141"/>
      <c r="L395" s="32"/>
      <c r="M395" s="142" t="s">
        <v>1</v>
      </c>
      <c r="N395" s="143" t="s">
        <v>36</v>
      </c>
      <c r="P395" s="144">
        <f>O395*H395</f>
        <v>0</v>
      </c>
      <c r="Q395" s="144">
        <v>0</v>
      </c>
      <c r="R395" s="144">
        <f>Q395*H395</f>
        <v>0</v>
      </c>
      <c r="S395" s="144">
        <v>0</v>
      </c>
      <c r="T395" s="145">
        <f>S395*H395</f>
        <v>0</v>
      </c>
      <c r="AR395" s="146" t="s">
        <v>151</v>
      </c>
      <c r="AT395" s="146" t="s">
        <v>147</v>
      </c>
      <c r="AU395" s="146" t="s">
        <v>81</v>
      </c>
      <c r="AY395" s="17" t="s">
        <v>144</v>
      </c>
      <c r="BE395" s="147">
        <f>IF(N395="základní",J395,0)</f>
        <v>0</v>
      </c>
      <c r="BF395" s="147">
        <f>IF(N395="snížená",J395,0)</f>
        <v>0</v>
      </c>
      <c r="BG395" s="147">
        <f>IF(N395="zákl. přenesená",J395,0)</f>
        <v>0</v>
      </c>
      <c r="BH395" s="147">
        <f>IF(N395="sníž. přenesená",J395,0)</f>
        <v>0</v>
      </c>
      <c r="BI395" s="147">
        <f>IF(N395="nulová",J395,0)</f>
        <v>0</v>
      </c>
      <c r="BJ395" s="17" t="s">
        <v>79</v>
      </c>
      <c r="BK395" s="147">
        <f>ROUND(I395*H395,2)</f>
        <v>0</v>
      </c>
      <c r="BL395" s="17" t="s">
        <v>151</v>
      </c>
      <c r="BM395" s="146" t="s">
        <v>459</v>
      </c>
    </row>
    <row r="396" spans="2:65" s="13" customFormat="1">
      <c r="B396" s="155"/>
      <c r="D396" s="149" t="s">
        <v>153</v>
      </c>
      <c r="E396" s="156" t="s">
        <v>1</v>
      </c>
      <c r="F396" s="157" t="s">
        <v>672</v>
      </c>
      <c r="H396" s="158">
        <v>2.15</v>
      </c>
      <c r="I396" s="159"/>
      <c r="L396" s="155"/>
      <c r="M396" s="160"/>
      <c r="T396" s="161"/>
      <c r="AT396" s="156" t="s">
        <v>153</v>
      </c>
      <c r="AU396" s="156" t="s">
        <v>81</v>
      </c>
      <c r="AV396" s="13" t="s">
        <v>81</v>
      </c>
      <c r="AW396" s="13" t="s">
        <v>28</v>
      </c>
      <c r="AX396" s="13" t="s">
        <v>79</v>
      </c>
      <c r="AY396" s="156" t="s">
        <v>144</v>
      </c>
    </row>
    <row r="397" spans="2:65" s="1" customFormat="1" ht="49.15" customHeight="1">
      <c r="B397" s="133"/>
      <c r="C397" s="193" t="s">
        <v>456</v>
      </c>
      <c r="D397" s="193" t="s">
        <v>147</v>
      </c>
      <c r="E397" s="194" t="s">
        <v>462</v>
      </c>
      <c r="F397" s="195" t="s">
        <v>463</v>
      </c>
      <c r="G397" s="196" t="s">
        <v>158</v>
      </c>
      <c r="H397" s="197">
        <v>23.145</v>
      </c>
      <c r="I397" s="198"/>
      <c r="J397" s="198">
        <f>ROUND(I397*H397,2)</f>
        <v>0</v>
      </c>
      <c r="K397" s="141"/>
      <c r="L397" s="32"/>
      <c r="M397" s="142" t="s">
        <v>1</v>
      </c>
      <c r="N397" s="143" t="s">
        <v>36</v>
      </c>
      <c r="P397" s="144">
        <f>O397*H397</f>
        <v>0</v>
      </c>
      <c r="Q397" s="144">
        <v>0</v>
      </c>
      <c r="R397" s="144">
        <f>Q397*H397</f>
        <v>0</v>
      </c>
      <c r="S397" s="144">
        <v>0</v>
      </c>
      <c r="T397" s="145">
        <f>S397*H397</f>
        <v>0</v>
      </c>
      <c r="AR397" s="146" t="s">
        <v>151</v>
      </c>
      <c r="AT397" s="146" t="s">
        <v>147</v>
      </c>
      <c r="AU397" s="146" t="s">
        <v>81</v>
      </c>
      <c r="AY397" s="17" t="s">
        <v>144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7" t="s">
        <v>79</v>
      </c>
      <c r="BK397" s="147">
        <f>ROUND(I397*H397,2)</f>
        <v>0</v>
      </c>
      <c r="BL397" s="17" t="s">
        <v>151</v>
      </c>
      <c r="BM397" s="146" t="s">
        <v>673</v>
      </c>
    </row>
    <row r="398" spans="2:65" s="13" customFormat="1">
      <c r="B398" s="155"/>
      <c r="D398" s="149" t="s">
        <v>153</v>
      </c>
      <c r="E398" s="156" t="s">
        <v>1</v>
      </c>
      <c r="F398" s="157" t="s">
        <v>674</v>
      </c>
      <c r="H398" s="158">
        <v>23.145</v>
      </c>
      <c r="I398" s="159"/>
      <c r="L398" s="155"/>
      <c r="M398" s="160"/>
      <c r="T398" s="161"/>
      <c r="AT398" s="156" t="s">
        <v>153</v>
      </c>
      <c r="AU398" s="156" t="s">
        <v>81</v>
      </c>
      <c r="AV398" s="13" t="s">
        <v>81</v>
      </c>
      <c r="AW398" s="13" t="s">
        <v>28</v>
      </c>
      <c r="AX398" s="13" t="s">
        <v>79</v>
      </c>
      <c r="AY398" s="156" t="s">
        <v>144</v>
      </c>
    </row>
    <row r="399" spans="2:65" s="11" customFormat="1" ht="22.9" customHeight="1">
      <c r="B399" s="121"/>
      <c r="D399" s="122" t="s">
        <v>70</v>
      </c>
      <c r="E399" s="131" t="s">
        <v>466</v>
      </c>
      <c r="F399" s="131" t="s">
        <v>467</v>
      </c>
      <c r="I399" s="124"/>
      <c r="J399" s="132">
        <f>BK399</f>
        <v>0</v>
      </c>
      <c r="L399" s="121"/>
      <c r="M399" s="126"/>
      <c r="P399" s="127">
        <f>P400</f>
        <v>0</v>
      </c>
      <c r="R399" s="127">
        <f>R400</f>
        <v>0</v>
      </c>
      <c r="T399" s="128">
        <f>T400</f>
        <v>0</v>
      </c>
      <c r="AR399" s="122" t="s">
        <v>79</v>
      </c>
      <c r="AT399" s="129" t="s">
        <v>70</v>
      </c>
      <c r="AU399" s="129" t="s">
        <v>79</v>
      </c>
      <c r="AY399" s="122" t="s">
        <v>144</v>
      </c>
      <c r="BK399" s="130">
        <f>BK400</f>
        <v>0</v>
      </c>
    </row>
    <row r="400" spans="2:65" s="1" customFormat="1" ht="21.75" customHeight="1">
      <c r="B400" s="133"/>
      <c r="C400" s="193" t="s">
        <v>461</v>
      </c>
      <c r="D400" s="193" t="s">
        <v>147</v>
      </c>
      <c r="E400" s="194" t="s">
        <v>469</v>
      </c>
      <c r="F400" s="195" t="s">
        <v>470</v>
      </c>
      <c r="G400" s="196" t="s">
        <v>158</v>
      </c>
      <c r="H400" s="197">
        <v>9.8040000000000003</v>
      </c>
      <c r="I400" s="198"/>
      <c r="J400" s="198">
        <f>ROUND(I400*H400,2)</f>
        <v>0</v>
      </c>
      <c r="K400" s="141"/>
      <c r="L400" s="32"/>
      <c r="M400" s="142" t="s">
        <v>1</v>
      </c>
      <c r="N400" s="143" t="s">
        <v>36</v>
      </c>
      <c r="P400" s="144">
        <f>O400*H400</f>
        <v>0</v>
      </c>
      <c r="Q400" s="144">
        <v>0</v>
      </c>
      <c r="R400" s="144">
        <f>Q400*H400</f>
        <v>0</v>
      </c>
      <c r="S400" s="144">
        <v>0</v>
      </c>
      <c r="T400" s="145">
        <f>S400*H400</f>
        <v>0</v>
      </c>
      <c r="AR400" s="146" t="s">
        <v>151</v>
      </c>
      <c r="AT400" s="146" t="s">
        <v>147</v>
      </c>
      <c r="AU400" s="146" t="s">
        <v>81</v>
      </c>
      <c r="AY400" s="17" t="s">
        <v>144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7" t="s">
        <v>79</v>
      </c>
      <c r="BK400" s="147">
        <f>ROUND(I400*H400,2)</f>
        <v>0</v>
      </c>
      <c r="BL400" s="17" t="s">
        <v>151</v>
      </c>
      <c r="BM400" s="146" t="s">
        <v>675</v>
      </c>
    </row>
    <row r="401" spans="2:65" s="11" customFormat="1" ht="25.9" customHeight="1">
      <c r="B401" s="121"/>
      <c r="D401" s="122" t="s">
        <v>70</v>
      </c>
      <c r="E401" s="123" t="s">
        <v>472</v>
      </c>
      <c r="F401" s="123" t="s">
        <v>473</v>
      </c>
      <c r="I401" s="124"/>
      <c r="J401" s="125">
        <f>BK401</f>
        <v>0</v>
      </c>
      <c r="L401" s="121"/>
      <c r="M401" s="126"/>
      <c r="P401" s="127">
        <f>P402+P406+P409+P468+P478+P494+P524</f>
        <v>0</v>
      </c>
      <c r="R401" s="127">
        <f>R402+R406+R409+R468+R478+R494+R524</f>
        <v>0</v>
      </c>
      <c r="T401" s="128">
        <f>T402+T406+T409+T468+T478+T494+T524</f>
        <v>14.220626490000003</v>
      </c>
      <c r="AR401" s="122" t="s">
        <v>81</v>
      </c>
      <c r="AT401" s="129" t="s">
        <v>70</v>
      </c>
      <c r="AU401" s="129" t="s">
        <v>71</v>
      </c>
      <c r="AY401" s="122" t="s">
        <v>144</v>
      </c>
      <c r="BK401" s="130">
        <f>BK402+BK406+BK409+BK468+BK478+BK494+BK524</f>
        <v>0</v>
      </c>
    </row>
    <row r="402" spans="2:65" s="11" customFormat="1" ht="22.9" customHeight="1">
      <c r="B402" s="121"/>
      <c r="D402" s="122" t="s">
        <v>70</v>
      </c>
      <c r="E402" s="131" t="s">
        <v>474</v>
      </c>
      <c r="F402" s="131" t="s">
        <v>475</v>
      </c>
      <c r="I402" s="124"/>
      <c r="J402" s="132">
        <f>BK402</f>
        <v>0</v>
      </c>
      <c r="L402" s="121"/>
      <c r="M402" s="126"/>
      <c r="P402" s="127">
        <f>SUM(P403:P405)</f>
        <v>0</v>
      </c>
      <c r="R402" s="127">
        <f>SUM(R403:R405)</f>
        <v>0</v>
      </c>
      <c r="T402" s="128">
        <f>SUM(T403:T405)</f>
        <v>9.5200000000000007E-2</v>
      </c>
      <c r="AR402" s="122" t="s">
        <v>81</v>
      </c>
      <c r="AT402" s="129" t="s">
        <v>70</v>
      </c>
      <c r="AU402" s="129" t="s">
        <v>79</v>
      </c>
      <c r="AY402" s="122" t="s">
        <v>144</v>
      </c>
      <c r="BK402" s="130">
        <f>SUM(BK403:BK405)</f>
        <v>0</v>
      </c>
    </row>
    <row r="403" spans="2:65" s="1" customFormat="1" ht="16.5" customHeight="1">
      <c r="B403" s="133"/>
      <c r="C403" s="134" t="s">
        <v>468</v>
      </c>
      <c r="D403" s="134" t="s">
        <v>147</v>
      </c>
      <c r="E403" s="135" t="s">
        <v>477</v>
      </c>
      <c r="F403" s="136" t="s">
        <v>478</v>
      </c>
      <c r="G403" s="137" t="s">
        <v>171</v>
      </c>
      <c r="H403" s="138">
        <v>4</v>
      </c>
      <c r="I403" s="139"/>
      <c r="J403" s="140">
        <f>ROUND(I403*H403,2)</f>
        <v>0</v>
      </c>
      <c r="K403" s="141"/>
      <c r="L403" s="32"/>
      <c r="M403" s="142" t="s">
        <v>1</v>
      </c>
      <c r="N403" s="143" t="s">
        <v>36</v>
      </c>
      <c r="P403" s="144">
        <f>O403*H403</f>
        <v>0</v>
      </c>
      <c r="Q403" s="144">
        <v>0</v>
      </c>
      <c r="R403" s="144">
        <f>Q403*H403</f>
        <v>0</v>
      </c>
      <c r="S403" s="144">
        <v>2.3800000000000002E-2</v>
      </c>
      <c r="T403" s="145">
        <f>S403*H403</f>
        <v>9.5200000000000007E-2</v>
      </c>
      <c r="AR403" s="146" t="s">
        <v>265</v>
      </c>
      <c r="AT403" s="146" t="s">
        <v>147</v>
      </c>
      <c r="AU403" s="146" t="s">
        <v>81</v>
      </c>
      <c r="AY403" s="17" t="s">
        <v>144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7" t="s">
        <v>79</v>
      </c>
      <c r="BK403" s="147">
        <f>ROUND(I403*H403,2)</f>
        <v>0</v>
      </c>
      <c r="BL403" s="17" t="s">
        <v>265</v>
      </c>
      <c r="BM403" s="146" t="s">
        <v>479</v>
      </c>
    </row>
    <row r="404" spans="2:65" s="12" customFormat="1">
      <c r="B404" s="148"/>
      <c r="D404" s="149" t="s">
        <v>153</v>
      </c>
      <c r="E404" s="150" t="s">
        <v>1</v>
      </c>
      <c r="F404" s="151" t="s">
        <v>480</v>
      </c>
      <c r="H404" s="150" t="s">
        <v>1</v>
      </c>
      <c r="I404" s="152"/>
      <c r="L404" s="148"/>
      <c r="M404" s="153"/>
      <c r="T404" s="154"/>
      <c r="AT404" s="150" t="s">
        <v>153</v>
      </c>
      <c r="AU404" s="150" t="s">
        <v>81</v>
      </c>
      <c r="AV404" s="12" t="s">
        <v>79</v>
      </c>
      <c r="AW404" s="12" t="s">
        <v>28</v>
      </c>
      <c r="AX404" s="12" t="s">
        <v>71</v>
      </c>
      <c r="AY404" s="150" t="s">
        <v>144</v>
      </c>
    </row>
    <row r="405" spans="2:65" s="13" customFormat="1">
      <c r="B405" s="155"/>
      <c r="D405" s="149" t="s">
        <v>153</v>
      </c>
      <c r="E405" s="156" t="s">
        <v>1</v>
      </c>
      <c r="F405" s="157" t="s">
        <v>481</v>
      </c>
      <c r="H405" s="158">
        <v>4</v>
      </c>
      <c r="I405" s="159"/>
      <c r="L405" s="155"/>
      <c r="M405" s="160"/>
      <c r="T405" s="161"/>
      <c r="AT405" s="156" t="s">
        <v>153</v>
      </c>
      <c r="AU405" s="156" t="s">
        <v>81</v>
      </c>
      <c r="AV405" s="13" t="s">
        <v>81</v>
      </c>
      <c r="AW405" s="13" t="s">
        <v>28</v>
      </c>
      <c r="AX405" s="13" t="s">
        <v>79</v>
      </c>
      <c r="AY405" s="156" t="s">
        <v>144</v>
      </c>
    </row>
    <row r="406" spans="2:65" s="11" customFormat="1" ht="22.9" customHeight="1">
      <c r="B406" s="121"/>
      <c r="D406" s="122" t="s">
        <v>70</v>
      </c>
      <c r="E406" s="131" t="s">
        <v>482</v>
      </c>
      <c r="F406" s="131" t="s">
        <v>483</v>
      </c>
      <c r="I406" s="124"/>
      <c r="J406" s="132">
        <f>BK406</f>
        <v>0</v>
      </c>
      <c r="L406" s="121"/>
      <c r="M406" s="126"/>
      <c r="P406" s="127">
        <f>SUM(P407:P408)</f>
        <v>0</v>
      </c>
      <c r="R406" s="127">
        <f>SUM(R407:R408)</f>
        <v>0</v>
      </c>
      <c r="T406" s="128">
        <f>SUM(T407:T408)</f>
        <v>4.0000000000000001E-3</v>
      </c>
      <c r="AR406" s="122" t="s">
        <v>81</v>
      </c>
      <c r="AT406" s="129" t="s">
        <v>70</v>
      </c>
      <c r="AU406" s="129" t="s">
        <v>79</v>
      </c>
      <c r="AY406" s="122" t="s">
        <v>144</v>
      </c>
      <c r="BK406" s="130">
        <f>SUM(BK407:BK408)</f>
        <v>0</v>
      </c>
    </row>
    <row r="407" spans="2:65" s="1" customFormat="1" ht="24.2" customHeight="1">
      <c r="B407" s="133"/>
      <c r="C407" s="193" t="s">
        <v>476</v>
      </c>
      <c r="D407" s="193" t="s">
        <v>147</v>
      </c>
      <c r="E407" s="194" t="s">
        <v>485</v>
      </c>
      <c r="F407" s="195" t="s">
        <v>486</v>
      </c>
      <c r="G407" s="196" t="s">
        <v>318</v>
      </c>
      <c r="H407" s="197">
        <v>2</v>
      </c>
      <c r="I407" s="198"/>
      <c r="J407" s="198">
        <f>ROUND(I407*H407,2)</f>
        <v>0</v>
      </c>
      <c r="K407" s="141"/>
      <c r="L407" s="32"/>
      <c r="M407" s="142" t="s">
        <v>1</v>
      </c>
      <c r="N407" s="143" t="s">
        <v>36</v>
      </c>
      <c r="P407" s="144">
        <f>O407*H407</f>
        <v>0</v>
      </c>
      <c r="Q407" s="144">
        <v>0</v>
      </c>
      <c r="R407" s="144">
        <f>Q407*H407</f>
        <v>0</v>
      </c>
      <c r="S407" s="144">
        <v>2E-3</v>
      </c>
      <c r="T407" s="145">
        <f>S407*H407</f>
        <v>4.0000000000000001E-3</v>
      </c>
      <c r="AR407" s="146" t="s">
        <v>265</v>
      </c>
      <c r="AT407" s="146" t="s">
        <v>147</v>
      </c>
      <c r="AU407" s="146" t="s">
        <v>81</v>
      </c>
      <c r="AY407" s="17" t="s">
        <v>144</v>
      </c>
      <c r="BE407" s="147">
        <f>IF(N407="základní",J407,0)</f>
        <v>0</v>
      </c>
      <c r="BF407" s="147">
        <f>IF(N407="snížená",J407,0)</f>
        <v>0</v>
      </c>
      <c r="BG407" s="147">
        <f>IF(N407="zákl. přenesená",J407,0)</f>
        <v>0</v>
      </c>
      <c r="BH407" s="147">
        <f>IF(N407="sníž. přenesená",J407,0)</f>
        <v>0</v>
      </c>
      <c r="BI407" s="147">
        <f>IF(N407="nulová",J407,0)</f>
        <v>0</v>
      </c>
      <c r="BJ407" s="17" t="s">
        <v>79</v>
      </c>
      <c r="BK407" s="147">
        <f>ROUND(I407*H407,2)</f>
        <v>0</v>
      </c>
      <c r="BL407" s="17" t="s">
        <v>265</v>
      </c>
      <c r="BM407" s="146" t="s">
        <v>676</v>
      </c>
    </row>
    <row r="408" spans="2:65" s="1" customFormat="1" ht="24.2" customHeight="1">
      <c r="B408" s="133"/>
      <c r="C408" s="193" t="s">
        <v>484</v>
      </c>
      <c r="D408" s="193" t="s">
        <v>147</v>
      </c>
      <c r="E408" s="194" t="s">
        <v>489</v>
      </c>
      <c r="F408" s="195" t="s">
        <v>490</v>
      </c>
      <c r="G408" s="196" t="s">
        <v>491</v>
      </c>
      <c r="H408" s="197"/>
      <c r="I408" s="198"/>
      <c r="J408" s="198">
        <f>ROUND(I408*H408,2)</f>
        <v>0</v>
      </c>
      <c r="K408" s="141"/>
      <c r="L408" s="32"/>
      <c r="M408" s="142" t="s">
        <v>1</v>
      </c>
      <c r="N408" s="143" t="s">
        <v>36</v>
      </c>
      <c r="P408" s="144">
        <f>O408*H408</f>
        <v>0</v>
      </c>
      <c r="Q408" s="144">
        <v>0</v>
      </c>
      <c r="R408" s="144">
        <f>Q408*H408</f>
        <v>0</v>
      </c>
      <c r="S408" s="144">
        <v>0</v>
      </c>
      <c r="T408" s="145">
        <f>S408*H408</f>
        <v>0</v>
      </c>
      <c r="AR408" s="146" t="s">
        <v>265</v>
      </c>
      <c r="AT408" s="146" t="s">
        <v>147</v>
      </c>
      <c r="AU408" s="146" t="s">
        <v>81</v>
      </c>
      <c r="AY408" s="17" t="s">
        <v>144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7" t="s">
        <v>79</v>
      </c>
      <c r="BK408" s="147">
        <f>ROUND(I408*H408,2)</f>
        <v>0</v>
      </c>
      <c r="BL408" s="17" t="s">
        <v>265</v>
      </c>
      <c r="BM408" s="146" t="s">
        <v>677</v>
      </c>
    </row>
    <row r="409" spans="2:65" s="11" customFormat="1" ht="22.9" customHeight="1">
      <c r="B409" s="121"/>
      <c r="D409" s="122" t="s">
        <v>70</v>
      </c>
      <c r="E409" s="131" t="s">
        <v>493</v>
      </c>
      <c r="F409" s="131" t="s">
        <v>494</v>
      </c>
      <c r="I409" s="124"/>
      <c r="J409" s="132">
        <f>BK409</f>
        <v>0</v>
      </c>
      <c r="L409" s="121"/>
      <c r="M409" s="126"/>
      <c r="P409" s="127">
        <f>SUM(P410:P467)</f>
        <v>0</v>
      </c>
      <c r="R409" s="127">
        <f>SUM(R410:R467)</f>
        <v>0</v>
      </c>
      <c r="T409" s="128">
        <f>SUM(T410:T467)</f>
        <v>5.5538769400000003</v>
      </c>
      <c r="AR409" s="122" t="s">
        <v>81</v>
      </c>
      <c r="AT409" s="129" t="s">
        <v>70</v>
      </c>
      <c r="AU409" s="129" t="s">
        <v>79</v>
      </c>
      <c r="AY409" s="122" t="s">
        <v>144</v>
      </c>
      <c r="BK409" s="130">
        <f>SUM(BK410:BK467)</f>
        <v>0</v>
      </c>
    </row>
    <row r="410" spans="2:65" s="1" customFormat="1" ht="24.2" customHeight="1">
      <c r="B410" s="133"/>
      <c r="C410" s="134" t="s">
        <v>488</v>
      </c>
      <c r="D410" s="134" t="s">
        <v>147</v>
      </c>
      <c r="E410" s="135" t="s">
        <v>496</v>
      </c>
      <c r="F410" s="136" t="s">
        <v>497</v>
      </c>
      <c r="G410" s="137" t="s">
        <v>171</v>
      </c>
      <c r="H410" s="138">
        <v>77.563000000000002</v>
      </c>
      <c r="I410" s="139"/>
      <c r="J410" s="140">
        <f>ROUND(I410*H410,2)</f>
        <v>0</v>
      </c>
      <c r="K410" s="141"/>
      <c r="L410" s="32"/>
      <c r="M410" s="142" t="s">
        <v>1</v>
      </c>
      <c r="N410" s="143" t="s">
        <v>36</v>
      </c>
      <c r="P410" s="144">
        <f>O410*H410</f>
        <v>0</v>
      </c>
      <c r="Q410" s="144">
        <v>0</v>
      </c>
      <c r="R410" s="144">
        <f>Q410*H410</f>
        <v>0</v>
      </c>
      <c r="S410" s="144">
        <v>5.638E-2</v>
      </c>
      <c r="T410" s="145">
        <f>S410*H410</f>
        <v>4.37300194</v>
      </c>
      <c r="AR410" s="146" t="s">
        <v>265</v>
      </c>
      <c r="AT410" s="146" t="s">
        <v>147</v>
      </c>
      <c r="AU410" s="146" t="s">
        <v>81</v>
      </c>
      <c r="AY410" s="17" t="s">
        <v>144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7" t="s">
        <v>79</v>
      </c>
      <c r="BK410" s="147">
        <f>ROUND(I410*H410,2)</f>
        <v>0</v>
      </c>
      <c r="BL410" s="17" t="s">
        <v>265</v>
      </c>
      <c r="BM410" s="146" t="s">
        <v>678</v>
      </c>
    </row>
    <row r="411" spans="2:65" s="12" customFormat="1">
      <c r="B411" s="148"/>
      <c r="D411" s="149" t="s">
        <v>153</v>
      </c>
      <c r="E411" s="150" t="s">
        <v>1</v>
      </c>
      <c r="F411" s="151" t="s">
        <v>597</v>
      </c>
      <c r="H411" s="150" t="s">
        <v>1</v>
      </c>
      <c r="I411" s="152"/>
      <c r="L411" s="148"/>
      <c r="M411" s="153"/>
      <c r="T411" s="154"/>
      <c r="AT411" s="150" t="s">
        <v>153</v>
      </c>
      <c r="AU411" s="150" t="s">
        <v>81</v>
      </c>
      <c r="AV411" s="12" t="s">
        <v>79</v>
      </c>
      <c r="AW411" s="12" t="s">
        <v>28</v>
      </c>
      <c r="AX411" s="12" t="s">
        <v>71</v>
      </c>
      <c r="AY411" s="150" t="s">
        <v>144</v>
      </c>
    </row>
    <row r="412" spans="2:65" s="12" customFormat="1">
      <c r="B412" s="148"/>
      <c r="D412" s="149" t="s">
        <v>153</v>
      </c>
      <c r="E412" s="150" t="s">
        <v>1</v>
      </c>
      <c r="F412" s="151" t="s">
        <v>501</v>
      </c>
      <c r="H412" s="150" t="s">
        <v>1</v>
      </c>
      <c r="I412" s="152"/>
      <c r="L412" s="148"/>
      <c r="M412" s="153"/>
      <c r="T412" s="154"/>
      <c r="AT412" s="150" t="s">
        <v>153</v>
      </c>
      <c r="AU412" s="150" t="s">
        <v>81</v>
      </c>
      <c r="AV412" s="12" t="s">
        <v>79</v>
      </c>
      <c r="AW412" s="12" t="s">
        <v>28</v>
      </c>
      <c r="AX412" s="12" t="s">
        <v>71</v>
      </c>
      <c r="AY412" s="150" t="s">
        <v>144</v>
      </c>
    </row>
    <row r="413" spans="2:65" s="13" customFormat="1">
      <c r="B413" s="155"/>
      <c r="D413" s="149" t="s">
        <v>153</v>
      </c>
      <c r="E413" s="156" t="s">
        <v>1</v>
      </c>
      <c r="F413" s="157" t="s">
        <v>679</v>
      </c>
      <c r="H413" s="158">
        <v>21.151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71</v>
      </c>
      <c r="AY413" s="156" t="s">
        <v>144</v>
      </c>
    </row>
    <row r="414" spans="2:65" s="12" customFormat="1">
      <c r="B414" s="148"/>
      <c r="D414" s="149" t="s">
        <v>153</v>
      </c>
      <c r="E414" s="150" t="s">
        <v>1</v>
      </c>
      <c r="F414" s="151" t="s">
        <v>503</v>
      </c>
      <c r="H414" s="150" t="s">
        <v>1</v>
      </c>
      <c r="I414" s="152"/>
      <c r="L414" s="148"/>
      <c r="M414" s="153"/>
      <c r="T414" s="154"/>
      <c r="AT414" s="150" t="s">
        <v>153</v>
      </c>
      <c r="AU414" s="150" t="s">
        <v>81</v>
      </c>
      <c r="AV414" s="12" t="s">
        <v>79</v>
      </c>
      <c r="AW414" s="12" t="s">
        <v>28</v>
      </c>
      <c r="AX414" s="12" t="s">
        <v>71</v>
      </c>
      <c r="AY414" s="150" t="s">
        <v>144</v>
      </c>
    </row>
    <row r="415" spans="2:65" s="13" customFormat="1">
      <c r="B415" s="155"/>
      <c r="D415" s="149" t="s">
        <v>153</v>
      </c>
      <c r="E415" s="156" t="s">
        <v>1</v>
      </c>
      <c r="F415" s="157" t="s">
        <v>504</v>
      </c>
      <c r="H415" s="158">
        <v>3.6</v>
      </c>
      <c r="I415" s="159"/>
      <c r="L415" s="155"/>
      <c r="M415" s="160"/>
      <c r="T415" s="161"/>
      <c r="AT415" s="156" t="s">
        <v>153</v>
      </c>
      <c r="AU415" s="156" t="s">
        <v>81</v>
      </c>
      <c r="AV415" s="13" t="s">
        <v>81</v>
      </c>
      <c r="AW415" s="13" t="s">
        <v>28</v>
      </c>
      <c r="AX415" s="13" t="s">
        <v>71</v>
      </c>
      <c r="AY415" s="156" t="s">
        <v>144</v>
      </c>
    </row>
    <row r="416" spans="2:65" s="12" customFormat="1">
      <c r="B416" s="148"/>
      <c r="D416" s="149" t="s">
        <v>153</v>
      </c>
      <c r="E416" s="150" t="s">
        <v>1</v>
      </c>
      <c r="F416" s="151" t="s">
        <v>505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51" s="13" customFormat="1">
      <c r="B417" s="155"/>
      <c r="D417" s="149" t="s">
        <v>153</v>
      </c>
      <c r="E417" s="156" t="s">
        <v>1</v>
      </c>
      <c r="F417" s="157" t="s">
        <v>506</v>
      </c>
      <c r="H417" s="158">
        <v>5.819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51" s="12" customFormat="1">
      <c r="B418" s="148"/>
      <c r="D418" s="149" t="s">
        <v>153</v>
      </c>
      <c r="E418" s="150" t="s">
        <v>1</v>
      </c>
      <c r="F418" s="151" t="s">
        <v>599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51" s="12" customFormat="1">
      <c r="B419" s="148"/>
      <c r="D419" s="149" t="s">
        <v>153</v>
      </c>
      <c r="E419" s="150" t="s">
        <v>1</v>
      </c>
      <c r="F419" s="151" t="s">
        <v>501</v>
      </c>
      <c r="H419" s="150" t="s">
        <v>1</v>
      </c>
      <c r="I419" s="152"/>
      <c r="L419" s="148"/>
      <c r="M419" s="153"/>
      <c r="T419" s="154"/>
      <c r="AT419" s="150" t="s">
        <v>153</v>
      </c>
      <c r="AU419" s="150" t="s">
        <v>81</v>
      </c>
      <c r="AV419" s="12" t="s">
        <v>79</v>
      </c>
      <c r="AW419" s="12" t="s">
        <v>28</v>
      </c>
      <c r="AX419" s="12" t="s">
        <v>71</v>
      </c>
      <c r="AY419" s="150" t="s">
        <v>144</v>
      </c>
    </row>
    <row r="420" spans="2:51" s="13" customFormat="1">
      <c r="B420" s="155"/>
      <c r="D420" s="149" t="s">
        <v>153</v>
      </c>
      <c r="E420" s="156" t="s">
        <v>1</v>
      </c>
      <c r="F420" s="157" t="s">
        <v>680</v>
      </c>
      <c r="H420" s="158">
        <v>22.440999999999999</v>
      </c>
      <c r="I420" s="159"/>
      <c r="L420" s="155"/>
      <c r="M420" s="160"/>
      <c r="T420" s="161"/>
      <c r="AT420" s="156" t="s">
        <v>153</v>
      </c>
      <c r="AU420" s="156" t="s">
        <v>81</v>
      </c>
      <c r="AV420" s="13" t="s">
        <v>81</v>
      </c>
      <c r="AW420" s="13" t="s">
        <v>28</v>
      </c>
      <c r="AX420" s="13" t="s">
        <v>71</v>
      </c>
      <c r="AY420" s="156" t="s">
        <v>144</v>
      </c>
    </row>
    <row r="421" spans="2:51" s="12" customFormat="1">
      <c r="B421" s="148"/>
      <c r="D421" s="149" t="s">
        <v>153</v>
      </c>
      <c r="E421" s="150" t="s">
        <v>1</v>
      </c>
      <c r="F421" s="151" t="s">
        <v>505</v>
      </c>
      <c r="H421" s="150" t="s">
        <v>1</v>
      </c>
      <c r="I421" s="152"/>
      <c r="L421" s="148"/>
      <c r="M421" s="153"/>
      <c r="T421" s="154"/>
      <c r="AT421" s="150" t="s">
        <v>153</v>
      </c>
      <c r="AU421" s="150" t="s">
        <v>81</v>
      </c>
      <c r="AV421" s="12" t="s">
        <v>79</v>
      </c>
      <c r="AW421" s="12" t="s">
        <v>28</v>
      </c>
      <c r="AX421" s="12" t="s">
        <v>71</v>
      </c>
      <c r="AY421" s="150" t="s">
        <v>144</v>
      </c>
    </row>
    <row r="422" spans="2:51" s="13" customFormat="1">
      <c r="B422" s="155"/>
      <c r="D422" s="149" t="s">
        <v>153</v>
      </c>
      <c r="E422" s="156" t="s">
        <v>1</v>
      </c>
      <c r="F422" s="157" t="s">
        <v>681</v>
      </c>
      <c r="H422" s="158">
        <v>8.5890000000000004</v>
      </c>
      <c r="I422" s="159"/>
      <c r="L422" s="155"/>
      <c r="M422" s="160"/>
      <c r="T422" s="161"/>
      <c r="AT422" s="156" t="s">
        <v>153</v>
      </c>
      <c r="AU422" s="156" t="s">
        <v>81</v>
      </c>
      <c r="AV422" s="13" t="s">
        <v>81</v>
      </c>
      <c r="AW422" s="13" t="s">
        <v>28</v>
      </c>
      <c r="AX422" s="13" t="s">
        <v>71</v>
      </c>
      <c r="AY422" s="156" t="s">
        <v>144</v>
      </c>
    </row>
    <row r="423" spans="2:51" s="14" customFormat="1">
      <c r="B423" s="173"/>
      <c r="D423" s="149" t="s">
        <v>153</v>
      </c>
      <c r="E423" s="174" t="s">
        <v>1</v>
      </c>
      <c r="F423" s="175" t="s">
        <v>178</v>
      </c>
      <c r="H423" s="176">
        <v>61.6</v>
      </c>
      <c r="I423" s="177"/>
      <c r="L423" s="173"/>
      <c r="M423" s="178"/>
      <c r="T423" s="179"/>
      <c r="AT423" s="174" t="s">
        <v>153</v>
      </c>
      <c r="AU423" s="174" t="s">
        <v>81</v>
      </c>
      <c r="AV423" s="14" t="s">
        <v>145</v>
      </c>
      <c r="AW423" s="14" t="s">
        <v>28</v>
      </c>
      <c r="AX423" s="14" t="s">
        <v>71</v>
      </c>
      <c r="AY423" s="174" t="s">
        <v>144</v>
      </c>
    </row>
    <row r="424" spans="2:51" s="12" customFormat="1">
      <c r="B424" s="148"/>
      <c r="D424" s="149" t="s">
        <v>153</v>
      </c>
      <c r="E424" s="150" t="s">
        <v>1</v>
      </c>
      <c r="F424" s="151" t="s">
        <v>599</v>
      </c>
      <c r="H424" s="150" t="s">
        <v>1</v>
      </c>
      <c r="I424" s="152"/>
      <c r="L424" s="148"/>
      <c r="M424" s="153"/>
      <c r="T424" s="154"/>
      <c r="AT424" s="150" t="s">
        <v>153</v>
      </c>
      <c r="AU424" s="150" t="s">
        <v>81</v>
      </c>
      <c r="AV424" s="12" t="s">
        <v>79</v>
      </c>
      <c r="AW424" s="12" t="s">
        <v>28</v>
      </c>
      <c r="AX424" s="12" t="s">
        <v>71</v>
      </c>
      <c r="AY424" s="150" t="s">
        <v>144</v>
      </c>
    </row>
    <row r="425" spans="2:51" s="12" customFormat="1">
      <c r="B425" s="148"/>
      <c r="D425" s="149" t="s">
        <v>153</v>
      </c>
      <c r="E425" s="150" t="s">
        <v>1</v>
      </c>
      <c r="F425" s="151" t="s">
        <v>509</v>
      </c>
      <c r="H425" s="150" t="s">
        <v>1</v>
      </c>
      <c r="I425" s="152"/>
      <c r="L425" s="148"/>
      <c r="M425" s="153"/>
      <c r="T425" s="154"/>
      <c r="AT425" s="150" t="s">
        <v>153</v>
      </c>
      <c r="AU425" s="150" t="s">
        <v>81</v>
      </c>
      <c r="AV425" s="12" t="s">
        <v>79</v>
      </c>
      <c r="AW425" s="12" t="s">
        <v>28</v>
      </c>
      <c r="AX425" s="12" t="s">
        <v>71</v>
      </c>
      <c r="AY425" s="150" t="s">
        <v>144</v>
      </c>
    </row>
    <row r="426" spans="2:51" s="13" customFormat="1">
      <c r="B426" s="155"/>
      <c r="D426" s="149" t="s">
        <v>153</v>
      </c>
      <c r="E426" s="156" t="s">
        <v>1</v>
      </c>
      <c r="F426" s="157" t="s">
        <v>682</v>
      </c>
      <c r="H426" s="158">
        <v>3.78</v>
      </c>
      <c r="I426" s="159"/>
      <c r="L426" s="155"/>
      <c r="M426" s="160"/>
      <c r="T426" s="161"/>
      <c r="AT426" s="156" t="s">
        <v>153</v>
      </c>
      <c r="AU426" s="156" t="s">
        <v>81</v>
      </c>
      <c r="AV426" s="13" t="s">
        <v>81</v>
      </c>
      <c r="AW426" s="13" t="s">
        <v>28</v>
      </c>
      <c r="AX426" s="13" t="s">
        <v>71</v>
      </c>
      <c r="AY426" s="156" t="s">
        <v>144</v>
      </c>
    </row>
    <row r="427" spans="2:51" s="14" customFormat="1">
      <c r="B427" s="173"/>
      <c r="D427" s="149" t="s">
        <v>153</v>
      </c>
      <c r="E427" s="174" t="s">
        <v>1</v>
      </c>
      <c r="F427" s="175" t="s">
        <v>178</v>
      </c>
      <c r="H427" s="176">
        <v>3.78</v>
      </c>
      <c r="I427" s="177"/>
      <c r="L427" s="173"/>
      <c r="M427" s="178"/>
      <c r="T427" s="179"/>
      <c r="AT427" s="174" t="s">
        <v>153</v>
      </c>
      <c r="AU427" s="174" t="s">
        <v>81</v>
      </c>
      <c r="AV427" s="14" t="s">
        <v>145</v>
      </c>
      <c r="AW427" s="14" t="s">
        <v>28</v>
      </c>
      <c r="AX427" s="14" t="s">
        <v>71</v>
      </c>
      <c r="AY427" s="174" t="s">
        <v>144</v>
      </c>
    </row>
    <row r="428" spans="2:51" s="12" customFormat="1">
      <c r="B428" s="148"/>
      <c r="D428" s="149" t="s">
        <v>153</v>
      </c>
      <c r="E428" s="150" t="s">
        <v>1</v>
      </c>
      <c r="F428" s="151" t="s">
        <v>683</v>
      </c>
      <c r="H428" s="150" t="s">
        <v>1</v>
      </c>
      <c r="I428" s="152"/>
      <c r="L428" s="148"/>
      <c r="M428" s="153"/>
      <c r="T428" s="154"/>
      <c r="AT428" s="150" t="s">
        <v>153</v>
      </c>
      <c r="AU428" s="150" t="s">
        <v>81</v>
      </c>
      <c r="AV428" s="12" t="s">
        <v>79</v>
      </c>
      <c r="AW428" s="12" t="s">
        <v>28</v>
      </c>
      <c r="AX428" s="12" t="s">
        <v>71</v>
      </c>
      <c r="AY428" s="150" t="s">
        <v>144</v>
      </c>
    </row>
    <row r="429" spans="2:51" s="13" customFormat="1">
      <c r="B429" s="155"/>
      <c r="D429" s="149" t="s">
        <v>153</v>
      </c>
      <c r="E429" s="156" t="s">
        <v>1</v>
      </c>
      <c r="F429" s="157" t="s">
        <v>684</v>
      </c>
      <c r="H429" s="158">
        <v>1.2649999999999999</v>
      </c>
      <c r="I429" s="159"/>
      <c r="L429" s="155"/>
      <c r="M429" s="160"/>
      <c r="T429" s="161"/>
      <c r="AT429" s="156" t="s">
        <v>153</v>
      </c>
      <c r="AU429" s="156" t="s">
        <v>81</v>
      </c>
      <c r="AV429" s="13" t="s">
        <v>81</v>
      </c>
      <c r="AW429" s="13" t="s">
        <v>28</v>
      </c>
      <c r="AX429" s="13" t="s">
        <v>71</v>
      </c>
      <c r="AY429" s="156" t="s">
        <v>144</v>
      </c>
    </row>
    <row r="430" spans="2:51" s="12" customFormat="1">
      <c r="B430" s="148"/>
      <c r="D430" s="149" t="s">
        <v>153</v>
      </c>
      <c r="E430" s="150" t="s">
        <v>1</v>
      </c>
      <c r="F430" s="151" t="s">
        <v>597</v>
      </c>
      <c r="H430" s="150" t="s">
        <v>1</v>
      </c>
      <c r="I430" s="152"/>
      <c r="L430" s="148"/>
      <c r="M430" s="153"/>
      <c r="T430" s="154"/>
      <c r="AT430" s="150" t="s">
        <v>153</v>
      </c>
      <c r="AU430" s="150" t="s">
        <v>81</v>
      </c>
      <c r="AV430" s="12" t="s">
        <v>79</v>
      </c>
      <c r="AW430" s="12" t="s">
        <v>28</v>
      </c>
      <c r="AX430" s="12" t="s">
        <v>71</v>
      </c>
      <c r="AY430" s="150" t="s">
        <v>144</v>
      </c>
    </row>
    <row r="431" spans="2:51" s="12" customFormat="1">
      <c r="B431" s="148"/>
      <c r="D431" s="149" t="s">
        <v>153</v>
      </c>
      <c r="E431" s="150" t="s">
        <v>1</v>
      </c>
      <c r="F431" s="151" t="s">
        <v>510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51" s="13" customFormat="1">
      <c r="B432" s="155"/>
      <c r="D432" s="149" t="s">
        <v>153</v>
      </c>
      <c r="E432" s="156" t="s">
        <v>1</v>
      </c>
      <c r="F432" s="157" t="s">
        <v>511</v>
      </c>
      <c r="H432" s="158">
        <v>6.87</v>
      </c>
      <c r="I432" s="159"/>
      <c r="L432" s="155"/>
      <c r="M432" s="160"/>
      <c r="T432" s="161"/>
      <c r="AT432" s="156" t="s">
        <v>153</v>
      </c>
      <c r="AU432" s="156" t="s">
        <v>81</v>
      </c>
      <c r="AV432" s="13" t="s">
        <v>81</v>
      </c>
      <c r="AW432" s="13" t="s">
        <v>28</v>
      </c>
      <c r="AX432" s="13" t="s">
        <v>71</v>
      </c>
      <c r="AY432" s="156" t="s">
        <v>144</v>
      </c>
    </row>
    <row r="433" spans="2:65" s="14" customFormat="1">
      <c r="B433" s="173"/>
      <c r="D433" s="149" t="s">
        <v>153</v>
      </c>
      <c r="E433" s="174" t="s">
        <v>1</v>
      </c>
      <c r="F433" s="175" t="s">
        <v>178</v>
      </c>
      <c r="H433" s="176">
        <v>8.1349999999999998</v>
      </c>
      <c r="I433" s="177"/>
      <c r="L433" s="173"/>
      <c r="M433" s="178"/>
      <c r="T433" s="179"/>
      <c r="AT433" s="174" t="s">
        <v>153</v>
      </c>
      <c r="AU433" s="174" t="s">
        <v>81</v>
      </c>
      <c r="AV433" s="14" t="s">
        <v>145</v>
      </c>
      <c r="AW433" s="14" t="s">
        <v>28</v>
      </c>
      <c r="AX433" s="14" t="s">
        <v>71</v>
      </c>
      <c r="AY433" s="174" t="s">
        <v>144</v>
      </c>
    </row>
    <row r="434" spans="2:65" s="12" customFormat="1">
      <c r="B434" s="148"/>
      <c r="D434" s="149" t="s">
        <v>153</v>
      </c>
      <c r="E434" s="150" t="s">
        <v>1</v>
      </c>
      <c r="F434" s="151" t="s">
        <v>599</v>
      </c>
      <c r="H434" s="150" t="s">
        <v>1</v>
      </c>
      <c r="I434" s="152"/>
      <c r="L434" s="148"/>
      <c r="M434" s="153"/>
      <c r="T434" s="154"/>
      <c r="AT434" s="150" t="s">
        <v>153</v>
      </c>
      <c r="AU434" s="150" t="s">
        <v>81</v>
      </c>
      <c r="AV434" s="12" t="s">
        <v>79</v>
      </c>
      <c r="AW434" s="12" t="s">
        <v>28</v>
      </c>
      <c r="AX434" s="12" t="s">
        <v>71</v>
      </c>
      <c r="AY434" s="150" t="s">
        <v>144</v>
      </c>
    </row>
    <row r="435" spans="2:65" s="12" customFormat="1">
      <c r="B435" s="148"/>
      <c r="D435" s="149" t="s">
        <v>153</v>
      </c>
      <c r="E435" s="150" t="s">
        <v>1</v>
      </c>
      <c r="F435" s="151" t="s">
        <v>685</v>
      </c>
      <c r="H435" s="150" t="s">
        <v>1</v>
      </c>
      <c r="I435" s="152"/>
      <c r="L435" s="148"/>
      <c r="M435" s="153"/>
      <c r="T435" s="154"/>
      <c r="AT435" s="150" t="s">
        <v>153</v>
      </c>
      <c r="AU435" s="150" t="s">
        <v>81</v>
      </c>
      <c r="AV435" s="12" t="s">
        <v>79</v>
      </c>
      <c r="AW435" s="12" t="s">
        <v>28</v>
      </c>
      <c r="AX435" s="12" t="s">
        <v>71</v>
      </c>
      <c r="AY435" s="150" t="s">
        <v>144</v>
      </c>
    </row>
    <row r="436" spans="2:65" s="13" customFormat="1">
      <c r="B436" s="155"/>
      <c r="D436" s="149" t="s">
        <v>153</v>
      </c>
      <c r="E436" s="156" t="s">
        <v>1</v>
      </c>
      <c r="F436" s="157" t="s">
        <v>686</v>
      </c>
      <c r="H436" s="158">
        <v>4.048</v>
      </c>
      <c r="I436" s="159"/>
      <c r="L436" s="155"/>
      <c r="M436" s="160"/>
      <c r="T436" s="161"/>
      <c r="AT436" s="156" t="s">
        <v>153</v>
      </c>
      <c r="AU436" s="156" t="s">
        <v>81</v>
      </c>
      <c r="AV436" s="13" t="s">
        <v>81</v>
      </c>
      <c r="AW436" s="13" t="s">
        <v>28</v>
      </c>
      <c r="AX436" s="13" t="s">
        <v>71</v>
      </c>
      <c r="AY436" s="156" t="s">
        <v>144</v>
      </c>
    </row>
    <row r="437" spans="2:65" s="14" customFormat="1">
      <c r="B437" s="173"/>
      <c r="D437" s="149" t="s">
        <v>153</v>
      </c>
      <c r="E437" s="174" t="s">
        <v>1</v>
      </c>
      <c r="F437" s="175" t="s">
        <v>178</v>
      </c>
      <c r="H437" s="176">
        <v>4.048</v>
      </c>
      <c r="I437" s="177"/>
      <c r="L437" s="173"/>
      <c r="M437" s="178"/>
      <c r="T437" s="179"/>
      <c r="AT437" s="174" t="s">
        <v>153</v>
      </c>
      <c r="AU437" s="174" t="s">
        <v>81</v>
      </c>
      <c r="AV437" s="14" t="s">
        <v>145</v>
      </c>
      <c r="AW437" s="14" t="s">
        <v>28</v>
      </c>
      <c r="AX437" s="14" t="s">
        <v>71</v>
      </c>
      <c r="AY437" s="174" t="s">
        <v>144</v>
      </c>
    </row>
    <row r="438" spans="2:65" s="15" customFormat="1">
      <c r="B438" s="180"/>
      <c r="D438" s="149" t="s">
        <v>153</v>
      </c>
      <c r="E438" s="181" t="s">
        <v>1</v>
      </c>
      <c r="F438" s="182" t="s">
        <v>182</v>
      </c>
      <c r="H438" s="183">
        <v>77.563000000000002</v>
      </c>
      <c r="I438" s="184"/>
      <c r="L438" s="180"/>
      <c r="M438" s="185"/>
      <c r="T438" s="186"/>
      <c r="AT438" s="181" t="s">
        <v>153</v>
      </c>
      <c r="AU438" s="181" t="s">
        <v>81</v>
      </c>
      <c r="AV438" s="15" t="s">
        <v>151</v>
      </c>
      <c r="AW438" s="15" t="s">
        <v>28</v>
      </c>
      <c r="AX438" s="15" t="s">
        <v>79</v>
      </c>
      <c r="AY438" s="181" t="s">
        <v>144</v>
      </c>
    </row>
    <row r="439" spans="2:65" s="1" customFormat="1" ht="24.2" customHeight="1">
      <c r="B439" s="133"/>
      <c r="C439" s="134" t="s">
        <v>495</v>
      </c>
      <c r="D439" s="134" t="s">
        <v>147</v>
      </c>
      <c r="E439" s="135" t="s">
        <v>517</v>
      </c>
      <c r="F439" s="136" t="s">
        <v>518</v>
      </c>
      <c r="G439" s="137" t="s">
        <v>171</v>
      </c>
      <c r="H439" s="138">
        <v>7.9</v>
      </c>
      <c r="I439" s="139"/>
      <c r="J439" s="140">
        <f>ROUND(I439*H439,2)</f>
        <v>0</v>
      </c>
      <c r="K439" s="141"/>
      <c r="L439" s="32"/>
      <c r="M439" s="142" t="s">
        <v>1</v>
      </c>
      <c r="N439" s="143" t="s">
        <v>36</v>
      </c>
      <c r="P439" s="144">
        <f>O439*H439</f>
        <v>0</v>
      </c>
      <c r="Q439" s="144">
        <v>0</v>
      </c>
      <c r="R439" s="144">
        <f>Q439*H439</f>
        <v>0</v>
      </c>
      <c r="S439" s="144">
        <v>1.7250000000000001E-2</v>
      </c>
      <c r="T439" s="145">
        <f>S439*H439</f>
        <v>0.13627500000000001</v>
      </c>
      <c r="AR439" s="146" t="s">
        <v>265</v>
      </c>
      <c r="AT439" s="146" t="s">
        <v>147</v>
      </c>
      <c r="AU439" s="146" t="s">
        <v>81</v>
      </c>
      <c r="AY439" s="17" t="s">
        <v>144</v>
      </c>
      <c r="BE439" s="147">
        <f>IF(N439="základní",J439,0)</f>
        <v>0</v>
      </c>
      <c r="BF439" s="147">
        <f>IF(N439="snížená",J439,0)</f>
        <v>0</v>
      </c>
      <c r="BG439" s="147">
        <f>IF(N439="zákl. přenesená",J439,0)</f>
        <v>0</v>
      </c>
      <c r="BH439" s="147">
        <f>IF(N439="sníž. přenesená",J439,0)</f>
        <v>0</v>
      </c>
      <c r="BI439" s="147">
        <f>IF(N439="nulová",J439,0)</f>
        <v>0</v>
      </c>
      <c r="BJ439" s="17" t="s">
        <v>79</v>
      </c>
      <c r="BK439" s="147">
        <f>ROUND(I439*H439,2)</f>
        <v>0</v>
      </c>
      <c r="BL439" s="17" t="s">
        <v>265</v>
      </c>
      <c r="BM439" s="146" t="s">
        <v>519</v>
      </c>
    </row>
    <row r="440" spans="2:65" s="12" customFormat="1">
      <c r="B440" s="148"/>
      <c r="D440" s="149" t="s">
        <v>153</v>
      </c>
      <c r="E440" s="150" t="s">
        <v>1</v>
      </c>
      <c r="F440" s="151" t="s">
        <v>597</v>
      </c>
      <c r="H440" s="150" t="s">
        <v>1</v>
      </c>
      <c r="I440" s="152"/>
      <c r="L440" s="148"/>
      <c r="M440" s="153"/>
      <c r="T440" s="154"/>
      <c r="AT440" s="150" t="s">
        <v>153</v>
      </c>
      <c r="AU440" s="150" t="s">
        <v>81</v>
      </c>
      <c r="AV440" s="12" t="s">
        <v>79</v>
      </c>
      <c r="AW440" s="12" t="s">
        <v>28</v>
      </c>
      <c r="AX440" s="12" t="s">
        <v>71</v>
      </c>
      <c r="AY440" s="150" t="s">
        <v>144</v>
      </c>
    </row>
    <row r="441" spans="2:65" s="12" customFormat="1">
      <c r="B441" s="148"/>
      <c r="D441" s="149" t="s">
        <v>153</v>
      </c>
      <c r="E441" s="150" t="s">
        <v>1</v>
      </c>
      <c r="F441" s="151" t="s">
        <v>633</v>
      </c>
      <c r="H441" s="150" t="s">
        <v>1</v>
      </c>
      <c r="I441" s="152"/>
      <c r="L441" s="148"/>
      <c r="M441" s="153"/>
      <c r="T441" s="154"/>
      <c r="AT441" s="150" t="s">
        <v>153</v>
      </c>
      <c r="AU441" s="150" t="s">
        <v>81</v>
      </c>
      <c r="AV441" s="12" t="s">
        <v>79</v>
      </c>
      <c r="AW441" s="12" t="s">
        <v>28</v>
      </c>
      <c r="AX441" s="12" t="s">
        <v>71</v>
      </c>
      <c r="AY441" s="150" t="s">
        <v>144</v>
      </c>
    </row>
    <row r="442" spans="2:65" s="13" customFormat="1">
      <c r="B442" s="155"/>
      <c r="D442" s="149" t="s">
        <v>153</v>
      </c>
      <c r="E442" s="156" t="s">
        <v>1</v>
      </c>
      <c r="F442" s="157" t="s">
        <v>520</v>
      </c>
      <c r="H442" s="158">
        <v>1</v>
      </c>
      <c r="I442" s="159"/>
      <c r="L442" s="155"/>
      <c r="M442" s="160"/>
      <c r="T442" s="161"/>
      <c r="AT442" s="156" t="s">
        <v>153</v>
      </c>
      <c r="AU442" s="156" t="s">
        <v>81</v>
      </c>
      <c r="AV442" s="13" t="s">
        <v>81</v>
      </c>
      <c r="AW442" s="13" t="s">
        <v>28</v>
      </c>
      <c r="AX442" s="13" t="s">
        <v>71</v>
      </c>
      <c r="AY442" s="156" t="s">
        <v>144</v>
      </c>
    </row>
    <row r="443" spans="2:65" s="12" customFormat="1">
      <c r="B443" s="148"/>
      <c r="D443" s="149" t="s">
        <v>153</v>
      </c>
      <c r="E443" s="150" t="s">
        <v>1</v>
      </c>
      <c r="F443" s="151" t="s">
        <v>614</v>
      </c>
      <c r="H443" s="150" t="s">
        <v>1</v>
      </c>
      <c r="I443" s="152"/>
      <c r="L443" s="148"/>
      <c r="M443" s="153"/>
      <c r="T443" s="154"/>
      <c r="AT443" s="150" t="s">
        <v>153</v>
      </c>
      <c r="AU443" s="150" t="s">
        <v>81</v>
      </c>
      <c r="AV443" s="12" t="s">
        <v>79</v>
      </c>
      <c r="AW443" s="12" t="s">
        <v>28</v>
      </c>
      <c r="AX443" s="12" t="s">
        <v>71</v>
      </c>
      <c r="AY443" s="150" t="s">
        <v>144</v>
      </c>
    </row>
    <row r="444" spans="2:65" s="13" customFormat="1">
      <c r="B444" s="155"/>
      <c r="D444" s="149" t="s">
        <v>153</v>
      </c>
      <c r="E444" s="156" t="s">
        <v>1</v>
      </c>
      <c r="F444" s="157" t="s">
        <v>521</v>
      </c>
      <c r="H444" s="158">
        <v>1.38</v>
      </c>
      <c r="I444" s="159"/>
      <c r="L444" s="155"/>
      <c r="M444" s="160"/>
      <c r="T444" s="161"/>
      <c r="AT444" s="156" t="s">
        <v>153</v>
      </c>
      <c r="AU444" s="156" t="s">
        <v>81</v>
      </c>
      <c r="AV444" s="13" t="s">
        <v>81</v>
      </c>
      <c r="AW444" s="13" t="s">
        <v>28</v>
      </c>
      <c r="AX444" s="13" t="s">
        <v>71</v>
      </c>
      <c r="AY444" s="156" t="s">
        <v>144</v>
      </c>
    </row>
    <row r="445" spans="2:65" s="14" customFormat="1">
      <c r="B445" s="173"/>
      <c r="D445" s="149" t="s">
        <v>153</v>
      </c>
      <c r="E445" s="174" t="s">
        <v>1</v>
      </c>
      <c r="F445" s="175" t="s">
        <v>178</v>
      </c>
      <c r="H445" s="176">
        <v>2.38</v>
      </c>
      <c r="I445" s="177"/>
      <c r="L445" s="173"/>
      <c r="M445" s="178"/>
      <c r="T445" s="179"/>
      <c r="AT445" s="174" t="s">
        <v>153</v>
      </c>
      <c r="AU445" s="174" t="s">
        <v>81</v>
      </c>
      <c r="AV445" s="14" t="s">
        <v>145</v>
      </c>
      <c r="AW445" s="14" t="s">
        <v>28</v>
      </c>
      <c r="AX445" s="14" t="s">
        <v>71</v>
      </c>
      <c r="AY445" s="174" t="s">
        <v>144</v>
      </c>
    </row>
    <row r="446" spans="2:65" s="12" customFormat="1">
      <c r="B446" s="148"/>
      <c r="D446" s="149" t="s">
        <v>153</v>
      </c>
      <c r="E446" s="150" t="s">
        <v>1</v>
      </c>
      <c r="F446" s="151" t="s">
        <v>599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2" customFormat="1">
      <c r="B447" s="148"/>
      <c r="D447" s="149" t="s">
        <v>153</v>
      </c>
      <c r="E447" s="150" t="s">
        <v>1</v>
      </c>
      <c r="F447" s="151" t="s">
        <v>618</v>
      </c>
      <c r="H447" s="150" t="s">
        <v>1</v>
      </c>
      <c r="I447" s="152"/>
      <c r="L447" s="148"/>
      <c r="M447" s="153"/>
      <c r="T447" s="154"/>
      <c r="AT447" s="150" t="s">
        <v>153</v>
      </c>
      <c r="AU447" s="150" t="s">
        <v>81</v>
      </c>
      <c r="AV447" s="12" t="s">
        <v>79</v>
      </c>
      <c r="AW447" s="12" t="s">
        <v>28</v>
      </c>
      <c r="AX447" s="12" t="s">
        <v>71</v>
      </c>
      <c r="AY447" s="150" t="s">
        <v>144</v>
      </c>
    </row>
    <row r="448" spans="2:65" s="13" customFormat="1">
      <c r="B448" s="155"/>
      <c r="D448" s="149" t="s">
        <v>153</v>
      </c>
      <c r="E448" s="156" t="s">
        <v>1</v>
      </c>
      <c r="F448" s="157" t="s">
        <v>520</v>
      </c>
      <c r="H448" s="158">
        <v>1</v>
      </c>
      <c r="I448" s="159"/>
      <c r="L448" s="155"/>
      <c r="M448" s="160"/>
      <c r="T448" s="161"/>
      <c r="AT448" s="156" t="s">
        <v>153</v>
      </c>
      <c r="AU448" s="156" t="s">
        <v>81</v>
      </c>
      <c r="AV448" s="13" t="s">
        <v>81</v>
      </c>
      <c r="AW448" s="13" t="s">
        <v>28</v>
      </c>
      <c r="AX448" s="13" t="s">
        <v>71</v>
      </c>
      <c r="AY448" s="156" t="s">
        <v>144</v>
      </c>
    </row>
    <row r="449" spans="2:65" s="12" customFormat="1">
      <c r="B449" s="148"/>
      <c r="D449" s="149" t="s">
        <v>153</v>
      </c>
      <c r="E449" s="150" t="s">
        <v>1</v>
      </c>
      <c r="F449" s="151" t="s">
        <v>635</v>
      </c>
      <c r="H449" s="150" t="s">
        <v>1</v>
      </c>
      <c r="I449" s="152"/>
      <c r="L449" s="148"/>
      <c r="M449" s="153"/>
      <c r="T449" s="154"/>
      <c r="AT449" s="150" t="s">
        <v>153</v>
      </c>
      <c r="AU449" s="150" t="s">
        <v>81</v>
      </c>
      <c r="AV449" s="12" t="s">
        <v>79</v>
      </c>
      <c r="AW449" s="12" t="s">
        <v>28</v>
      </c>
      <c r="AX449" s="12" t="s">
        <v>71</v>
      </c>
      <c r="AY449" s="150" t="s">
        <v>144</v>
      </c>
    </row>
    <row r="450" spans="2:65" s="13" customFormat="1">
      <c r="B450" s="155"/>
      <c r="D450" s="149" t="s">
        <v>153</v>
      </c>
      <c r="E450" s="156" t="s">
        <v>1</v>
      </c>
      <c r="F450" s="157" t="s">
        <v>687</v>
      </c>
      <c r="H450" s="158">
        <v>2.75</v>
      </c>
      <c r="I450" s="159"/>
      <c r="L450" s="155"/>
      <c r="M450" s="160"/>
      <c r="T450" s="161"/>
      <c r="AT450" s="156" t="s">
        <v>153</v>
      </c>
      <c r="AU450" s="156" t="s">
        <v>81</v>
      </c>
      <c r="AV450" s="13" t="s">
        <v>81</v>
      </c>
      <c r="AW450" s="13" t="s">
        <v>28</v>
      </c>
      <c r="AX450" s="13" t="s">
        <v>71</v>
      </c>
      <c r="AY450" s="156" t="s">
        <v>144</v>
      </c>
    </row>
    <row r="451" spans="2:65" s="12" customFormat="1">
      <c r="B451" s="148"/>
      <c r="D451" s="149" t="s">
        <v>153</v>
      </c>
      <c r="E451" s="150" t="s">
        <v>1</v>
      </c>
      <c r="F451" s="151" t="s">
        <v>616</v>
      </c>
      <c r="H451" s="150" t="s">
        <v>1</v>
      </c>
      <c r="I451" s="152"/>
      <c r="L451" s="148"/>
      <c r="M451" s="153"/>
      <c r="T451" s="154"/>
      <c r="AT451" s="150" t="s">
        <v>153</v>
      </c>
      <c r="AU451" s="150" t="s">
        <v>81</v>
      </c>
      <c r="AV451" s="12" t="s">
        <v>79</v>
      </c>
      <c r="AW451" s="12" t="s">
        <v>28</v>
      </c>
      <c r="AX451" s="12" t="s">
        <v>71</v>
      </c>
      <c r="AY451" s="150" t="s">
        <v>144</v>
      </c>
    </row>
    <row r="452" spans="2:65" s="13" customFormat="1">
      <c r="B452" s="155"/>
      <c r="D452" s="149" t="s">
        <v>153</v>
      </c>
      <c r="E452" s="156" t="s">
        <v>1</v>
      </c>
      <c r="F452" s="157" t="s">
        <v>688</v>
      </c>
      <c r="H452" s="158">
        <v>1.77</v>
      </c>
      <c r="I452" s="159"/>
      <c r="L452" s="155"/>
      <c r="M452" s="160"/>
      <c r="T452" s="161"/>
      <c r="AT452" s="156" t="s">
        <v>153</v>
      </c>
      <c r="AU452" s="156" t="s">
        <v>81</v>
      </c>
      <c r="AV452" s="13" t="s">
        <v>81</v>
      </c>
      <c r="AW452" s="13" t="s">
        <v>28</v>
      </c>
      <c r="AX452" s="13" t="s">
        <v>71</v>
      </c>
      <c r="AY452" s="156" t="s">
        <v>144</v>
      </c>
    </row>
    <row r="453" spans="2:65" s="14" customFormat="1">
      <c r="B453" s="173"/>
      <c r="D453" s="149" t="s">
        <v>153</v>
      </c>
      <c r="E453" s="174" t="s">
        <v>1</v>
      </c>
      <c r="F453" s="175" t="s">
        <v>178</v>
      </c>
      <c r="H453" s="176">
        <v>5.52</v>
      </c>
      <c r="I453" s="177"/>
      <c r="L453" s="173"/>
      <c r="M453" s="178"/>
      <c r="T453" s="179"/>
      <c r="AT453" s="174" t="s">
        <v>153</v>
      </c>
      <c r="AU453" s="174" t="s">
        <v>81</v>
      </c>
      <c r="AV453" s="14" t="s">
        <v>145</v>
      </c>
      <c r="AW453" s="14" t="s">
        <v>28</v>
      </c>
      <c r="AX453" s="14" t="s">
        <v>71</v>
      </c>
      <c r="AY453" s="174" t="s">
        <v>144</v>
      </c>
    </row>
    <row r="454" spans="2:65" s="15" customFormat="1">
      <c r="B454" s="180"/>
      <c r="D454" s="149" t="s">
        <v>153</v>
      </c>
      <c r="E454" s="181" t="s">
        <v>1</v>
      </c>
      <c r="F454" s="182" t="s">
        <v>182</v>
      </c>
      <c r="H454" s="183">
        <v>7.9</v>
      </c>
      <c r="I454" s="184"/>
      <c r="L454" s="180"/>
      <c r="M454" s="185"/>
      <c r="T454" s="186"/>
      <c r="AT454" s="181" t="s">
        <v>153</v>
      </c>
      <c r="AU454" s="181" t="s">
        <v>81</v>
      </c>
      <c r="AV454" s="15" t="s">
        <v>151</v>
      </c>
      <c r="AW454" s="15" t="s">
        <v>28</v>
      </c>
      <c r="AX454" s="15" t="s">
        <v>79</v>
      </c>
      <c r="AY454" s="181" t="s">
        <v>144</v>
      </c>
    </row>
    <row r="455" spans="2:65" s="1" customFormat="1" ht="16.5" customHeight="1">
      <c r="B455" s="133"/>
      <c r="C455" s="134" t="s">
        <v>516</v>
      </c>
      <c r="D455" s="134" t="s">
        <v>147</v>
      </c>
      <c r="E455" s="135" t="s">
        <v>524</v>
      </c>
      <c r="F455" s="136" t="s">
        <v>525</v>
      </c>
      <c r="G455" s="137" t="s">
        <v>171</v>
      </c>
      <c r="H455" s="138">
        <v>28.8</v>
      </c>
      <c r="I455" s="139"/>
      <c r="J455" s="140">
        <f>ROUND(I455*H455,2)</f>
        <v>0</v>
      </c>
      <c r="K455" s="141"/>
      <c r="L455" s="32"/>
      <c r="M455" s="142" t="s">
        <v>1</v>
      </c>
      <c r="N455" s="143" t="s">
        <v>36</v>
      </c>
      <c r="P455" s="144">
        <f>O455*H455</f>
        <v>0</v>
      </c>
      <c r="Q455" s="144">
        <v>0</v>
      </c>
      <c r="R455" s="144">
        <f>Q455*H455</f>
        <v>0</v>
      </c>
      <c r="S455" s="144">
        <v>2.75E-2</v>
      </c>
      <c r="T455" s="145">
        <f>S455*H455</f>
        <v>0.79200000000000004</v>
      </c>
      <c r="AR455" s="146" t="s">
        <v>265</v>
      </c>
      <c r="AT455" s="146" t="s">
        <v>147</v>
      </c>
      <c r="AU455" s="146" t="s">
        <v>81</v>
      </c>
      <c r="AY455" s="17" t="s">
        <v>144</v>
      </c>
      <c r="BE455" s="147">
        <f>IF(N455="základní",J455,0)</f>
        <v>0</v>
      </c>
      <c r="BF455" s="147">
        <f>IF(N455="snížená",J455,0)</f>
        <v>0</v>
      </c>
      <c r="BG455" s="147">
        <f>IF(N455="zákl. přenesená",J455,0)</f>
        <v>0</v>
      </c>
      <c r="BH455" s="147">
        <f>IF(N455="sníž. přenesená",J455,0)</f>
        <v>0</v>
      </c>
      <c r="BI455" s="147">
        <f>IF(N455="nulová",J455,0)</f>
        <v>0</v>
      </c>
      <c r="BJ455" s="17" t="s">
        <v>79</v>
      </c>
      <c r="BK455" s="147">
        <f>ROUND(I455*H455,2)</f>
        <v>0</v>
      </c>
      <c r="BL455" s="17" t="s">
        <v>265</v>
      </c>
      <c r="BM455" s="146" t="s">
        <v>526</v>
      </c>
    </row>
    <row r="456" spans="2:65" s="12" customFormat="1">
      <c r="B456" s="148"/>
      <c r="D456" s="149" t="s">
        <v>153</v>
      </c>
      <c r="E456" s="150" t="s">
        <v>1</v>
      </c>
      <c r="F456" s="151" t="s">
        <v>597</v>
      </c>
      <c r="H456" s="150" t="s">
        <v>1</v>
      </c>
      <c r="I456" s="152"/>
      <c r="L456" s="148"/>
      <c r="M456" s="153"/>
      <c r="T456" s="154"/>
      <c r="AT456" s="150" t="s">
        <v>153</v>
      </c>
      <c r="AU456" s="150" t="s">
        <v>81</v>
      </c>
      <c r="AV456" s="12" t="s">
        <v>79</v>
      </c>
      <c r="AW456" s="12" t="s">
        <v>28</v>
      </c>
      <c r="AX456" s="12" t="s">
        <v>71</v>
      </c>
      <c r="AY456" s="150" t="s">
        <v>144</v>
      </c>
    </row>
    <row r="457" spans="2:65" s="13" customFormat="1">
      <c r="B457" s="155"/>
      <c r="D457" s="149" t="s">
        <v>153</v>
      </c>
      <c r="E457" s="156" t="s">
        <v>1</v>
      </c>
      <c r="F457" s="157" t="s">
        <v>527</v>
      </c>
      <c r="H457" s="158">
        <v>14.4</v>
      </c>
      <c r="I457" s="159"/>
      <c r="L457" s="155"/>
      <c r="M457" s="160"/>
      <c r="T457" s="161"/>
      <c r="AT457" s="156" t="s">
        <v>153</v>
      </c>
      <c r="AU457" s="156" t="s">
        <v>81</v>
      </c>
      <c r="AV457" s="13" t="s">
        <v>81</v>
      </c>
      <c r="AW457" s="13" t="s">
        <v>28</v>
      </c>
      <c r="AX457" s="13" t="s">
        <v>71</v>
      </c>
      <c r="AY457" s="156" t="s">
        <v>144</v>
      </c>
    </row>
    <row r="458" spans="2:65" s="12" customFormat="1">
      <c r="B458" s="148"/>
      <c r="D458" s="149" t="s">
        <v>153</v>
      </c>
      <c r="E458" s="150" t="s">
        <v>1</v>
      </c>
      <c r="F458" s="151" t="s">
        <v>599</v>
      </c>
      <c r="H458" s="150" t="s">
        <v>1</v>
      </c>
      <c r="I458" s="152"/>
      <c r="L458" s="148"/>
      <c r="M458" s="153"/>
      <c r="T458" s="154"/>
      <c r="AT458" s="150" t="s">
        <v>153</v>
      </c>
      <c r="AU458" s="150" t="s">
        <v>81</v>
      </c>
      <c r="AV458" s="12" t="s">
        <v>79</v>
      </c>
      <c r="AW458" s="12" t="s">
        <v>28</v>
      </c>
      <c r="AX458" s="12" t="s">
        <v>71</v>
      </c>
      <c r="AY458" s="150" t="s">
        <v>144</v>
      </c>
    </row>
    <row r="459" spans="2:65" s="13" customFormat="1">
      <c r="B459" s="155"/>
      <c r="D459" s="149" t="s">
        <v>153</v>
      </c>
      <c r="E459" s="156" t="s">
        <v>1</v>
      </c>
      <c r="F459" s="157" t="s">
        <v>527</v>
      </c>
      <c r="H459" s="158">
        <v>14.4</v>
      </c>
      <c r="I459" s="159"/>
      <c r="L459" s="155"/>
      <c r="M459" s="160"/>
      <c r="T459" s="161"/>
      <c r="AT459" s="156" t="s">
        <v>153</v>
      </c>
      <c r="AU459" s="156" t="s">
        <v>81</v>
      </c>
      <c r="AV459" s="13" t="s">
        <v>81</v>
      </c>
      <c r="AW459" s="13" t="s">
        <v>28</v>
      </c>
      <c r="AX459" s="13" t="s">
        <v>71</v>
      </c>
      <c r="AY459" s="156" t="s">
        <v>144</v>
      </c>
    </row>
    <row r="460" spans="2:65" s="15" customFormat="1">
      <c r="B460" s="180"/>
      <c r="D460" s="149" t="s">
        <v>153</v>
      </c>
      <c r="E460" s="181" t="s">
        <v>1</v>
      </c>
      <c r="F460" s="182" t="s">
        <v>182</v>
      </c>
      <c r="H460" s="183">
        <v>28.8</v>
      </c>
      <c r="I460" s="184"/>
      <c r="L460" s="180"/>
      <c r="M460" s="185"/>
      <c r="T460" s="186"/>
      <c r="AT460" s="181" t="s">
        <v>153</v>
      </c>
      <c r="AU460" s="181" t="s">
        <v>81</v>
      </c>
      <c r="AV460" s="15" t="s">
        <v>151</v>
      </c>
      <c r="AW460" s="15" t="s">
        <v>28</v>
      </c>
      <c r="AX460" s="15" t="s">
        <v>79</v>
      </c>
      <c r="AY460" s="181" t="s">
        <v>144</v>
      </c>
    </row>
    <row r="461" spans="2:65" s="1" customFormat="1" ht="16.5" customHeight="1">
      <c r="B461" s="133"/>
      <c r="C461" s="134" t="s">
        <v>523</v>
      </c>
      <c r="D461" s="134" t="s">
        <v>147</v>
      </c>
      <c r="E461" s="135" t="s">
        <v>529</v>
      </c>
      <c r="F461" s="136" t="s">
        <v>530</v>
      </c>
      <c r="G461" s="137" t="s">
        <v>318</v>
      </c>
      <c r="H461" s="138">
        <v>6</v>
      </c>
      <c r="I461" s="139"/>
      <c r="J461" s="140">
        <f>ROUND(I461*H461,2)</f>
        <v>0</v>
      </c>
      <c r="K461" s="141"/>
      <c r="L461" s="32"/>
      <c r="M461" s="142" t="s">
        <v>1</v>
      </c>
      <c r="N461" s="143" t="s">
        <v>36</v>
      </c>
      <c r="P461" s="144">
        <f>O461*H461</f>
        <v>0</v>
      </c>
      <c r="Q461" s="144">
        <v>0</v>
      </c>
      <c r="R461" s="144">
        <f>Q461*H461</f>
        <v>0</v>
      </c>
      <c r="S461" s="144">
        <v>4.2099999999999999E-2</v>
      </c>
      <c r="T461" s="145">
        <f>S461*H461</f>
        <v>0.25259999999999999</v>
      </c>
      <c r="AR461" s="146" t="s">
        <v>265</v>
      </c>
      <c r="AT461" s="146" t="s">
        <v>147</v>
      </c>
      <c r="AU461" s="146" t="s">
        <v>81</v>
      </c>
      <c r="AY461" s="17" t="s">
        <v>144</v>
      </c>
      <c r="BE461" s="147">
        <f>IF(N461="základní",J461,0)</f>
        <v>0</v>
      </c>
      <c r="BF461" s="147">
        <f>IF(N461="snížená",J461,0)</f>
        <v>0</v>
      </c>
      <c r="BG461" s="147">
        <f>IF(N461="zákl. přenesená",J461,0)</f>
        <v>0</v>
      </c>
      <c r="BH461" s="147">
        <f>IF(N461="sníž. přenesená",J461,0)</f>
        <v>0</v>
      </c>
      <c r="BI461" s="147">
        <f>IF(N461="nulová",J461,0)</f>
        <v>0</v>
      </c>
      <c r="BJ461" s="17" t="s">
        <v>79</v>
      </c>
      <c r="BK461" s="147">
        <f>ROUND(I461*H461,2)</f>
        <v>0</v>
      </c>
      <c r="BL461" s="17" t="s">
        <v>265</v>
      </c>
      <c r="BM461" s="146" t="s">
        <v>531</v>
      </c>
    </row>
    <row r="462" spans="2:65" s="12" customFormat="1">
      <c r="B462" s="148"/>
      <c r="D462" s="149" t="s">
        <v>153</v>
      </c>
      <c r="E462" s="150" t="s">
        <v>1</v>
      </c>
      <c r="F462" s="151" t="s">
        <v>597</v>
      </c>
      <c r="H462" s="150" t="s">
        <v>1</v>
      </c>
      <c r="I462" s="152"/>
      <c r="L462" s="148"/>
      <c r="M462" s="153"/>
      <c r="T462" s="154"/>
      <c r="AT462" s="150" t="s">
        <v>153</v>
      </c>
      <c r="AU462" s="150" t="s">
        <v>81</v>
      </c>
      <c r="AV462" s="12" t="s">
        <v>79</v>
      </c>
      <c r="AW462" s="12" t="s">
        <v>28</v>
      </c>
      <c r="AX462" s="12" t="s">
        <v>71</v>
      </c>
      <c r="AY462" s="150" t="s">
        <v>144</v>
      </c>
    </row>
    <row r="463" spans="2:65" s="13" customFormat="1">
      <c r="B463" s="155"/>
      <c r="D463" s="149" t="s">
        <v>153</v>
      </c>
      <c r="E463" s="156" t="s">
        <v>1</v>
      </c>
      <c r="F463" s="157" t="s">
        <v>145</v>
      </c>
      <c r="H463" s="158">
        <v>3</v>
      </c>
      <c r="I463" s="159"/>
      <c r="L463" s="155"/>
      <c r="M463" s="160"/>
      <c r="T463" s="161"/>
      <c r="AT463" s="156" t="s">
        <v>153</v>
      </c>
      <c r="AU463" s="156" t="s">
        <v>81</v>
      </c>
      <c r="AV463" s="13" t="s">
        <v>81</v>
      </c>
      <c r="AW463" s="13" t="s">
        <v>28</v>
      </c>
      <c r="AX463" s="13" t="s">
        <v>71</v>
      </c>
      <c r="AY463" s="156" t="s">
        <v>144</v>
      </c>
    </row>
    <row r="464" spans="2:65" s="12" customFormat="1">
      <c r="B464" s="148"/>
      <c r="D464" s="149" t="s">
        <v>153</v>
      </c>
      <c r="E464" s="150" t="s">
        <v>1</v>
      </c>
      <c r="F464" s="151" t="s">
        <v>599</v>
      </c>
      <c r="H464" s="150" t="s">
        <v>1</v>
      </c>
      <c r="I464" s="152"/>
      <c r="L464" s="148"/>
      <c r="M464" s="153"/>
      <c r="T464" s="154"/>
      <c r="AT464" s="150" t="s">
        <v>153</v>
      </c>
      <c r="AU464" s="150" t="s">
        <v>81</v>
      </c>
      <c r="AV464" s="12" t="s">
        <v>79</v>
      </c>
      <c r="AW464" s="12" t="s">
        <v>28</v>
      </c>
      <c r="AX464" s="12" t="s">
        <v>71</v>
      </c>
      <c r="AY464" s="150" t="s">
        <v>144</v>
      </c>
    </row>
    <row r="465" spans="2:65" s="13" customFormat="1">
      <c r="B465" s="155"/>
      <c r="D465" s="149" t="s">
        <v>153</v>
      </c>
      <c r="E465" s="156" t="s">
        <v>1</v>
      </c>
      <c r="F465" s="157" t="s">
        <v>145</v>
      </c>
      <c r="H465" s="158">
        <v>3</v>
      </c>
      <c r="I465" s="159"/>
      <c r="L465" s="155"/>
      <c r="M465" s="160"/>
      <c r="T465" s="161"/>
      <c r="AT465" s="156" t="s">
        <v>153</v>
      </c>
      <c r="AU465" s="156" t="s">
        <v>81</v>
      </c>
      <c r="AV465" s="13" t="s">
        <v>81</v>
      </c>
      <c r="AW465" s="13" t="s">
        <v>28</v>
      </c>
      <c r="AX465" s="13" t="s">
        <v>71</v>
      </c>
      <c r="AY465" s="156" t="s">
        <v>144</v>
      </c>
    </row>
    <row r="466" spans="2:65" s="15" customFormat="1">
      <c r="B466" s="180"/>
      <c r="D466" s="149" t="s">
        <v>153</v>
      </c>
      <c r="E466" s="181" t="s">
        <v>1</v>
      </c>
      <c r="F466" s="182" t="s">
        <v>182</v>
      </c>
      <c r="H466" s="183">
        <v>6</v>
      </c>
      <c r="I466" s="184"/>
      <c r="L466" s="180"/>
      <c r="M466" s="185"/>
      <c r="T466" s="186"/>
      <c r="AT466" s="181" t="s">
        <v>153</v>
      </c>
      <c r="AU466" s="181" t="s">
        <v>81</v>
      </c>
      <c r="AV466" s="15" t="s">
        <v>151</v>
      </c>
      <c r="AW466" s="15" t="s">
        <v>28</v>
      </c>
      <c r="AX466" s="15" t="s">
        <v>79</v>
      </c>
      <c r="AY466" s="181" t="s">
        <v>144</v>
      </c>
    </row>
    <row r="467" spans="2:65" s="1" customFormat="1" ht="24.2" customHeight="1">
      <c r="B467" s="133"/>
      <c r="C467" s="134" t="s">
        <v>528</v>
      </c>
      <c r="D467" s="134" t="s">
        <v>147</v>
      </c>
      <c r="E467" s="135" t="s">
        <v>533</v>
      </c>
      <c r="F467" s="136" t="s">
        <v>534</v>
      </c>
      <c r="G467" s="137" t="s">
        <v>491</v>
      </c>
      <c r="H467" s="187"/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0</v>
      </c>
      <c r="R467" s="144">
        <f>Q467*H467</f>
        <v>0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535</v>
      </c>
    </row>
    <row r="468" spans="2:65" s="11" customFormat="1" ht="22.9" customHeight="1">
      <c r="B468" s="121"/>
      <c r="D468" s="122" t="s">
        <v>70</v>
      </c>
      <c r="E468" s="131" t="s">
        <v>536</v>
      </c>
      <c r="F468" s="131" t="s">
        <v>537</v>
      </c>
      <c r="I468" s="124"/>
      <c r="J468" s="132">
        <f>BK468</f>
        <v>0</v>
      </c>
      <c r="L468" s="121"/>
      <c r="M468" s="126"/>
      <c r="P468" s="127">
        <f>SUM(P469:P477)</f>
        <v>0</v>
      </c>
      <c r="R468" s="127">
        <f>SUM(R469:R477)</f>
        <v>0</v>
      </c>
      <c r="T468" s="128">
        <f>SUM(T469:T477)</f>
        <v>0.216</v>
      </c>
      <c r="AR468" s="122" t="s">
        <v>81</v>
      </c>
      <c r="AT468" s="129" t="s">
        <v>70</v>
      </c>
      <c r="AU468" s="129" t="s">
        <v>79</v>
      </c>
      <c r="AY468" s="122" t="s">
        <v>144</v>
      </c>
      <c r="BK468" s="130">
        <f>SUM(BK469:BK477)</f>
        <v>0</v>
      </c>
    </row>
    <row r="469" spans="2:65" s="1" customFormat="1" ht="24.2" customHeight="1">
      <c r="B469" s="133"/>
      <c r="C469" s="134" t="s">
        <v>532</v>
      </c>
      <c r="D469" s="134" t="s">
        <v>147</v>
      </c>
      <c r="E469" s="135" t="s">
        <v>539</v>
      </c>
      <c r="F469" s="136" t="s">
        <v>540</v>
      </c>
      <c r="G469" s="137" t="s">
        <v>318</v>
      </c>
      <c r="H469" s="138">
        <v>9</v>
      </c>
      <c r="I469" s="139"/>
      <c r="J469" s="140">
        <f>ROUND(I469*H469,2)</f>
        <v>0</v>
      </c>
      <c r="K469" s="141"/>
      <c r="L469" s="32"/>
      <c r="M469" s="142" t="s">
        <v>1</v>
      </c>
      <c r="N469" s="143" t="s">
        <v>36</v>
      </c>
      <c r="P469" s="144">
        <f>O469*H469</f>
        <v>0</v>
      </c>
      <c r="Q469" s="144">
        <v>0</v>
      </c>
      <c r="R469" s="144">
        <f>Q469*H469</f>
        <v>0</v>
      </c>
      <c r="S469" s="144">
        <v>2.4E-2</v>
      </c>
      <c r="T469" s="145">
        <f>S469*H469</f>
        <v>0.216</v>
      </c>
      <c r="AR469" s="146" t="s">
        <v>265</v>
      </c>
      <c r="AT469" s="146" t="s">
        <v>147</v>
      </c>
      <c r="AU469" s="146" t="s">
        <v>81</v>
      </c>
      <c r="AY469" s="17" t="s">
        <v>144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7" t="s">
        <v>79</v>
      </c>
      <c r="BK469" s="147">
        <f>ROUND(I469*H469,2)</f>
        <v>0</v>
      </c>
      <c r="BL469" s="17" t="s">
        <v>265</v>
      </c>
      <c r="BM469" s="146" t="s">
        <v>541</v>
      </c>
    </row>
    <row r="470" spans="2:65" s="12" customFormat="1">
      <c r="B470" s="148"/>
      <c r="D470" s="149" t="s">
        <v>153</v>
      </c>
      <c r="E470" s="150" t="s">
        <v>1</v>
      </c>
      <c r="F470" s="151" t="s">
        <v>656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3" customFormat="1">
      <c r="B471" s="155"/>
      <c r="D471" s="149" t="s">
        <v>153</v>
      </c>
      <c r="E471" s="156" t="s">
        <v>1</v>
      </c>
      <c r="F471" s="157" t="s">
        <v>145</v>
      </c>
      <c r="H471" s="158">
        <v>3</v>
      </c>
      <c r="I471" s="159"/>
      <c r="L471" s="155"/>
      <c r="M471" s="160"/>
      <c r="T471" s="161"/>
      <c r="AT471" s="156" t="s">
        <v>153</v>
      </c>
      <c r="AU471" s="156" t="s">
        <v>81</v>
      </c>
      <c r="AV471" s="13" t="s">
        <v>81</v>
      </c>
      <c r="AW471" s="13" t="s">
        <v>28</v>
      </c>
      <c r="AX471" s="13" t="s">
        <v>71</v>
      </c>
      <c r="AY471" s="156" t="s">
        <v>144</v>
      </c>
    </row>
    <row r="472" spans="2:65" s="12" customFormat="1">
      <c r="B472" s="148"/>
      <c r="D472" s="149" t="s">
        <v>153</v>
      </c>
      <c r="E472" s="150" t="s">
        <v>1</v>
      </c>
      <c r="F472" s="151" t="s">
        <v>597</v>
      </c>
      <c r="H472" s="150" t="s">
        <v>1</v>
      </c>
      <c r="I472" s="152"/>
      <c r="L472" s="148"/>
      <c r="M472" s="153"/>
      <c r="T472" s="154"/>
      <c r="AT472" s="150" t="s">
        <v>153</v>
      </c>
      <c r="AU472" s="150" t="s">
        <v>81</v>
      </c>
      <c r="AV472" s="12" t="s">
        <v>79</v>
      </c>
      <c r="AW472" s="12" t="s">
        <v>28</v>
      </c>
      <c r="AX472" s="12" t="s">
        <v>71</v>
      </c>
      <c r="AY472" s="150" t="s">
        <v>144</v>
      </c>
    </row>
    <row r="473" spans="2:65" s="13" customFormat="1">
      <c r="B473" s="155"/>
      <c r="D473" s="149" t="s">
        <v>153</v>
      </c>
      <c r="E473" s="156" t="s">
        <v>1</v>
      </c>
      <c r="F473" s="157" t="s">
        <v>81</v>
      </c>
      <c r="H473" s="158">
        <v>2</v>
      </c>
      <c r="I473" s="159"/>
      <c r="L473" s="155"/>
      <c r="M473" s="160"/>
      <c r="T473" s="161"/>
      <c r="AT473" s="156" t="s">
        <v>153</v>
      </c>
      <c r="AU473" s="156" t="s">
        <v>81</v>
      </c>
      <c r="AV473" s="13" t="s">
        <v>81</v>
      </c>
      <c r="AW473" s="13" t="s">
        <v>28</v>
      </c>
      <c r="AX473" s="13" t="s">
        <v>71</v>
      </c>
      <c r="AY473" s="156" t="s">
        <v>144</v>
      </c>
    </row>
    <row r="474" spans="2:65" s="12" customFormat="1">
      <c r="B474" s="148"/>
      <c r="D474" s="149" t="s">
        <v>153</v>
      </c>
      <c r="E474" s="150" t="s">
        <v>1</v>
      </c>
      <c r="F474" s="151" t="s">
        <v>599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3" customFormat="1">
      <c r="B475" s="155"/>
      <c r="D475" s="149" t="s">
        <v>153</v>
      </c>
      <c r="E475" s="156" t="s">
        <v>1</v>
      </c>
      <c r="F475" s="157" t="s">
        <v>151</v>
      </c>
      <c r="H475" s="158">
        <v>4</v>
      </c>
      <c r="I475" s="159"/>
      <c r="L475" s="155"/>
      <c r="M475" s="160"/>
      <c r="T475" s="161"/>
      <c r="AT475" s="156" t="s">
        <v>153</v>
      </c>
      <c r="AU475" s="156" t="s">
        <v>81</v>
      </c>
      <c r="AV475" s="13" t="s">
        <v>81</v>
      </c>
      <c r="AW475" s="13" t="s">
        <v>28</v>
      </c>
      <c r="AX475" s="13" t="s">
        <v>71</v>
      </c>
      <c r="AY475" s="156" t="s">
        <v>144</v>
      </c>
    </row>
    <row r="476" spans="2:65" s="15" customFormat="1">
      <c r="B476" s="180"/>
      <c r="D476" s="149" t="s">
        <v>153</v>
      </c>
      <c r="E476" s="181" t="s">
        <v>1</v>
      </c>
      <c r="F476" s="182" t="s">
        <v>182</v>
      </c>
      <c r="H476" s="183">
        <v>9</v>
      </c>
      <c r="I476" s="184"/>
      <c r="L476" s="180"/>
      <c r="M476" s="185"/>
      <c r="T476" s="186"/>
      <c r="AT476" s="181" t="s">
        <v>153</v>
      </c>
      <c r="AU476" s="181" t="s">
        <v>81</v>
      </c>
      <c r="AV476" s="15" t="s">
        <v>151</v>
      </c>
      <c r="AW476" s="15" t="s">
        <v>28</v>
      </c>
      <c r="AX476" s="15" t="s">
        <v>79</v>
      </c>
      <c r="AY476" s="181" t="s">
        <v>144</v>
      </c>
    </row>
    <row r="477" spans="2:65" s="1" customFormat="1" ht="24.2" customHeight="1">
      <c r="B477" s="133"/>
      <c r="C477" s="134" t="s">
        <v>538</v>
      </c>
      <c r="D477" s="134" t="s">
        <v>147</v>
      </c>
      <c r="E477" s="135" t="s">
        <v>543</v>
      </c>
      <c r="F477" s="136" t="s">
        <v>544</v>
      </c>
      <c r="G477" s="137" t="s">
        <v>491</v>
      </c>
      <c r="H477" s="187"/>
      <c r="I477" s="139"/>
      <c r="J477" s="140">
        <f>ROUND(I477*H477,2)</f>
        <v>0</v>
      </c>
      <c r="K477" s="141"/>
      <c r="L477" s="32"/>
      <c r="M477" s="142" t="s">
        <v>1</v>
      </c>
      <c r="N477" s="143" t="s">
        <v>36</v>
      </c>
      <c r="P477" s="144">
        <f>O477*H477</f>
        <v>0</v>
      </c>
      <c r="Q477" s="144">
        <v>0</v>
      </c>
      <c r="R477" s="144">
        <f>Q477*H477</f>
        <v>0</v>
      </c>
      <c r="S477" s="144">
        <v>0</v>
      </c>
      <c r="T477" s="145">
        <f>S477*H477</f>
        <v>0</v>
      </c>
      <c r="AR477" s="146" t="s">
        <v>265</v>
      </c>
      <c r="AT477" s="146" t="s">
        <v>147</v>
      </c>
      <c r="AU477" s="146" t="s">
        <v>81</v>
      </c>
      <c r="AY477" s="17" t="s">
        <v>144</v>
      </c>
      <c r="BE477" s="147">
        <f>IF(N477="základní",J477,0)</f>
        <v>0</v>
      </c>
      <c r="BF477" s="147">
        <f>IF(N477="snížená",J477,0)</f>
        <v>0</v>
      </c>
      <c r="BG477" s="147">
        <f>IF(N477="zákl. přenesená",J477,0)</f>
        <v>0</v>
      </c>
      <c r="BH477" s="147">
        <f>IF(N477="sníž. přenesená",J477,0)</f>
        <v>0</v>
      </c>
      <c r="BI477" s="147">
        <f>IF(N477="nulová",J477,0)</f>
        <v>0</v>
      </c>
      <c r="BJ477" s="17" t="s">
        <v>79</v>
      </c>
      <c r="BK477" s="147">
        <f>ROUND(I477*H477,2)</f>
        <v>0</v>
      </c>
      <c r="BL477" s="17" t="s">
        <v>265</v>
      </c>
      <c r="BM477" s="146" t="s">
        <v>689</v>
      </c>
    </row>
    <row r="478" spans="2:65" s="11" customFormat="1" ht="22.9" customHeight="1">
      <c r="B478" s="121"/>
      <c r="D478" s="122" t="s">
        <v>70</v>
      </c>
      <c r="E478" s="131" t="s">
        <v>546</v>
      </c>
      <c r="F478" s="131" t="s">
        <v>547</v>
      </c>
      <c r="I478" s="124"/>
      <c r="J478" s="132">
        <f>BK478</f>
        <v>0</v>
      </c>
      <c r="L478" s="121"/>
      <c r="M478" s="126"/>
      <c r="P478" s="127">
        <f>SUM(P479:P493)</f>
        <v>0</v>
      </c>
      <c r="R478" s="127">
        <f>SUM(R479:R493)</f>
        <v>0</v>
      </c>
      <c r="T478" s="128">
        <f>SUM(T479:T493)</f>
        <v>4.2755633</v>
      </c>
      <c r="AR478" s="122" t="s">
        <v>81</v>
      </c>
      <c r="AT478" s="129" t="s">
        <v>70</v>
      </c>
      <c r="AU478" s="129" t="s">
        <v>79</v>
      </c>
      <c r="AY478" s="122" t="s">
        <v>144</v>
      </c>
      <c r="BK478" s="130">
        <f>SUM(BK479:BK493)</f>
        <v>0</v>
      </c>
    </row>
    <row r="479" spans="2:65" s="1" customFormat="1" ht="24.2" customHeight="1">
      <c r="B479" s="133"/>
      <c r="C479" s="134" t="s">
        <v>542</v>
      </c>
      <c r="D479" s="134" t="s">
        <v>147</v>
      </c>
      <c r="E479" s="135" t="s">
        <v>549</v>
      </c>
      <c r="F479" s="136" t="s">
        <v>550</v>
      </c>
      <c r="G479" s="137" t="s">
        <v>279</v>
      </c>
      <c r="H479" s="138">
        <v>6.5</v>
      </c>
      <c r="I479" s="139"/>
      <c r="J479" s="140">
        <f>ROUND(I479*H479,2)</f>
        <v>0</v>
      </c>
      <c r="K479" s="141"/>
      <c r="L479" s="32"/>
      <c r="M479" s="142" t="s">
        <v>1</v>
      </c>
      <c r="N479" s="143" t="s">
        <v>36</v>
      </c>
      <c r="P479" s="144">
        <f>O479*H479</f>
        <v>0</v>
      </c>
      <c r="Q479" s="144">
        <v>0</v>
      </c>
      <c r="R479" s="144">
        <f>Q479*H479</f>
        <v>0</v>
      </c>
      <c r="S479" s="144">
        <v>1.174E-2</v>
      </c>
      <c r="T479" s="145">
        <f>S479*H479</f>
        <v>7.6310000000000003E-2</v>
      </c>
      <c r="AR479" s="146" t="s">
        <v>265</v>
      </c>
      <c r="AT479" s="146" t="s">
        <v>147</v>
      </c>
      <c r="AU479" s="146" t="s">
        <v>81</v>
      </c>
      <c r="AY479" s="17" t="s">
        <v>144</v>
      </c>
      <c r="BE479" s="147">
        <f>IF(N479="základní",J479,0)</f>
        <v>0</v>
      </c>
      <c r="BF479" s="147">
        <f>IF(N479="snížená",J479,0)</f>
        <v>0</v>
      </c>
      <c r="BG479" s="147">
        <f>IF(N479="zákl. přenesená",J479,0)</f>
        <v>0</v>
      </c>
      <c r="BH479" s="147">
        <f>IF(N479="sníž. přenesená",J479,0)</f>
        <v>0</v>
      </c>
      <c r="BI479" s="147">
        <f>IF(N479="nulová",J479,0)</f>
        <v>0</v>
      </c>
      <c r="BJ479" s="17" t="s">
        <v>79</v>
      </c>
      <c r="BK479" s="147">
        <f>ROUND(I479*H479,2)</f>
        <v>0</v>
      </c>
      <c r="BL479" s="17" t="s">
        <v>265</v>
      </c>
      <c r="BM479" s="146" t="s">
        <v>551</v>
      </c>
    </row>
    <row r="480" spans="2:65" s="12" customFormat="1">
      <c r="B480" s="148"/>
      <c r="D480" s="149" t="s">
        <v>153</v>
      </c>
      <c r="E480" s="150" t="s">
        <v>1</v>
      </c>
      <c r="F480" s="151" t="s">
        <v>597</v>
      </c>
      <c r="H480" s="150" t="s">
        <v>1</v>
      </c>
      <c r="I480" s="152"/>
      <c r="L480" s="148"/>
      <c r="M480" s="153"/>
      <c r="T480" s="154"/>
      <c r="AT480" s="150" t="s">
        <v>153</v>
      </c>
      <c r="AU480" s="150" t="s">
        <v>81</v>
      </c>
      <c r="AV480" s="12" t="s">
        <v>79</v>
      </c>
      <c r="AW480" s="12" t="s">
        <v>28</v>
      </c>
      <c r="AX480" s="12" t="s">
        <v>71</v>
      </c>
      <c r="AY480" s="150" t="s">
        <v>144</v>
      </c>
    </row>
    <row r="481" spans="2:65" s="12" customFormat="1">
      <c r="B481" s="148"/>
      <c r="D481" s="149" t="s">
        <v>153</v>
      </c>
      <c r="E481" s="150" t="s">
        <v>1</v>
      </c>
      <c r="F481" s="151" t="s">
        <v>614</v>
      </c>
      <c r="H481" s="150" t="s">
        <v>1</v>
      </c>
      <c r="I481" s="152"/>
      <c r="L481" s="148"/>
      <c r="M481" s="153"/>
      <c r="T481" s="154"/>
      <c r="AT481" s="150" t="s">
        <v>153</v>
      </c>
      <c r="AU481" s="150" t="s">
        <v>81</v>
      </c>
      <c r="AV481" s="12" t="s">
        <v>79</v>
      </c>
      <c r="AW481" s="12" t="s">
        <v>28</v>
      </c>
      <c r="AX481" s="12" t="s">
        <v>71</v>
      </c>
      <c r="AY481" s="150" t="s">
        <v>144</v>
      </c>
    </row>
    <row r="482" spans="2:65" s="13" customFormat="1">
      <c r="B482" s="155"/>
      <c r="D482" s="149" t="s">
        <v>153</v>
      </c>
      <c r="E482" s="156" t="s">
        <v>1</v>
      </c>
      <c r="F482" s="157" t="s">
        <v>690</v>
      </c>
      <c r="H482" s="158">
        <v>3.2</v>
      </c>
      <c r="I482" s="159"/>
      <c r="L482" s="155"/>
      <c r="M482" s="160"/>
      <c r="T482" s="161"/>
      <c r="AT482" s="156" t="s">
        <v>153</v>
      </c>
      <c r="AU482" s="156" t="s">
        <v>81</v>
      </c>
      <c r="AV482" s="13" t="s">
        <v>81</v>
      </c>
      <c r="AW482" s="13" t="s">
        <v>28</v>
      </c>
      <c r="AX482" s="13" t="s">
        <v>71</v>
      </c>
      <c r="AY482" s="156" t="s">
        <v>144</v>
      </c>
    </row>
    <row r="483" spans="2:65" s="12" customFormat="1">
      <c r="B483" s="148"/>
      <c r="D483" s="149" t="s">
        <v>153</v>
      </c>
      <c r="E483" s="150" t="s">
        <v>1</v>
      </c>
      <c r="F483" s="151" t="s">
        <v>599</v>
      </c>
      <c r="H483" s="150" t="s">
        <v>1</v>
      </c>
      <c r="I483" s="152"/>
      <c r="L483" s="148"/>
      <c r="M483" s="153"/>
      <c r="T483" s="154"/>
      <c r="AT483" s="150" t="s">
        <v>153</v>
      </c>
      <c r="AU483" s="150" t="s">
        <v>81</v>
      </c>
      <c r="AV483" s="12" t="s">
        <v>79</v>
      </c>
      <c r="AW483" s="12" t="s">
        <v>28</v>
      </c>
      <c r="AX483" s="12" t="s">
        <v>71</v>
      </c>
      <c r="AY483" s="150" t="s">
        <v>144</v>
      </c>
    </row>
    <row r="484" spans="2:65" s="12" customFormat="1">
      <c r="B484" s="148"/>
      <c r="D484" s="149" t="s">
        <v>153</v>
      </c>
      <c r="E484" s="150" t="s">
        <v>1</v>
      </c>
      <c r="F484" s="151" t="s">
        <v>635</v>
      </c>
      <c r="H484" s="150" t="s">
        <v>1</v>
      </c>
      <c r="I484" s="152"/>
      <c r="L484" s="148"/>
      <c r="M484" s="153"/>
      <c r="T484" s="154"/>
      <c r="AT484" s="150" t="s">
        <v>153</v>
      </c>
      <c r="AU484" s="150" t="s">
        <v>81</v>
      </c>
      <c r="AV484" s="12" t="s">
        <v>79</v>
      </c>
      <c r="AW484" s="12" t="s">
        <v>28</v>
      </c>
      <c r="AX484" s="12" t="s">
        <v>71</v>
      </c>
      <c r="AY484" s="150" t="s">
        <v>144</v>
      </c>
    </row>
    <row r="485" spans="2:65" s="13" customFormat="1">
      <c r="B485" s="155"/>
      <c r="D485" s="149" t="s">
        <v>153</v>
      </c>
      <c r="E485" s="156" t="s">
        <v>1</v>
      </c>
      <c r="F485" s="157" t="s">
        <v>691</v>
      </c>
      <c r="H485" s="158">
        <v>3.3</v>
      </c>
      <c r="I485" s="159"/>
      <c r="L485" s="155"/>
      <c r="M485" s="160"/>
      <c r="T485" s="161"/>
      <c r="AT485" s="156" t="s">
        <v>153</v>
      </c>
      <c r="AU485" s="156" t="s">
        <v>81</v>
      </c>
      <c r="AV485" s="13" t="s">
        <v>81</v>
      </c>
      <c r="AW485" s="13" t="s">
        <v>28</v>
      </c>
      <c r="AX485" s="13" t="s">
        <v>71</v>
      </c>
      <c r="AY485" s="156" t="s">
        <v>144</v>
      </c>
    </row>
    <row r="486" spans="2:65" s="15" customFormat="1">
      <c r="B486" s="180"/>
      <c r="D486" s="149" t="s">
        <v>153</v>
      </c>
      <c r="E486" s="181" t="s">
        <v>1</v>
      </c>
      <c r="F486" s="182" t="s">
        <v>182</v>
      </c>
      <c r="H486" s="183">
        <v>6.5</v>
      </c>
      <c r="I486" s="184"/>
      <c r="L486" s="180"/>
      <c r="M486" s="185"/>
      <c r="T486" s="186"/>
      <c r="AT486" s="181" t="s">
        <v>153</v>
      </c>
      <c r="AU486" s="181" t="s">
        <v>81</v>
      </c>
      <c r="AV486" s="15" t="s">
        <v>151</v>
      </c>
      <c r="AW486" s="15" t="s">
        <v>28</v>
      </c>
      <c r="AX486" s="15" t="s">
        <v>79</v>
      </c>
      <c r="AY486" s="181" t="s">
        <v>144</v>
      </c>
    </row>
    <row r="487" spans="2:65" s="1" customFormat="1" ht="24.2" customHeight="1">
      <c r="B487" s="133"/>
      <c r="C487" s="134" t="s">
        <v>548</v>
      </c>
      <c r="D487" s="134" t="s">
        <v>147</v>
      </c>
      <c r="E487" s="135" t="s">
        <v>555</v>
      </c>
      <c r="F487" s="136" t="s">
        <v>556</v>
      </c>
      <c r="G487" s="137" t="s">
        <v>171</v>
      </c>
      <c r="H487" s="138">
        <v>50.49</v>
      </c>
      <c r="I487" s="139"/>
      <c r="J487" s="140">
        <f>ROUND(I487*H487,2)</f>
        <v>0</v>
      </c>
      <c r="K487" s="141"/>
      <c r="L487" s="32"/>
      <c r="M487" s="142" t="s">
        <v>1</v>
      </c>
      <c r="N487" s="143" t="s">
        <v>36</v>
      </c>
      <c r="P487" s="144">
        <f>O487*H487</f>
        <v>0</v>
      </c>
      <c r="Q487" s="144">
        <v>0</v>
      </c>
      <c r="R487" s="144">
        <f>Q487*H487</f>
        <v>0</v>
      </c>
      <c r="S487" s="144">
        <v>8.3169999999999994E-2</v>
      </c>
      <c r="T487" s="145">
        <f>S487*H487</f>
        <v>4.1992532999999996</v>
      </c>
      <c r="AR487" s="146" t="s">
        <v>265</v>
      </c>
      <c r="AT487" s="146" t="s">
        <v>147</v>
      </c>
      <c r="AU487" s="146" t="s">
        <v>81</v>
      </c>
      <c r="AY487" s="17" t="s">
        <v>144</v>
      </c>
      <c r="BE487" s="147">
        <f>IF(N487="základní",J487,0)</f>
        <v>0</v>
      </c>
      <c r="BF487" s="147">
        <f>IF(N487="snížená",J487,0)</f>
        <v>0</v>
      </c>
      <c r="BG487" s="147">
        <f>IF(N487="zákl. přenesená",J487,0)</f>
        <v>0</v>
      </c>
      <c r="BH487" s="147">
        <f>IF(N487="sníž. přenesená",J487,0)</f>
        <v>0</v>
      </c>
      <c r="BI487" s="147">
        <f>IF(N487="nulová",J487,0)</f>
        <v>0</v>
      </c>
      <c r="BJ487" s="17" t="s">
        <v>79</v>
      </c>
      <c r="BK487" s="147">
        <f>ROUND(I487*H487,2)</f>
        <v>0</v>
      </c>
      <c r="BL487" s="17" t="s">
        <v>265</v>
      </c>
      <c r="BM487" s="146" t="s">
        <v>557</v>
      </c>
    </row>
    <row r="488" spans="2:65" s="12" customFormat="1">
      <c r="B488" s="148"/>
      <c r="D488" s="149" t="s">
        <v>153</v>
      </c>
      <c r="E488" s="150" t="s">
        <v>1</v>
      </c>
      <c r="F488" s="151" t="s">
        <v>597</v>
      </c>
      <c r="H488" s="150" t="s">
        <v>1</v>
      </c>
      <c r="I488" s="152"/>
      <c r="L488" s="148"/>
      <c r="M488" s="153"/>
      <c r="T488" s="154"/>
      <c r="AT488" s="150" t="s">
        <v>153</v>
      </c>
      <c r="AU488" s="150" t="s">
        <v>81</v>
      </c>
      <c r="AV488" s="12" t="s">
        <v>79</v>
      </c>
      <c r="AW488" s="12" t="s">
        <v>28</v>
      </c>
      <c r="AX488" s="12" t="s">
        <v>71</v>
      </c>
      <c r="AY488" s="150" t="s">
        <v>144</v>
      </c>
    </row>
    <row r="489" spans="2:65" s="13" customFormat="1">
      <c r="B489" s="155"/>
      <c r="D489" s="149" t="s">
        <v>153</v>
      </c>
      <c r="E489" s="156" t="s">
        <v>1</v>
      </c>
      <c r="F489" s="157" t="s">
        <v>692</v>
      </c>
      <c r="H489" s="158">
        <v>25.31</v>
      </c>
      <c r="I489" s="159"/>
      <c r="L489" s="155"/>
      <c r="M489" s="160"/>
      <c r="T489" s="161"/>
      <c r="AT489" s="156" t="s">
        <v>153</v>
      </c>
      <c r="AU489" s="156" t="s">
        <v>81</v>
      </c>
      <c r="AV489" s="13" t="s">
        <v>81</v>
      </c>
      <c r="AW489" s="13" t="s">
        <v>28</v>
      </c>
      <c r="AX489" s="13" t="s">
        <v>71</v>
      </c>
      <c r="AY489" s="156" t="s">
        <v>144</v>
      </c>
    </row>
    <row r="490" spans="2:65" s="12" customFormat="1">
      <c r="B490" s="148"/>
      <c r="D490" s="149" t="s">
        <v>153</v>
      </c>
      <c r="E490" s="150" t="s">
        <v>1</v>
      </c>
      <c r="F490" s="151" t="s">
        <v>599</v>
      </c>
      <c r="H490" s="150" t="s">
        <v>1</v>
      </c>
      <c r="I490" s="152"/>
      <c r="L490" s="148"/>
      <c r="M490" s="153"/>
      <c r="T490" s="154"/>
      <c r="AT490" s="150" t="s">
        <v>153</v>
      </c>
      <c r="AU490" s="150" t="s">
        <v>81</v>
      </c>
      <c r="AV490" s="12" t="s">
        <v>79</v>
      </c>
      <c r="AW490" s="12" t="s">
        <v>28</v>
      </c>
      <c r="AX490" s="12" t="s">
        <v>71</v>
      </c>
      <c r="AY490" s="150" t="s">
        <v>144</v>
      </c>
    </row>
    <row r="491" spans="2:65" s="13" customFormat="1">
      <c r="B491" s="155"/>
      <c r="D491" s="149" t="s">
        <v>153</v>
      </c>
      <c r="E491" s="156" t="s">
        <v>1</v>
      </c>
      <c r="F491" s="157" t="s">
        <v>693</v>
      </c>
      <c r="H491" s="158">
        <v>25.18</v>
      </c>
      <c r="I491" s="159"/>
      <c r="L491" s="155"/>
      <c r="M491" s="160"/>
      <c r="T491" s="161"/>
      <c r="AT491" s="156" t="s">
        <v>153</v>
      </c>
      <c r="AU491" s="156" t="s">
        <v>81</v>
      </c>
      <c r="AV491" s="13" t="s">
        <v>81</v>
      </c>
      <c r="AW491" s="13" t="s">
        <v>28</v>
      </c>
      <c r="AX491" s="13" t="s">
        <v>71</v>
      </c>
      <c r="AY491" s="156" t="s">
        <v>144</v>
      </c>
    </row>
    <row r="492" spans="2:65" s="15" customFormat="1">
      <c r="B492" s="180"/>
      <c r="D492" s="149" t="s">
        <v>153</v>
      </c>
      <c r="E492" s="181" t="s">
        <v>1</v>
      </c>
      <c r="F492" s="182" t="s">
        <v>182</v>
      </c>
      <c r="H492" s="183">
        <v>50.49</v>
      </c>
      <c r="I492" s="184"/>
      <c r="L492" s="180"/>
      <c r="M492" s="185"/>
      <c r="T492" s="186"/>
      <c r="AT492" s="181" t="s">
        <v>153</v>
      </c>
      <c r="AU492" s="181" t="s">
        <v>81</v>
      </c>
      <c r="AV492" s="15" t="s">
        <v>151</v>
      </c>
      <c r="AW492" s="15" t="s">
        <v>28</v>
      </c>
      <c r="AX492" s="15" t="s">
        <v>79</v>
      </c>
      <c r="AY492" s="181" t="s">
        <v>144</v>
      </c>
    </row>
    <row r="493" spans="2:65" s="1" customFormat="1" ht="24.2" customHeight="1">
      <c r="B493" s="133"/>
      <c r="C493" s="134" t="s">
        <v>554</v>
      </c>
      <c r="D493" s="134" t="s">
        <v>147</v>
      </c>
      <c r="E493" s="135" t="s">
        <v>561</v>
      </c>
      <c r="F493" s="136" t="s">
        <v>562</v>
      </c>
      <c r="G493" s="137" t="s">
        <v>491</v>
      </c>
      <c r="H493" s="187"/>
      <c r="I493" s="139"/>
      <c r="J493" s="140">
        <f>ROUND(I493*H493,2)</f>
        <v>0</v>
      </c>
      <c r="K493" s="141"/>
      <c r="L493" s="32"/>
      <c r="M493" s="142" t="s">
        <v>1</v>
      </c>
      <c r="N493" s="143" t="s">
        <v>36</v>
      </c>
      <c r="P493" s="144">
        <f>O493*H493</f>
        <v>0</v>
      </c>
      <c r="Q493" s="144">
        <v>0</v>
      </c>
      <c r="R493" s="144">
        <f>Q493*H493</f>
        <v>0</v>
      </c>
      <c r="S493" s="144">
        <v>0</v>
      </c>
      <c r="T493" s="145">
        <f>S493*H493</f>
        <v>0</v>
      </c>
      <c r="AR493" s="146" t="s">
        <v>265</v>
      </c>
      <c r="AT493" s="146" t="s">
        <v>147</v>
      </c>
      <c r="AU493" s="146" t="s">
        <v>81</v>
      </c>
      <c r="AY493" s="17" t="s">
        <v>144</v>
      </c>
      <c r="BE493" s="147">
        <f>IF(N493="základní",J493,0)</f>
        <v>0</v>
      </c>
      <c r="BF493" s="147">
        <f>IF(N493="snížená",J493,0)</f>
        <v>0</v>
      </c>
      <c r="BG493" s="147">
        <f>IF(N493="zákl. přenesená",J493,0)</f>
        <v>0</v>
      </c>
      <c r="BH493" s="147">
        <f>IF(N493="sníž. přenesená",J493,0)</f>
        <v>0</v>
      </c>
      <c r="BI493" s="147">
        <f>IF(N493="nulová",J493,0)</f>
        <v>0</v>
      </c>
      <c r="BJ493" s="17" t="s">
        <v>79</v>
      </c>
      <c r="BK493" s="147">
        <f>ROUND(I493*H493,2)</f>
        <v>0</v>
      </c>
      <c r="BL493" s="17" t="s">
        <v>265</v>
      </c>
      <c r="BM493" s="146" t="s">
        <v>694</v>
      </c>
    </row>
    <row r="494" spans="2:65" s="11" customFormat="1" ht="22.9" customHeight="1">
      <c r="B494" s="121"/>
      <c r="D494" s="122" t="s">
        <v>70</v>
      </c>
      <c r="E494" s="131" t="s">
        <v>564</v>
      </c>
      <c r="F494" s="131" t="s">
        <v>565</v>
      </c>
      <c r="I494" s="124"/>
      <c r="J494" s="132">
        <f>BK494</f>
        <v>0</v>
      </c>
      <c r="L494" s="121"/>
      <c r="M494" s="126"/>
      <c r="P494" s="127">
        <f>SUM(P495:P523)</f>
        <v>0</v>
      </c>
      <c r="R494" s="127">
        <f>SUM(R495:R523)</f>
        <v>0</v>
      </c>
      <c r="T494" s="128">
        <f>SUM(T495:T523)</f>
        <v>4.0635085000000002</v>
      </c>
      <c r="AR494" s="122" t="s">
        <v>81</v>
      </c>
      <c r="AT494" s="129" t="s">
        <v>70</v>
      </c>
      <c r="AU494" s="129" t="s">
        <v>79</v>
      </c>
      <c r="AY494" s="122" t="s">
        <v>144</v>
      </c>
      <c r="BK494" s="130">
        <f>SUM(BK495:BK523)</f>
        <v>0</v>
      </c>
    </row>
    <row r="495" spans="2:65" s="1" customFormat="1" ht="24.2" customHeight="1">
      <c r="B495" s="133"/>
      <c r="C495" s="134" t="s">
        <v>560</v>
      </c>
      <c r="D495" s="134" t="s">
        <v>147</v>
      </c>
      <c r="E495" s="135" t="s">
        <v>567</v>
      </c>
      <c r="F495" s="136" t="s">
        <v>568</v>
      </c>
      <c r="G495" s="137" t="s">
        <v>171</v>
      </c>
      <c r="H495" s="138">
        <v>49.859000000000002</v>
      </c>
      <c r="I495" s="139"/>
      <c r="J495" s="140">
        <f>ROUND(I495*H495,2)</f>
        <v>0</v>
      </c>
      <c r="K495" s="141"/>
      <c r="L495" s="32"/>
      <c r="M495" s="142" t="s">
        <v>1</v>
      </c>
      <c r="N495" s="143" t="s">
        <v>36</v>
      </c>
      <c r="P495" s="144">
        <f>O495*H495</f>
        <v>0</v>
      </c>
      <c r="Q495" s="144">
        <v>0</v>
      </c>
      <c r="R495" s="144">
        <f>Q495*H495</f>
        <v>0</v>
      </c>
      <c r="S495" s="144">
        <v>8.1500000000000003E-2</v>
      </c>
      <c r="T495" s="145">
        <f>S495*H495</f>
        <v>4.0635085000000002</v>
      </c>
      <c r="AR495" s="146" t="s">
        <v>265</v>
      </c>
      <c r="AT495" s="146" t="s">
        <v>147</v>
      </c>
      <c r="AU495" s="146" t="s">
        <v>81</v>
      </c>
      <c r="AY495" s="17" t="s">
        <v>144</v>
      </c>
      <c r="BE495" s="147">
        <f>IF(N495="základní",J495,0)</f>
        <v>0</v>
      </c>
      <c r="BF495" s="147">
        <f>IF(N495="snížená",J495,0)</f>
        <v>0</v>
      </c>
      <c r="BG495" s="147">
        <f>IF(N495="zákl. přenesená",J495,0)</f>
        <v>0</v>
      </c>
      <c r="BH495" s="147">
        <f>IF(N495="sníž. přenesená",J495,0)</f>
        <v>0</v>
      </c>
      <c r="BI495" s="147">
        <f>IF(N495="nulová",J495,0)</f>
        <v>0</v>
      </c>
      <c r="BJ495" s="17" t="s">
        <v>79</v>
      </c>
      <c r="BK495" s="147">
        <f>ROUND(I495*H495,2)</f>
        <v>0</v>
      </c>
      <c r="BL495" s="17" t="s">
        <v>265</v>
      </c>
      <c r="BM495" s="146" t="s">
        <v>569</v>
      </c>
    </row>
    <row r="496" spans="2:65" s="12" customFormat="1">
      <c r="B496" s="148"/>
      <c r="D496" s="149" t="s">
        <v>153</v>
      </c>
      <c r="E496" s="150" t="s">
        <v>1</v>
      </c>
      <c r="F496" s="151" t="s">
        <v>597</v>
      </c>
      <c r="H496" s="150" t="s">
        <v>1</v>
      </c>
      <c r="I496" s="152"/>
      <c r="L496" s="148"/>
      <c r="M496" s="153"/>
      <c r="T496" s="154"/>
      <c r="AT496" s="150" t="s">
        <v>153</v>
      </c>
      <c r="AU496" s="150" t="s">
        <v>81</v>
      </c>
      <c r="AV496" s="12" t="s">
        <v>79</v>
      </c>
      <c r="AW496" s="12" t="s">
        <v>28</v>
      </c>
      <c r="AX496" s="12" t="s">
        <v>71</v>
      </c>
      <c r="AY496" s="150" t="s">
        <v>144</v>
      </c>
    </row>
    <row r="497" spans="2:51" s="12" customFormat="1">
      <c r="B497" s="148"/>
      <c r="D497" s="149" t="s">
        <v>153</v>
      </c>
      <c r="E497" s="150" t="s">
        <v>1</v>
      </c>
      <c r="F497" s="151" t="s">
        <v>633</v>
      </c>
      <c r="H497" s="150" t="s">
        <v>1</v>
      </c>
      <c r="I497" s="152"/>
      <c r="L497" s="148"/>
      <c r="M497" s="153"/>
      <c r="T497" s="154"/>
      <c r="AT497" s="150" t="s">
        <v>153</v>
      </c>
      <c r="AU497" s="150" t="s">
        <v>81</v>
      </c>
      <c r="AV497" s="12" t="s">
        <v>79</v>
      </c>
      <c r="AW497" s="12" t="s">
        <v>28</v>
      </c>
      <c r="AX497" s="12" t="s">
        <v>71</v>
      </c>
      <c r="AY497" s="150" t="s">
        <v>144</v>
      </c>
    </row>
    <row r="498" spans="2:51" s="13" customFormat="1">
      <c r="B498" s="155"/>
      <c r="D498" s="149" t="s">
        <v>153</v>
      </c>
      <c r="E498" s="156" t="s">
        <v>1</v>
      </c>
      <c r="F498" s="157" t="s">
        <v>570</v>
      </c>
      <c r="H498" s="158">
        <v>9.7859999999999996</v>
      </c>
      <c r="I498" s="159"/>
      <c r="L498" s="155"/>
      <c r="M498" s="160"/>
      <c r="T498" s="161"/>
      <c r="AT498" s="156" t="s">
        <v>153</v>
      </c>
      <c r="AU498" s="156" t="s">
        <v>81</v>
      </c>
      <c r="AV498" s="13" t="s">
        <v>81</v>
      </c>
      <c r="AW498" s="13" t="s">
        <v>28</v>
      </c>
      <c r="AX498" s="13" t="s">
        <v>71</v>
      </c>
      <c r="AY498" s="156" t="s">
        <v>144</v>
      </c>
    </row>
    <row r="499" spans="2:51" s="13" customFormat="1">
      <c r="B499" s="155"/>
      <c r="D499" s="149" t="s">
        <v>153</v>
      </c>
      <c r="E499" s="156" t="s">
        <v>1</v>
      </c>
      <c r="F499" s="157" t="s">
        <v>571</v>
      </c>
      <c r="H499" s="158">
        <v>0.85199999999999998</v>
      </c>
      <c r="I499" s="159"/>
      <c r="L499" s="155"/>
      <c r="M499" s="160"/>
      <c r="T499" s="161"/>
      <c r="AT499" s="156" t="s">
        <v>153</v>
      </c>
      <c r="AU499" s="156" t="s">
        <v>81</v>
      </c>
      <c r="AV499" s="13" t="s">
        <v>81</v>
      </c>
      <c r="AW499" s="13" t="s">
        <v>28</v>
      </c>
      <c r="AX499" s="13" t="s">
        <v>71</v>
      </c>
      <c r="AY499" s="156" t="s">
        <v>144</v>
      </c>
    </row>
    <row r="500" spans="2:51" s="14" customFormat="1">
      <c r="B500" s="173"/>
      <c r="D500" s="149" t="s">
        <v>153</v>
      </c>
      <c r="E500" s="174" t="s">
        <v>1</v>
      </c>
      <c r="F500" s="175" t="s">
        <v>178</v>
      </c>
      <c r="H500" s="176">
        <v>10.638</v>
      </c>
      <c r="I500" s="177"/>
      <c r="L500" s="173"/>
      <c r="M500" s="178"/>
      <c r="T500" s="179"/>
      <c r="AT500" s="174" t="s">
        <v>153</v>
      </c>
      <c r="AU500" s="174" t="s">
        <v>81</v>
      </c>
      <c r="AV500" s="14" t="s">
        <v>145</v>
      </c>
      <c r="AW500" s="14" t="s">
        <v>28</v>
      </c>
      <c r="AX500" s="14" t="s">
        <v>71</v>
      </c>
      <c r="AY500" s="174" t="s">
        <v>144</v>
      </c>
    </row>
    <row r="501" spans="2:51" s="12" customFormat="1">
      <c r="B501" s="148"/>
      <c r="D501" s="149" t="s">
        <v>153</v>
      </c>
      <c r="E501" s="150" t="s">
        <v>1</v>
      </c>
      <c r="F501" s="151" t="s">
        <v>613</v>
      </c>
      <c r="H501" s="150" t="s">
        <v>1</v>
      </c>
      <c r="I501" s="152"/>
      <c r="L501" s="148"/>
      <c r="M501" s="153"/>
      <c r="T501" s="154"/>
      <c r="AT501" s="150" t="s">
        <v>153</v>
      </c>
      <c r="AU501" s="150" t="s">
        <v>81</v>
      </c>
      <c r="AV501" s="12" t="s">
        <v>79</v>
      </c>
      <c r="AW501" s="12" t="s">
        <v>28</v>
      </c>
      <c r="AX501" s="12" t="s">
        <v>71</v>
      </c>
      <c r="AY501" s="150" t="s">
        <v>144</v>
      </c>
    </row>
    <row r="502" spans="2:51" s="13" customFormat="1">
      <c r="B502" s="155"/>
      <c r="D502" s="149" t="s">
        <v>153</v>
      </c>
      <c r="E502" s="156" t="s">
        <v>1</v>
      </c>
      <c r="F502" s="157" t="s">
        <v>572</v>
      </c>
      <c r="H502" s="158">
        <v>4.093</v>
      </c>
      <c r="I502" s="159"/>
      <c r="L502" s="155"/>
      <c r="M502" s="160"/>
      <c r="T502" s="161"/>
      <c r="AT502" s="156" t="s">
        <v>153</v>
      </c>
      <c r="AU502" s="156" t="s">
        <v>81</v>
      </c>
      <c r="AV502" s="13" t="s">
        <v>81</v>
      </c>
      <c r="AW502" s="13" t="s">
        <v>28</v>
      </c>
      <c r="AX502" s="13" t="s">
        <v>71</v>
      </c>
      <c r="AY502" s="156" t="s">
        <v>144</v>
      </c>
    </row>
    <row r="503" spans="2:51" s="13" customFormat="1">
      <c r="B503" s="155"/>
      <c r="D503" s="149" t="s">
        <v>153</v>
      </c>
      <c r="E503" s="156" t="s">
        <v>1</v>
      </c>
      <c r="F503" s="157" t="s">
        <v>573</v>
      </c>
      <c r="H503" s="158">
        <v>4.5750000000000002</v>
      </c>
      <c r="I503" s="159"/>
      <c r="L503" s="155"/>
      <c r="M503" s="160"/>
      <c r="T503" s="161"/>
      <c r="AT503" s="156" t="s">
        <v>153</v>
      </c>
      <c r="AU503" s="156" t="s">
        <v>81</v>
      </c>
      <c r="AV503" s="13" t="s">
        <v>81</v>
      </c>
      <c r="AW503" s="13" t="s">
        <v>28</v>
      </c>
      <c r="AX503" s="13" t="s">
        <v>71</v>
      </c>
      <c r="AY503" s="156" t="s">
        <v>144</v>
      </c>
    </row>
    <row r="504" spans="2:51" s="14" customFormat="1">
      <c r="B504" s="173"/>
      <c r="D504" s="149" t="s">
        <v>153</v>
      </c>
      <c r="E504" s="174" t="s">
        <v>1</v>
      </c>
      <c r="F504" s="175" t="s">
        <v>178</v>
      </c>
      <c r="H504" s="176">
        <v>8.6679999999999993</v>
      </c>
      <c r="I504" s="177"/>
      <c r="L504" s="173"/>
      <c r="M504" s="178"/>
      <c r="T504" s="179"/>
      <c r="AT504" s="174" t="s">
        <v>153</v>
      </c>
      <c r="AU504" s="174" t="s">
        <v>81</v>
      </c>
      <c r="AV504" s="14" t="s">
        <v>145</v>
      </c>
      <c r="AW504" s="14" t="s">
        <v>28</v>
      </c>
      <c r="AX504" s="14" t="s">
        <v>71</v>
      </c>
      <c r="AY504" s="174" t="s">
        <v>144</v>
      </c>
    </row>
    <row r="505" spans="2:51" s="12" customFormat="1">
      <c r="B505" s="148"/>
      <c r="D505" s="149" t="s">
        <v>153</v>
      </c>
      <c r="E505" s="150" t="s">
        <v>1</v>
      </c>
      <c r="F505" s="151" t="s">
        <v>611</v>
      </c>
      <c r="H505" s="150" t="s">
        <v>1</v>
      </c>
      <c r="I505" s="152"/>
      <c r="L505" s="148"/>
      <c r="M505" s="153"/>
      <c r="T505" s="154"/>
      <c r="AT505" s="150" t="s">
        <v>153</v>
      </c>
      <c r="AU505" s="150" t="s">
        <v>81</v>
      </c>
      <c r="AV505" s="12" t="s">
        <v>79</v>
      </c>
      <c r="AW505" s="12" t="s">
        <v>28</v>
      </c>
      <c r="AX505" s="12" t="s">
        <v>71</v>
      </c>
      <c r="AY505" s="150" t="s">
        <v>144</v>
      </c>
    </row>
    <row r="506" spans="2:51" s="13" customFormat="1">
      <c r="B506" s="155"/>
      <c r="D506" s="149" t="s">
        <v>153</v>
      </c>
      <c r="E506" s="156" t="s">
        <v>1</v>
      </c>
      <c r="F506" s="157" t="s">
        <v>574</v>
      </c>
      <c r="H506" s="158">
        <v>5.93</v>
      </c>
      <c r="I506" s="159"/>
      <c r="L506" s="155"/>
      <c r="M506" s="160"/>
      <c r="T506" s="161"/>
      <c r="AT506" s="156" t="s">
        <v>153</v>
      </c>
      <c r="AU506" s="156" t="s">
        <v>81</v>
      </c>
      <c r="AV506" s="13" t="s">
        <v>81</v>
      </c>
      <c r="AW506" s="13" t="s">
        <v>28</v>
      </c>
      <c r="AX506" s="13" t="s">
        <v>71</v>
      </c>
      <c r="AY506" s="156" t="s">
        <v>144</v>
      </c>
    </row>
    <row r="507" spans="2:51" s="14" customFormat="1">
      <c r="B507" s="173"/>
      <c r="D507" s="149" t="s">
        <v>153</v>
      </c>
      <c r="E507" s="174" t="s">
        <v>1</v>
      </c>
      <c r="F507" s="175" t="s">
        <v>178</v>
      </c>
      <c r="H507" s="176">
        <v>5.93</v>
      </c>
      <c r="I507" s="177"/>
      <c r="L507" s="173"/>
      <c r="M507" s="178"/>
      <c r="T507" s="179"/>
      <c r="AT507" s="174" t="s">
        <v>153</v>
      </c>
      <c r="AU507" s="174" t="s">
        <v>81</v>
      </c>
      <c r="AV507" s="14" t="s">
        <v>145</v>
      </c>
      <c r="AW507" s="14" t="s">
        <v>28</v>
      </c>
      <c r="AX507" s="14" t="s">
        <v>71</v>
      </c>
      <c r="AY507" s="174" t="s">
        <v>144</v>
      </c>
    </row>
    <row r="508" spans="2:51" s="12" customFormat="1">
      <c r="B508" s="148"/>
      <c r="D508" s="149" t="s">
        <v>153</v>
      </c>
      <c r="E508" s="150" t="s">
        <v>1</v>
      </c>
      <c r="F508" s="151" t="s">
        <v>599</v>
      </c>
      <c r="H508" s="150" t="s">
        <v>1</v>
      </c>
      <c r="I508" s="152"/>
      <c r="L508" s="148"/>
      <c r="M508" s="153"/>
      <c r="T508" s="154"/>
      <c r="AT508" s="150" t="s">
        <v>153</v>
      </c>
      <c r="AU508" s="150" t="s">
        <v>81</v>
      </c>
      <c r="AV508" s="12" t="s">
        <v>79</v>
      </c>
      <c r="AW508" s="12" t="s">
        <v>28</v>
      </c>
      <c r="AX508" s="12" t="s">
        <v>71</v>
      </c>
      <c r="AY508" s="150" t="s">
        <v>144</v>
      </c>
    </row>
    <row r="509" spans="2:51" s="12" customFormat="1">
      <c r="B509" s="148"/>
      <c r="D509" s="149" t="s">
        <v>153</v>
      </c>
      <c r="E509" s="150" t="s">
        <v>1</v>
      </c>
      <c r="F509" s="151" t="s">
        <v>618</v>
      </c>
      <c r="H509" s="150" t="s">
        <v>1</v>
      </c>
      <c r="I509" s="152"/>
      <c r="L509" s="148"/>
      <c r="M509" s="153"/>
      <c r="T509" s="154"/>
      <c r="AT509" s="150" t="s">
        <v>153</v>
      </c>
      <c r="AU509" s="150" t="s">
        <v>81</v>
      </c>
      <c r="AV509" s="12" t="s">
        <v>79</v>
      </c>
      <c r="AW509" s="12" t="s">
        <v>28</v>
      </c>
      <c r="AX509" s="12" t="s">
        <v>71</v>
      </c>
      <c r="AY509" s="150" t="s">
        <v>144</v>
      </c>
    </row>
    <row r="510" spans="2:51" s="13" customFormat="1">
      <c r="B510" s="155"/>
      <c r="D510" s="149" t="s">
        <v>153</v>
      </c>
      <c r="E510" s="156" t="s">
        <v>1</v>
      </c>
      <c r="F510" s="157" t="s">
        <v>575</v>
      </c>
      <c r="H510" s="158">
        <v>10.587999999999999</v>
      </c>
      <c r="I510" s="159"/>
      <c r="L510" s="155"/>
      <c r="M510" s="160"/>
      <c r="T510" s="161"/>
      <c r="AT510" s="156" t="s">
        <v>153</v>
      </c>
      <c r="AU510" s="156" t="s">
        <v>81</v>
      </c>
      <c r="AV510" s="13" t="s">
        <v>81</v>
      </c>
      <c r="AW510" s="13" t="s">
        <v>28</v>
      </c>
      <c r="AX510" s="13" t="s">
        <v>71</v>
      </c>
      <c r="AY510" s="156" t="s">
        <v>144</v>
      </c>
    </row>
    <row r="511" spans="2:51" s="14" customFormat="1">
      <c r="B511" s="173"/>
      <c r="D511" s="149" t="s">
        <v>153</v>
      </c>
      <c r="E511" s="174" t="s">
        <v>1</v>
      </c>
      <c r="F511" s="175" t="s">
        <v>178</v>
      </c>
      <c r="H511" s="176">
        <v>10.587999999999999</v>
      </c>
      <c r="I511" s="177"/>
      <c r="L511" s="173"/>
      <c r="M511" s="178"/>
      <c r="T511" s="179"/>
      <c r="AT511" s="174" t="s">
        <v>153</v>
      </c>
      <c r="AU511" s="174" t="s">
        <v>81</v>
      </c>
      <c r="AV511" s="14" t="s">
        <v>145</v>
      </c>
      <c r="AW511" s="14" t="s">
        <v>28</v>
      </c>
      <c r="AX511" s="14" t="s">
        <v>71</v>
      </c>
      <c r="AY511" s="174" t="s">
        <v>144</v>
      </c>
    </row>
    <row r="512" spans="2:51" s="12" customFormat="1">
      <c r="B512" s="148"/>
      <c r="D512" s="149" t="s">
        <v>153</v>
      </c>
      <c r="E512" s="150" t="s">
        <v>1</v>
      </c>
      <c r="F512" s="151" t="s">
        <v>620</v>
      </c>
      <c r="H512" s="150" t="s">
        <v>1</v>
      </c>
      <c r="I512" s="152"/>
      <c r="L512" s="148"/>
      <c r="M512" s="153"/>
      <c r="T512" s="154"/>
      <c r="AT512" s="150" t="s">
        <v>153</v>
      </c>
      <c r="AU512" s="150" t="s">
        <v>81</v>
      </c>
      <c r="AV512" s="12" t="s">
        <v>79</v>
      </c>
      <c r="AW512" s="12" t="s">
        <v>28</v>
      </c>
      <c r="AX512" s="12" t="s">
        <v>71</v>
      </c>
      <c r="AY512" s="150" t="s">
        <v>144</v>
      </c>
    </row>
    <row r="513" spans="2:65" s="13" customFormat="1">
      <c r="B513" s="155"/>
      <c r="D513" s="149" t="s">
        <v>153</v>
      </c>
      <c r="E513" s="156" t="s">
        <v>1</v>
      </c>
      <c r="F513" s="157" t="s">
        <v>576</v>
      </c>
      <c r="H513" s="158">
        <v>2.1800000000000002</v>
      </c>
      <c r="I513" s="159"/>
      <c r="L513" s="155"/>
      <c r="M513" s="160"/>
      <c r="T513" s="161"/>
      <c r="AT513" s="156" t="s">
        <v>153</v>
      </c>
      <c r="AU513" s="156" t="s">
        <v>81</v>
      </c>
      <c r="AV513" s="13" t="s">
        <v>81</v>
      </c>
      <c r="AW513" s="13" t="s">
        <v>28</v>
      </c>
      <c r="AX513" s="13" t="s">
        <v>71</v>
      </c>
      <c r="AY513" s="156" t="s">
        <v>144</v>
      </c>
    </row>
    <row r="514" spans="2:65" s="13" customFormat="1">
      <c r="B514" s="155"/>
      <c r="D514" s="149" t="s">
        <v>153</v>
      </c>
      <c r="E514" s="156" t="s">
        <v>1</v>
      </c>
      <c r="F514" s="157" t="s">
        <v>577</v>
      </c>
      <c r="H514" s="158">
        <v>6.4050000000000002</v>
      </c>
      <c r="I514" s="159"/>
      <c r="L514" s="155"/>
      <c r="M514" s="160"/>
      <c r="T514" s="161"/>
      <c r="AT514" s="156" t="s">
        <v>153</v>
      </c>
      <c r="AU514" s="156" t="s">
        <v>81</v>
      </c>
      <c r="AV514" s="13" t="s">
        <v>81</v>
      </c>
      <c r="AW514" s="13" t="s">
        <v>28</v>
      </c>
      <c r="AX514" s="13" t="s">
        <v>71</v>
      </c>
      <c r="AY514" s="156" t="s">
        <v>144</v>
      </c>
    </row>
    <row r="515" spans="2:65" s="14" customFormat="1">
      <c r="B515" s="173"/>
      <c r="D515" s="149" t="s">
        <v>153</v>
      </c>
      <c r="E515" s="174" t="s">
        <v>1</v>
      </c>
      <c r="F515" s="175" t="s">
        <v>178</v>
      </c>
      <c r="H515" s="176">
        <v>8.5850000000000009</v>
      </c>
      <c r="I515" s="177"/>
      <c r="L515" s="173"/>
      <c r="M515" s="178"/>
      <c r="T515" s="179"/>
      <c r="AT515" s="174" t="s">
        <v>153</v>
      </c>
      <c r="AU515" s="174" t="s">
        <v>81</v>
      </c>
      <c r="AV515" s="14" t="s">
        <v>145</v>
      </c>
      <c r="AW515" s="14" t="s">
        <v>28</v>
      </c>
      <c r="AX515" s="14" t="s">
        <v>71</v>
      </c>
      <c r="AY515" s="174" t="s">
        <v>144</v>
      </c>
    </row>
    <row r="516" spans="2:65" s="12" customFormat="1">
      <c r="B516" s="148"/>
      <c r="D516" s="149" t="s">
        <v>153</v>
      </c>
      <c r="E516" s="150" t="s">
        <v>1</v>
      </c>
      <c r="F516" s="151" t="s">
        <v>622</v>
      </c>
      <c r="H516" s="150" t="s">
        <v>1</v>
      </c>
      <c r="I516" s="152"/>
      <c r="L516" s="148"/>
      <c r="M516" s="153"/>
      <c r="T516" s="154"/>
      <c r="AT516" s="150" t="s">
        <v>153</v>
      </c>
      <c r="AU516" s="150" t="s">
        <v>81</v>
      </c>
      <c r="AV516" s="12" t="s">
        <v>79</v>
      </c>
      <c r="AW516" s="12" t="s">
        <v>28</v>
      </c>
      <c r="AX516" s="12" t="s">
        <v>71</v>
      </c>
      <c r="AY516" s="150" t="s">
        <v>144</v>
      </c>
    </row>
    <row r="517" spans="2:65" s="13" customFormat="1">
      <c r="B517" s="155"/>
      <c r="D517" s="149" t="s">
        <v>153</v>
      </c>
      <c r="E517" s="156" t="s">
        <v>1</v>
      </c>
      <c r="F517" s="157" t="s">
        <v>578</v>
      </c>
      <c r="H517" s="158">
        <v>2.1749999999999998</v>
      </c>
      <c r="I517" s="159"/>
      <c r="L517" s="155"/>
      <c r="M517" s="160"/>
      <c r="T517" s="161"/>
      <c r="AT517" s="156" t="s">
        <v>153</v>
      </c>
      <c r="AU517" s="156" t="s">
        <v>81</v>
      </c>
      <c r="AV517" s="13" t="s">
        <v>81</v>
      </c>
      <c r="AW517" s="13" t="s">
        <v>28</v>
      </c>
      <c r="AX517" s="13" t="s">
        <v>71</v>
      </c>
      <c r="AY517" s="156" t="s">
        <v>144</v>
      </c>
    </row>
    <row r="518" spans="2:65" s="14" customFormat="1">
      <c r="B518" s="173"/>
      <c r="D518" s="149" t="s">
        <v>153</v>
      </c>
      <c r="E518" s="174" t="s">
        <v>1</v>
      </c>
      <c r="F518" s="175" t="s">
        <v>178</v>
      </c>
      <c r="H518" s="176">
        <v>2.1749999999999998</v>
      </c>
      <c r="I518" s="177"/>
      <c r="L518" s="173"/>
      <c r="M518" s="178"/>
      <c r="T518" s="179"/>
      <c r="AT518" s="174" t="s">
        <v>153</v>
      </c>
      <c r="AU518" s="174" t="s">
        <v>81</v>
      </c>
      <c r="AV518" s="14" t="s">
        <v>145</v>
      </c>
      <c r="AW518" s="14" t="s">
        <v>28</v>
      </c>
      <c r="AX518" s="14" t="s">
        <v>71</v>
      </c>
      <c r="AY518" s="174" t="s">
        <v>144</v>
      </c>
    </row>
    <row r="519" spans="2:65" s="12" customFormat="1">
      <c r="B519" s="148"/>
      <c r="D519" s="149" t="s">
        <v>153</v>
      </c>
      <c r="E519" s="150" t="s">
        <v>1</v>
      </c>
      <c r="F519" s="151" t="s">
        <v>616</v>
      </c>
      <c r="H519" s="150" t="s">
        <v>1</v>
      </c>
      <c r="I519" s="152"/>
      <c r="L519" s="148"/>
      <c r="M519" s="153"/>
      <c r="T519" s="154"/>
      <c r="AT519" s="150" t="s">
        <v>153</v>
      </c>
      <c r="AU519" s="150" t="s">
        <v>81</v>
      </c>
      <c r="AV519" s="12" t="s">
        <v>79</v>
      </c>
      <c r="AW519" s="12" t="s">
        <v>28</v>
      </c>
      <c r="AX519" s="12" t="s">
        <v>71</v>
      </c>
      <c r="AY519" s="150" t="s">
        <v>144</v>
      </c>
    </row>
    <row r="520" spans="2:65" s="13" customFormat="1">
      <c r="B520" s="155"/>
      <c r="D520" s="149" t="s">
        <v>153</v>
      </c>
      <c r="E520" s="156" t="s">
        <v>1</v>
      </c>
      <c r="F520" s="157" t="s">
        <v>695</v>
      </c>
      <c r="H520" s="158">
        <v>3.2749999999999999</v>
      </c>
      <c r="I520" s="159"/>
      <c r="L520" s="155"/>
      <c r="M520" s="160"/>
      <c r="T520" s="161"/>
      <c r="AT520" s="156" t="s">
        <v>153</v>
      </c>
      <c r="AU520" s="156" t="s">
        <v>81</v>
      </c>
      <c r="AV520" s="13" t="s">
        <v>81</v>
      </c>
      <c r="AW520" s="13" t="s">
        <v>28</v>
      </c>
      <c r="AX520" s="13" t="s">
        <v>71</v>
      </c>
      <c r="AY520" s="156" t="s">
        <v>144</v>
      </c>
    </row>
    <row r="521" spans="2:65" s="14" customFormat="1">
      <c r="B521" s="173"/>
      <c r="D521" s="149" t="s">
        <v>153</v>
      </c>
      <c r="E521" s="174" t="s">
        <v>1</v>
      </c>
      <c r="F521" s="175" t="s">
        <v>178</v>
      </c>
      <c r="H521" s="176">
        <v>3.2749999999999999</v>
      </c>
      <c r="I521" s="177"/>
      <c r="L521" s="173"/>
      <c r="M521" s="178"/>
      <c r="T521" s="179"/>
      <c r="AT521" s="174" t="s">
        <v>153</v>
      </c>
      <c r="AU521" s="174" t="s">
        <v>81</v>
      </c>
      <c r="AV521" s="14" t="s">
        <v>145</v>
      </c>
      <c r="AW521" s="14" t="s">
        <v>28</v>
      </c>
      <c r="AX521" s="14" t="s">
        <v>71</v>
      </c>
      <c r="AY521" s="174" t="s">
        <v>144</v>
      </c>
    </row>
    <row r="522" spans="2:65" s="15" customFormat="1">
      <c r="B522" s="180"/>
      <c r="D522" s="149" t="s">
        <v>153</v>
      </c>
      <c r="E522" s="181" t="s">
        <v>1</v>
      </c>
      <c r="F522" s="182" t="s">
        <v>182</v>
      </c>
      <c r="H522" s="183">
        <v>49.859000000000002</v>
      </c>
      <c r="I522" s="184"/>
      <c r="L522" s="180"/>
      <c r="M522" s="185"/>
      <c r="T522" s="186"/>
      <c r="AT522" s="181" t="s">
        <v>153</v>
      </c>
      <c r="AU522" s="181" t="s">
        <v>81</v>
      </c>
      <c r="AV522" s="15" t="s">
        <v>151</v>
      </c>
      <c r="AW522" s="15" t="s">
        <v>28</v>
      </c>
      <c r="AX522" s="15" t="s">
        <v>79</v>
      </c>
      <c r="AY522" s="181" t="s">
        <v>144</v>
      </c>
    </row>
    <row r="523" spans="2:65" s="1" customFormat="1" ht="24.2" customHeight="1">
      <c r="B523" s="133"/>
      <c r="C523" s="134" t="s">
        <v>566</v>
      </c>
      <c r="D523" s="134" t="s">
        <v>147</v>
      </c>
      <c r="E523" s="135" t="s">
        <v>581</v>
      </c>
      <c r="F523" s="136" t="s">
        <v>582</v>
      </c>
      <c r="G523" s="137" t="s">
        <v>491</v>
      </c>
      <c r="H523" s="187"/>
      <c r="I523" s="139"/>
      <c r="J523" s="140">
        <f>ROUND(I523*H523,2)</f>
        <v>0</v>
      </c>
      <c r="K523" s="141"/>
      <c r="L523" s="32"/>
      <c r="M523" s="142" t="s">
        <v>1</v>
      </c>
      <c r="N523" s="143" t="s">
        <v>36</v>
      </c>
      <c r="P523" s="144">
        <f>O523*H523</f>
        <v>0</v>
      </c>
      <c r="Q523" s="144">
        <v>0</v>
      </c>
      <c r="R523" s="144">
        <f>Q523*H523</f>
        <v>0</v>
      </c>
      <c r="S523" s="144">
        <v>0</v>
      </c>
      <c r="T523" s="145">
        <f>S523*H523</f>
        <v>0</v>
      </c>
      <c r="AR523" s="146" t="s">
        <v>265</v>
      </c>
      <c r="AT523" s="146" t="s">
        <v>147</v>
      </c>
      <c r="AU523" s="146" t="s">
        <v>81</v>
      </c>
      <c r="AY523" s="17" t="s">
        <v>144</v>
      </c>
      <c r="BE523" s="147">
        <f>IF(N523="základní",J523,0)</f>
        <v>0</v>
      </c>
      <c r="BF523" s="147">
        <f>IF(N523="snížená",J523,0)</f>
        <v>0</v>
      </c>
      <c r="BG523" s="147">
        <f>IF(N523="zákl. přenesená",J523,0)</f>
        <v>0</v>
      </c>
      <c r="BH523" s="147">
        <f>IF(N523="sníž. přenesená",J523,0)</f>
        <v>0</v>
      </c>
      <c r="BI523" s="147">
        <f>IF(N523="nulová",J523,0)</f>
        <v>0</v>
      </c>
      <c r="BJ523" s="17" t="s">
        <v>79</v>
      </c>
      <c r="BK523" s="147">
        <f>ROUND(I523*H523,2)</f>
        <v>0</v>
      </c>
      <c r="BL523" s="17" t="s">
        <v>265</v>
      </c>
      <c r="BM523" s="146" t="s">
        <v>696</v>
      </c>
    </row>
    <row r="524" spans="2:65" s="11" customFormat="1" ht="22.9" customHeight="1">
      <c r="B524" s="121"/>
      <c r="D524" s="122" t="s">
        <v>70</v>
      </c>
      <c r="E524" s="131" t="s">
        <v>584</v>
      </c>
      <c r="F524" s="131" t="s">
        <v>585</v>
      </c>
      <c r="I524" s="124"/>
      <c r="J524" s="132">
        <f>BK524</f>
        <v>0</v>
      </c>
      <c r="L524" s="121"/>
      <c r="M524" s="126"/>
      <c r="P524" s="127">
        <f>P525</f>
        <v>0</v>
      </c>
      <c r="R524" s="127">
        <f>R525</f>
        <v>0</v>
      </c>
      <c r="T524" s="128">
        <f>T525</f>
        <v>1.2477749999999999E-2</v>
      </c>
      <c r="AR524" s="122" t="s">
        <v>81</v>
      </c>
      <c r="AT524" s="129" t="s">
        <v>70</v>
      </c>
      <c r="AU524" s="129" t="s">
        <v>79</v>
      </c>
      <c r="AY524" s="122" t="s">
        <v>144</v>
      </c>
      <c r="BK524" s="130">
        <f>BK525</f>
        <v>0</v>
      </c>
    </row>
    <row r="525" spans="2:65" s="1" customFormat="1" ht="24.2" customHeight="1">
      <c r="B525" s="133"/>
      <c r="C525" s="134" t="s">
        <v>580</v>
      </c>
      <c r="D525" s="134" t="s">
        <v>147</v>
      </c>
      <c r="E525" s="135" t="s">
        <v>587</v>
      </c>
      <c r="F525" s="136" t="s">
        <v>588</v>
      </c>
      <c r="G525" s="137" t="s">
        <v>171</v>
      </c>
      <c r="H525" s="138">
        <v>83.185000000000002</v>
      </c>
      <c r="I525" s="139"/>
      <c r="J525" s="140">
        <f>ROUND(I525*H525,2)</f>
        <v>0</v>
      </c>
      <c r="K525" s="141"/>
      <c r="L525" s="32"/>
      <c r="M525" s="188" t="s">
        <v>1</v>
      </c>
      <c r="N525" s="189" t="s">
        <v>36</v>
      </c>
      <c r="O525" s="190"/>
      <c r="P525" s="191">
        <f>O525*H525</f>
        <v>0</v>
      </c>
      <c r="Q525" s="191">
        <v>0</v>
      </c>
      <c r="R525" s="191">
        <f>Q525*H525</f>
        <v>0</v>
      </c>
      <c r="S525" s="191">
        <v>1.4999999999999999E-4</v>
      </c>
      <c r="T525" s="192">
        <f>S525*H525</f>
        <v>1.2477749999999999E-2</v>
      </c>
      <c r="AR525" s="146" t="s">
        <v>265</v>
      </c>
      <c r="AT525" s="146" t="s">
        <v>147</v>
      </c>
      <c r="AU525" s="146" t="s">
        <v>81</v>
      </c>
      <c r="AY525" s="17" t="s">
        <v>144</v>
      </c>
      <c r="BE525" s="147">
        <f>IF(N525="základní",J525,0)</f>
        <v>0</v>
      </c>
      <c r="BF525" s="147">
        <f>IF(N525="snížená",J525,0)</f>
        <v>0</v>
      </c>
      <c r="BG525" s="147">
        <f>IF(N525="zákl. přenesená",J525,0)</f>
        <v>0</v>
      </c>
      <c r="BH525" s="147">
        <f>IF(N525="sníž. přenesená",J525,0)</f>
        <v>0</v>
      </c>
      <c r="BI525" s="147">
        <f>IF(N525="nulová",J525,0)</f>
        <v>0</v>
      </c>
      <c r="BJ525" s="17" t="s">
        <v>79</v>
      </c>
      <c r="BK525" s="147">
        <f>ROUND(I525*H525,2)</f>
        <v>0</v>
      </c>
      <c r="BL525" s="17" t="s">
        <v>265</v>
      </c>
      <c r="BM525" s="146" t="s">
        <v>589</v>
      </c>
    </row>
    <row r="526" spans="2:65" s="1" customFormat="1" ht="6.95" customHeight="1">
      <c r="B526" s="44"/>
      <c r="C526" s="45"/>
      <c r="D526" s="45"/>
      <c r="E526" s="45"/>
      <c r="F526" s="45"/>
      <c r="G526" s="45"/>
      <c r="H526" s="45"/>
      <c r="I526" s="45"/>
      <c r="J526" s="45"/>
      <c r="K526" s="45"/>
      <c r="L526" s="32"/>
    </row>
  </sheetData>
  <autoFilter ref="C130:K525" xr:uid="{00000000-0009-0000-0000-000002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16"/>
  <sheetViews>
    <sheetView showGridLines="0" topLeftCell="A389" workbookViewId="0">
      <selection activeCell="C397" sqref="C397:J3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I'!K6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697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I'!AN10="","",'Rekapitulace stavby I'!AN10)</f>
        <v/>
      </c>
      <c r="L14" s="32"/>
    </row>
    <row r="15" spans="2:46" s="1" customFormat="1" ht="18" customHeight="1">
      <c r="B15" s="32"/>
      <c r="E15" s="25" t="str">
        <f>IF('Rekapitulace stavby I'!E11="","",'Rekapitulace stavby I'!E11)</f>
        <v xml:space="preserve"> </v>
      </c>
      <c r="I15" s="27" t="s">
        <v>24</v>
      </c>
      <c r="J15" s="25" t="str">
        <f>IF('Rekapitulace stavby I'!AN11="","",'Rekapitulace stavby I'!AN11)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I'!AN13</f>
        <v>Vyplň údaj</v>
      </c>
      <c r="L17" s="32"/>
    </row>
    <row r="18" spans="2:12" s="1" customFormat="1" ht="18" customHeight="1">
      <c r="B18" s="32"/>
      <c r="E18" s="326" t="str">
        <f>'Rekapitulace stavby I'!E14</f>
        <v>Vyplň údaj</v>
      </c>
      <c r="F18" s="318"/>
      <c r="G18" s="318"/>
      <c r="H18" s="318"/>
      <c r="I18" s="27" t="s">
        <v>24</v>
      </c>
      <c r="J18" s="28" t="str">
        <f>'Rekapitulace stavby I'!AN14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I'!AN16="","",'Rekapitulace stavby I'!AN16)</f>
        <v/>
      </c>
      <c r="L20" s="32"/>
    </row>
    <row r="21" spans="2:12" s="1" customFormat="1" ht="18" customHeight="1">
      <c r="B21" s="32"/>
      <c r="E21" s="25" t="str">
        <f>IF('Rekapitulace stavby I'!E17="","",'Rekapitulace stavby I'!E17)</f>
        <v xml:space="preserve"> </v>
      </c>
      <c r="I21" s="27" t="s">
        <v>24</v>
      </c>
      <c r="J21" s="25" t="str">
        <f>IF('Rekapitulace stavby I'!AN17="","",'Rekapitulace stavby I'!AN17)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I'!AN19="","",'Rekapitulace stavby I'!AN19)</f>
        <v/>
      </c>
      <c r="L23" s="32"/>
    </row>
    <row r="24" spans="2:12" s="1" customFormat="1" ht="18" customHeight="1">
      <c r="B24" s="32"/>
      <c r="E24" s="25" t="str">
        <f>IF('Rekapitulace stavby I'!E20="","",'Rekapitulace stavby I'!E20)</f>
        <v xml:space="preserve"> </v>
      </c>
      <c r="I24" s="27" t="s">
        <v>24</v>
      </c>
      <c r="J24" s="25" t="str">
        <f>IF('Rekapitulace stavby I'!AN20="","",'Rekapitulace stavby I'!AN20)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ROUND(J131,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ROUND((SUM(BE131:BE515)),  2)</f>
        <v>0</v>
      </c>
      <c r="I33" s="92">
        <v>0.21</v>
      </c>
      <c r="J33" s="91">
        <f>ROUND(((SUM(BE131:BE515))*I33),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ROUND((SUM(BF131:BF515)),  2)</f>
        <v>0</v>
      </c>
      <c r="I34" s="92">
        <v>0.15</v>
      </c>
      <c r="J34" s="91">
        <f>ROUND(((SUM(BF131:BF515))*I34),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ROUND((SUM(BG131:BG515)),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ROUND((SUM(BH131:BH515)),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ROUND((SUM(BI131:BI515)),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02b - 2 NP - typ A a B 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J131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117</v>
      </c>
      <c r="E100" s="110"/>
      <c r="F100" s="110"/>
      <c r="G100" s="110"/>
      <c r="H100" s="110"/>
      <c r="I100" s="110"/>
      <c r="J100" s="111">
        <f>J169</f>
        <v>0</v>
      </c>
      <c r="L100" s="108"/>
    </row>
    <row r="101" spans="2:12" s="9" customFormat="1" ht="19.899999999999999" customHeight="1">
      <c r="B101" s="108"/>
      <c r="D101" s="109" t="s">
        <v>118</v>
      </c>
      <c r="E101" s="110"/>
      <c r="F101" s="110"/>
      <c r="G101" s="110"/>
      <c r="H101" s="110"/>
      <c r="I101" s="110"/>
      <c r="J101" s="111">
        <f>J286</f>
        <v>0</v>
      </c>
      <c r="L101" s="108"/>
    </row>
    <row r="102" spans="2:12" s="9" customFormat="1" ht="19.899999999999999" customHeight="1">
      <c r="B102" s="108"/>
      <c r="D102" s="109" t="s">
        <v>119</v>
      </c>
      <c r="E102" s="110"/>
      <c r="F102" s="110"/>
      <c r="G102" s="110"/>
      <c r="H102" s="110"/>
      <c r="I102" s="110"/>
      <c r="J102" s="111">
        <f>J365</f>
        <v>0</v>
      </c>
      <c r="L102" s="108"/>
    </row>
    <row r="103" spans="2:12" s="9" customFormat="1" ht="19.899999999999999" customHeight="1">
      <c r="B103" s="108"/>
      <c r="D103" s="109" t="s">
        <v>120</v>
      </c>
      <c r="E103" s="110"/>
      <c r="F103" s="110"/>
      <c r="G103" s="110"/>
      <c r="H103" s="110"/>
      <c r="I103" s="110"/>
      <c r="J103" s="111">
        <f>J389</f>
        <v>0</v>
      </c>
      <c r="L103" s="108"/>
    </row>
    <row r="104" spans="2:12" s="8" customFormat="1" ht="24.95" customHeight="1">
      <c r="B104" s="104"/>
      <c r="D104" s="105" t="s">
        <v>121</v>
      </c>
      <c r="E104" s="106"/>
      <c r="F104" s="106"/>
      <c r="G104" s="106"/>
      <c r="H104" s="106"/>
      <c r="I104" s="106"/>
      <c r="J104" s="107">
        <f>J391</f>
        <v>0</v>
      </c>
      <c r="L104" s="104"/>
    </row>
    <row r="105" spans="2:12" s="9" customFormat="1" ht="19.899999999999999" customHeight="1">
      <c r="B105" s="108"/>
      <c r="D105" s="109" t="s">
        <v>122</v>
      </c>
      <c r="E105" s="110"/>
      <c r="F105" s="110"/>
      <c r="G105" s="110"/>
      <c r="H105" s="110"/>
      <c r="I105" s="110"/>
      <c r="J105" s="111">
        <f>J392</f>
        <v>0</v>
      </c>
      <c r="L105" s="108"/>
    </row>
    <row r="106" spans="2:12" s="9" customFormat="1" ht="19.899999999999999" customHeight="1">
      <c r="B106" s="108"/>
      <c r="D106" s="109" t="s">
        <v>123</v>
      </c>
      <c r="E106" s="110"/>
      <c r="F106" s="110"/>
      <c r="G106" s="110"/>
      <c r="H106" s="110"/>
      <c r="I106" s="110"/>
      <c r="J106" s="111">
        <f>J396</f>
        <v>0</v>
      </c>
      <c r="L106" s="108"/>
    </row>
    <row r="107" spans="2:12" s="9" customFormat="1" ht="19.899999999999999" customHeight="1">
      <c r="B107" s="108"/>
      <c r="D107" s="109" t="s">
        <v>124</v>
      </c>
      <c r="E107" s="110"/>
      <c r="F107" s="110"/>
      <c r="G107" s="110"/>
      <c r="H107" s="110"/>
      <c r="I107" s="110"/>
      <c r="J107" s="111">
        <f>J399</f>
        <v>0</v>
      </c>
      <c r="L107" s="108"/>
    </row>
    <row r="108" spans="2:12" s="9" customFormat="1" ht="19.899999999999999" customHeight="1">
      <c r="B108" s="108"/>
      <c r="D108" s="109" t="s">
        <v>125</v>
      </c>
      <c r="E108" s="110"/>
      <c r="F108" s="110"/>
      <c r="G108" s="110"/>
      <c r="H108" s="110"/>
      <c r="I108" s="110"/>
      <c r="J108" s="111">
        <f>J458</f>
        <v>0</v>
      </c>
      <c r="L108" s="108"/>
    </row>
    <row r="109" spans="2:12" s="9" customFormat="1" ht="19.899999999999999" customHeight="1">
      <c r="B109" s="108"/>
      <c r="D109" s="109" t="s">
        <v>126</v>
      </c>
      <c r="E109" s="110"/>
      <c r="F109" s="110"/>
      <c r="G109" s="110"/>
      <c r="H109" s="110"/>
      <c r="I109" s="110"/>
      <c r="J109" s="111">
        <f>J468</f>
        <v>0</v>
      </c>
      <c r="L109" s="108"/>
    </row>
    <row r="110" spans="2:12" s="9" customFormat="1" ht="19.899999999999999" customHeight="1">
      <c r="B110" s="108"/>
      <c r="D110" s="109" t="s">
        <v>127</v>
      </c>
      <c r="E110" s="110"/>
      <c r="F110" s="110"/>
      <c r="G110" s="110"/>
      <c r="H110" s="110"/>
      <c r="I110" s="110"/>
      <c r="J110" s="111">
        <f>J484</f>
        <v>0</v>
      </c>
      <c r="L110" s="108"/>
    </row>
    <row r="111" spans="2:12" s="9" customFormat="1" ht="19.899999999999999" customHeight="1">
      <c r="B111" s="108"/>
      <c r="D111" s="109" t="s">
        <v>128</v>
      </c>
      <c r="E111" s="110"/>
      <c r="F111" s="110"/>
      <c r="G111" s="110"/>
      <c r="H111" s="110"/>
      <c r="I111" s="110"/>
      <c r="J111" s="111">
        <f>J514</f>
        <v>0</v>
      </c>
      <c r="L111" s="108"/>
    </row>
    <row r="112" spans="2:12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129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324" t="str">
        <f>E7</f>
        <v>UK Kam - Reko sdílených sociálek a kuchyní na 3 blocích, kolej Na Kotli, Hradec Králové</v>
      </c>
      <c r="F121" s="325"/>
      <c r="G121" s="325"/>
      <c r="H121" s="325"/>
      <c r="L121" s="32"/>
    </row>
    <row r="122" spans="2:12" s="1" customFormat="1" ht="12" customHeight="1">
      <c r="B122" s="32"/>
      <c r="C122" s="27" t="s">
        <v>107</v>
      </c>
      <c r="L122" s="32"/>
    </row>
    <row r="123" spans="2:12" s="1" customFormat="1" ht="16.5" customHeight="1">
      <c r="B123" s="32"/>
      <c r="E123" s="303" t="str">
        <f>E9</f>
        <v>02b - 2 NP - typ A a B INV</v>
      </c>
      <c r="F123" s="323"/>
      <c r="G123" s="323"/>
      <c r="H123" s="323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 xml:space="preserve"> </v>
      </c>
      <c r="I125" s="27" t="s">
        <v>21</v>
      </c>
      <c r="J125" s="52" t="str">
        <f>IF(J12="","",J12)</f>
        <v/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22</v>
      </c>
      <c r="F127" s="25" t="str">
        <f>E15</f>
        <v xml:space="preserve"> </v>
      </c>
      <c r="I127" s="27" t="s">
        <v>27</v>
      </c>
      <c r="J127" s="30" t="str">
        <f>E21</f>
        <v xml:space="preserve"> </v>
      </c>
      <c r="L127" s="32"/>
    </row>
    <row r="128" spans="2:12" s="1" customFormat="1" ht="15.2" customHeight="1">
      <c r="B128" s="32"/>
      <c r="C128" s="27" t="s">
        <v>25</v>
      </c>
      <c r="F128" s="25" t="str">
        <f>IF(E18="","",E18)</f>
        <v>Vyplň údaj</v>
      </c>
      <c r="I128" s="27" t="s">
        <v>29</v>
      </c>
      <c r="J128" s="30" t="str">
        <f>E24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2"/>
      <c r="C130" s="113" t="s">
        <v>130</v>
      </c>
      <c r="D130" s="114" t="s">
        <v>56</v>
      </c>
      <c r="E130" s="114" t="s">
        <v>52</v>
      </c>
      <c r="F130" s="114" t="s">
        <v>53</v>
      </c>
      <c r="G130" s="114" t="s">
        <v>131</v>
      </c>
      <c r="H130" s="114" t="s">
        <v>132</v>
      </c>
      <c r="I130" s="114" t="s">
        <v>133</v>
      </c>
      <c r="J130" s="115" t="s">
        <v>111</v>
      </c>
      <c r="K130" s="116" t="s">
        <v>134</v>
      </c>
      <c r="L130" s="112"/>
      <c r="M130" s="59" t="s">
        <v>1</v>
      </c>
      <c r="N130" s="60" t="s">
        <v>35</v>
      </c>
      <c r="O130" s="60" t="s">
        <v>135</v>
      </c>
      <c r="P130" s="60" t="s">
        <v>136</v>
      </c>
      <c r="Q130" s="60" t="s">
        <v>137</v>
      </c>
      <c r="R130" s="60" t="s">
        <v>138</v>
      </c>
      <c r="S130" s="60" t="s">
        <v>139</v>
      </c>
      <c r="T130" s="61" t="s">
        <v>140</v>
      </c>
    </row>
    <row r="131" spans="2:65" s="1" customFormat="1" ht="22.9" customHeight="1">
      <c r="B131" s="32"/>
      <c r="C131" s="64" t="s">
        <v>141</v>
      </c>
      <c r="J131" s="117">
        <f>BK131</f>
        <v>0</v>
      </c>
      <c r="L131" s="32"/>
      <c r="M131" s="62"/>
      <c r="N131" s="53"/>
      <c r="O131" s="53"/>
      <c r="P131" s="118">
        <f>P132+P391</f>
        <v>0</v>
      </c>
      <c r="Q131" s="53"/>
      <c r="R131" s="118">
        <f>R132+R391</f>
        <v>8.5360391899999986</v>
      </c>
      <c r="S131" s="53"/>
      <c r="T131" s="119">
        <f>T132+T391</f>
        <v>25.26705359</v>
      </c>
      <c r="AT131" s="17" t="s">
        <v>70</v>
      </c>
      <c r="AU131" s="17" t="s">
        <v>113</v>
      </c>
      <c r="BK131" s="120">
        <f>BK132+BK391</f>
        <v>0</v>
      </c>
    </row>
    <row r="132" spans="2:65" s="11" customFormat="1" ht="25.9" customHeight="1">
      <c r="B132" s="121"/>
      <c r="D132" s="122" t="s">
        <v>70</v>
      </c>
      <c r="E132" s="123" t="s">
        <v>142</v>
      </c>
      <c r="F132" s="123" t="s">
        <v>143</v>
      </c>
      <c r="I132" s="124"/>
      <c r="J132" s="125">
        <f>BK132</f>
        <v>0</v>
      </c>
      <c r="L132" s="121"/>
      <c r="M132" s="126"/>
      <c r="P132" s="127">
        <f>P133+P155+P169+P286+P365+P389</f>
        <v>0</v>
      </c>
      <c r="R132" s="127">
        <f>R133+R155+R169+R286+R365+R389</f>
        <v>8.5360391899999986</v>
      </c>
      <c r="T132" s="128">
        <f>T133+T155+T169+T286+T365+T389</f>
        <v>11.047432000000001</v>
      </c>
      <c r="AR132" s="122" t="s">
        <v>79</v>
      </c>
      <c r="AT132" s="129" t="s">
        <v>70</v>
      </c>
      <c r="AU132" s="129" t="s">
        <v>71</v>
      </c>
      <c r="AY132" s="122" t="s">
        <v>144</v>
      </c>
      <c r="BK132" s="130">
        <f>BK133+BK155+BK169+BK286+BK365+BK389</f>
        <v>0</v>
      </c>
    </row>
    <row r="133" spans="2:65" s="11" customFormat="1" ht="22.9" customHeight="1">
      <c r="B133" s="121"/>
      <c r="D133" s="122" t="s">
        <v>70</v>
      </c>
      <c r="E133" s="131" t="s">
        <v>145</v>
      </c>
      <c r="F133" s="131" t="s">
        <v>146</v>
      </c>
      <c r="I133" s="124"/>
      <c r="J133" s="132">
        <f>BK133</f>
        <v>0</v>
      </c>
      <c r="L133" s="121"/>
      <c r="M133" s="126"/>
      <c r="P133" s="127">
        <f>SUM(P134:P154)</f>
        <v>0</v>
      </c>
      <c r="R133" s="127">
        <f>SUM(R134:R154)</f>
        <v>0.97126911999999987</v>
      </c>
      <c r="T133" s="128">
        <f>SUM(T134:T154)</f>
        <v>0</v>
      </c>
      <c r="AR133" s="122" t="s">
        <v>79</v>
      </c>
      <c r="AT133" s="129" t="s">
        <v>70</v>
      </c>
      <c r="AU133" s="129" t="s">
        <v>79</v>
      </c>
      <c r="AY133" s="122" t="s">
        <v>144</v>
      </c>
      <c r="BK133" s="130">
        <f>SUM(BK134:BK154)</f>
        <v>0</v>
      </c>
    </row>
    <row r="134" spans="2:65" s="1" customFormat="1" ht="24.2" customHeight="1">
      <c r="B134" s="133"/>
      <c r="C134" s="134" t="s">
        <v>79</v>
      </c>
      <c r="D134" s="134" t="s">
        <v>147</v>
      </c>
      <c r="E134" s="135" t="s">
        <v>148</v>
      </c>
      <c r="F134" s="136" t="s">
        <v>149</v>
      </c>
      <c r="G134" s="137" t="s">
        <v>150</v>
      </c>
      <c r="H134" s="138">
        <v>0.308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36</v>
      </c>
      <c r="P134" s="144">
        <f>O134*H134</f>
        <v>0</v>
      </c>
      <c r="Q134" s="144">
        <v>1.8774999999999999</v>
      </c>
      <c r="R134" s="144">
        <f>Q134*H134</f>
        <v>0.57826999999999995</v>
      </c>
      <c r="S134" s="144">
        <v>0</v>
      </c>
      <c r="T134" s="145">
        <f>S134*H134</f>
        <v>0</v>
      </c>
      <c r="AR134" s="146" t="s">
        <v>151</v>
      </c>
      <c r="AT134" s="146" t="s">
        <v>147</v>
      </c>
      <c r="AU134" s="146" t="s">
        <v>81</v>
      </c>
      <c r="AY134" s="17" t="s">
        <v>144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79</v>
      </c>
      <c r="BK134" s="147">
        <f>ROUND(I134*H134,2)</f>
        <v>0</v>
      </c>
      <c r="BL134" s="17" t="s">
        <v>151</v>
      </c>
      <c r="BM134" s="146" t="s">
        <v>152</v>
      </c>
    </row>
    <row r="135" spans="2:65" s="12" customFormat="1">
      <c r="B135" s="148"/>
      <c r="D135" s="149" t="s">
        <v>153</v>
      </c>
      <c r="E135" s="150" t="s">
        <v>1</v>
      </c>
      <c r="F135" s="151" t="s">
        <v>154</v>
      </c>
      <c r="H135" s="150" t="s">
        <v>1</v>
      </c>
      <c r="I135" s="152"/>
      <c r="L135" s="148"/>
      <c r="M135" s="153"/>
      <c r="T135" s="154"/>
      <c r="AT135" s="150" t="s">
        <v>153</v>
      </c>
      <c r="AU135" s="150" t="s">
        <v>81</v>
      </c>
      <c r="AV135" s="12" t="s">
        <v>79</v>
      </c>
      <c r="AW135" s="12" t="s">
        <v>28</v>
      </c>
      <c r="AX135" s="12" t="s">
        <v>71</v>
      </c>
      <c r="AY135" s="150" t="s">
        <v>144</v>
      </c>
    </row>
    <row r="136" spans="2:65" s="13" customFormat="1">
      <c r="B136" s="155"/>
      <c r="D136" s="149" t="s">
        <v>153</v>
      </c>
      <c r="E136" s="156" t="s">
        <v>1</v>
      </c>
      <c r="F136" s="157" t="s">
        <v>155</v>
      </c>
      <c r="H136" s="158">
        <v>0.308</v>
      </c>
      <c r="I136" s="159"/>
      <c r="L136" s="155"/>
      <c r="M136" s="160"/>
      <c r="T136" s="161"/>
      <c r="AT136" s="156" t="s">
        <v>153</v>
      </c>
      <c r="AU136" s="156" t="s">
        <v>81</v>
      </c>
      <c r="AV136" s="13" t="s">
        <v>81</v>
      </c>
      <c r="AW136" s="13" t="s">
        <v>28</v>
      </c>
      <c r="AX136" s="13" t="s">
        <v>79</v>
      </c>
      <c r="AY136" s="156" t="s">
        <v>144</v>
      </c>
    </row>
    <row r="137" spans="2:65" s="1" customFormat="1" ht="37.9" customHeight="1">
      <c r="B137" s="133"/>
      <c r="C137" s="134" t="s">
        <v>81</v>
      </c>
      <c r="D137" s="134" t="s">
        <v>147</v>
      </c>
      <c r="E137" s="135" t="s">
        <v>156</v>
      </c>
      <c r="F137" s="136" t="s">
        <v>157</v>
      </c>
      <c r="G137" s="137" t="s">
        <v>158</v>
      </c>
      <c r="H137" s="138">
        <v>7.1999999999999995E-2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36</v>
      </c>
      <c r="P137" s="144">
        <f>O137*H137</f>
        <v>0</v>
      </c>
      <c r="Q137" s="144">
        <v>1.7090000000000001E-2</v>
      </c>
      <c r="R137" s="144">
        <f>Q137*H137</f>
        <v>1.2304799999999999E-3</v>
      </c>
      <c r="S137" s="144">
        <v>0</v>
      </c>
      <c r="T137" s="145">
        <f>S137*H137</f>
        <v>0</v>
      </c>
      <c r="AR137" s="146" t="s">
        <v>151</v>
      </c>
      <c r="AT137" s="146" t="s">
        <v>147</v>
      </c>
      <c r="AU137" s="146" t="s">
        <v>81</v>
      </c>
      <c r="AY137" s="17" t="s">
        <v>144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79</v>
      </c>
      <c r="BK137" s="147">
        <f>ROUND(I137*H137,2)</f>
        <v>0</v>
      </c>
      <c r="BL137" s="17" t="s">
        <v>151</v>
      </c>
      <c r="BM137" s="146" t="s">
        <v>159</v>
      </c>
    </row>
    <row r="138" spans="2:65" s="12" customFormat="1">
      <c r="B138" s="148"/>
      <c r="D138" s="149" t="s">
        <v>153</v>
      </c>
      <c r="E138" s="150" t="s">
        <v>1</v>
      </c>
      <c r="F138" s="151" t="s">
        <v>160</v>
      </c>
      <c r="H138" s="150" t="s">
        <v>1</v>
      </c>
      <c r="I138" s="152"/>
      <c r="L138" s="148"/>
      <c r="M138" s="153"/>
      <c r="T138" s="154"/>
      <c r="AT138" s="150" t="s">
        <v>153</v>
      </c>
      <c r="AU138" s="150" t="s">
        <v>81</v>
      </c>
      <c r="AV138" s="12" t="s">
        <v>79</v>
      </c>
      <c r="AW138" s="12" t="s">
        <v>28</v>
      </c>
      <c r="AX138" s="12" t="s">
        <v>71</v>
      </c>
      <c r="AY138" s="150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161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3" customFormat="1">
      <c r="B140" s="155"/>
      <c r="D140" s="149" t="s">
        <v>153</v>
      </c>
      <c r="E140" s="156" t="s">
        <v>1</v>
      </c>
      <c r="F140" s="157" t="s">
        <v>162</v>
      </c>
      <c r="H140" s="158">
        <v>7.1999999999999995E-2</v>
      </c>
      <c r="I140" s="159"/>
      <c r="L140" s="155"/>
      <c r="M140" s="160"/>
      <c r="T140" s="161"/>
      <c r="AT140" s="156" t="s">
        <v>153</v>
      </c>
      <c r="AU140" s="156" t="s">
        <v>81</v>
      </c>
      <c r="AV140" s="13" t="s">
        <v>81</v>
      </c>
      <c r="AW140" s="13" t="s">
        <v>28</v>
      </c>
      <c r="AX140" s="13" t="s">
        <v>79</v>
      </c>
      <c r="AY140" s="156" t="s">
        <v>144</v>
      </c>
    </row>
    <row r="141" spans="2:65" s="1" customFormat="1" ht="24.2" customHeight="1">
      <c r="B141" s="133"/>
      <c r="C141" s="162" t="s">
        <v>145</v>
      </c>
      <c r="D141" s="162" t="s">
        <v>163</v>
      </c>
      <c r="E141" s="163" t="s">
        <v>164</v>
      </c>
      <c r="F141" s="164" t="s">
        <v>165</v>
      </c>
      <c r="G141" s="165" t="s">
        <v>158</v>
      </c>
      <c r="H141" s="166">
        <v>8.5999999999999993E-2</v>
      </c>
      <c r="I141" s="167"/>
      <c r="J141" s="168">
        <f>ROUND(I141*H141,2)</f>
        <v>0</v>
      </c>
      <c r="K141" s="169"/>
      <c r="L141" s="170"/>
      <c r="M141" s="171" t="s">
        <v>1</v>
      </c>
      <c r="N141" s="172" t="s">
        <v>36</v>
      </c>
      <c r="P141" s="144">
        <f>O141*H141</f>
        <v>0</v>
      </c>
      <c r="Q141" s="144">
        <v>1</v>
      </c>
      <c r="R141" s="144">
        <f>Q141*H141</f>
        <v>8.5999999999999993E-2</v>
      </c>
      <c r="S141" s="144">
        <v>0</v>
      </c>
      <c r="T141" s="145">
        <f>S141*H141</f>
        <v>0</v>
      </c>
      <c r="AR141" s="146" t="s">
        <v>166</v>
      </c>
      <c r="AT141" s="146" t="s">
        <v>163</v>
      </c>
      <c r="AU141" s="146" t="s">
        <v>81</v>
      </c>
      <c r="AY141" s="17" t="s">
        <v>144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79</v>
      </c>
      <c r="BK141" s="147">
        <f>ROUND(I141*H141,2)</f>
        <v>0</v>
      </c>
      <c r="BL141" s="17" t="s">
        <v>151</v>
      </c>
      <c r="BM141" s="146" t="s">
        <v>167</v>
      </c>
    </row>
    <row r="142" spans="2:65" s="13" customFormat="1">
      <c r="B142" s="155"/>
      <c r="D142" s="149" t="s">
        <v>153</v>
      </c>
      <c r="F142" s="157" t="s">
        <v>168</v>
      </c>
      <c r="H142" s="158">
        <v>8.5999999999999993E-2</v>
      </c>
      <c r="I142" s="159"/>
      <c r="L142" s="155"/>
      <c r="M142" s="160"/>
      <c r="T142" s="161"/>
      <c r="AT142" s="156" t="s">
        <v>153</v>
      </c>
      <c r="AU142" s="156" t="s">
        <v>81</v>
      </c>
      <c r="AV142" s="13" t="s">
        <v>81</v>
      </c>
      <c r="AW142" s="13" t="s">
        <v>3</v>
      </c>
      <c r="AX142" s="13" t="s">
        <v>79</v>
      </c>
      <c r="AY142" s="156" t="s">
        <v>144</v>
      </c>
    </row>
    <row r="143" spans="2:65" s="1" customFormat="1" ht="24.2" customHeight="1">
      <c r="B143" s="133"/>
      <c r="C143" s="134" t="s">
        <v>151</v>
      </c>
      <c r="D143" s="134" t="s">
        <v>147</v>
      </c>
      <c r="E143" s="135" t="s">
        <v>169</v>
      </c>
      <c r="F143" s="136" t="s">
        <v>170</v>
      </c>
      <c r="G143" s="137" t="s">
        <v>171</v>
      </c>
      <c r="H143" s="138">
        <v>6.8959999999999999</v>
      </c>
      <c r="I143" s="139"/>
      <c r="J143" s="140">
        <f>ROUND(I143*H143,2)</f>
        <v>0</v>
      </c>
      <c r="K143" s="141"/>
      <c r="L143" s="32"/>
      <c r="M143" s="142" t="s">
        <v>1</v>
      </c>
      <c r="N143" s="143" t="s">
        <v>36</v>
      </c>
      <c r="P143" s="144">
        <f>O143*H143</f>
        <v>0</v>
      </c>
      <c r="Q143" s="144">
        <v>4.4339999999999997E-2</v>
      </c>
      <c r="R143" s="144">
        <f>Q143*H143</f>
        <v>0.30576863999999998</v>
      </c>
      <c r="S143" s="144">
        <v>0</v>
      </c>
      <c r="T143" s="145">
        <f>S143*H143</f>
        <v>0</v>
      </c>
      <c r="AR143" s="146" t="s">
        <v>151</v>
      </c>
      <c r="AT143" s="146" t="s">
        <v>147</v>
      </c>
      <c r="AU143" s="146" t="s">
        <v>81</v>
      </c>
      <c r="AY143" s="17" t="s">
        <v>144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79</v>
      </c>
      <c r="BK143" s="147">
        <f>ROUND(I143*H143,2)</f>
        <v>0</v>
      </c>
      <c r="BL143" s="17" t="s">
        <v>151</v>
      </c>
      <c r="BM143" s="146" t="s">
        <v>172</v>
      </c>
    </row>
    <row r="144" spans="2:65" s="12" customFormat="1">
      <c r="B144" s="148"/>
      <c r="D144" s="149" t="s">
        <v>153</v>
      </c>
      <c r="E144" s="150" t="s">
        <v>1</v>
      </c>
      <c r="F144" s="151" t="s">
        <v>173</v>
      </c>
      <c r="H144" s="150" t="s">
        <v>1</v>
      </c>
      <c r="I144" s="152"/>
      <c r="L144" s="148"/>
      <c r="M144" s="153"/>
      <c r="T144" s="154"/>
      <c r="AT144" s="150" t="s">
        <v>153</v>
      </c>
      <c r="AU144" s="150" t="s">
        <v>81</v>
      </c>
      <c r="AV144" s="12" t="s">
        <v>79</v>
      </c>
      <c r="AW144" s="12" t="s">
        <v>28</v>
      </c>
      <c r="AX144" s="12" t="s">
        <v>71</v>
      </c>
      <c r="AY144" s="150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174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3" customFormat="1">
      <c r="B146" s="155"/>
      <c r="D146" s="149" t="s">
        <v>153</v>
      </c>
      <c r="E146" s="156" t="s">
        <v>1</v>
      </c>
      <c r="F146" s="157" t="s">
        <v>175</v>
      </c>
      <c r="H146" s="158">
        <v>1.575</v>
      </c>
      <c r="I146" s="159"/>
      <c r="L146" s="155"/>
      <c r="M146" s="160"/>
      <c r="T146" s="161"/>
      <c r="AT146" s="156" t="s">
        <v>153</v>
      </c>
      <c r="AU146" s="156" t="s">
        <v>81</v>
      </c>
      <c r="AV146" s="13" t="s">
        <v>81</v>
      </c>
      <c r="AW146" s="13" t="s">
        <v>28</v>
      </c>
      <c r="AX146" s="13" t="s">
        <v>71</v>
      </c>
      <c r="AY146" s="156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176</v>
      </c>
      <c r="H147" s="158">
        <v>1.569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3" customFormat="1">
      <c r="B148" s="155"/>
      <c r="D148" s="149" t="s">
        <v>153</v>
      </c>
      <c r="E148" s="156" t="s">
        <v>1</v>
      </c>
      <c r="F148" s="157" t="s">
        <v>177</v>
      </c>
      <c r="H148" s="158">
        <v>0.876</v>
      </c>
      <c r="I148" s="159"/>
      <c r="L148" s="155"/>
      <c r="M148" s="160"/>
      <c r="T148" s="161"/>
      <c r="AT148" s="156" t="s">
        <v>153</v>
      </c>
      <c r="AU148" s="156" t="s">
        <v>81</v>
      </c>
      <c r="AV148" s="13" t="s">
        <v>81</v>
      </c>
      <c r="AW148" s="13" t="s">
        <v>28</v>
      </c>
      <c r="AX148" s="13" t="s">
        <v>71</v>
      </c>
      <c r="AY148" s="156" t="s">
        <v>144</v>
      </c>
    </row>
    <row r="149" spans="2:65" s="14" customFormat="1">
      <c r="B149" s="173"/>
      <c r="D149" s="149" t="s">
        <v>153</v>
      </c>
      <c r="E149" s="174" t="s">
        <v>1</v>
      </c>
      <c r="F149" s="175" t="s">
        <v>178</v>
      </c>
      <c r="H149" s="176">
        <v>4.0199999999999996</v>
      </c>
      <c r="I149" s="177"/>
      <c r="L149" s="173"/>
      <c r="M149" s="178"/>
      <c r="T149" s="179"/>
      <c r="AT149" s="174" t="s">
        <v>153</v>
      </c>
      <c r="AU149" s="174" t="s">
        <v>81</v>
      </c>
      <c r="AV149" s="14" t="s">
        <v>145</v>
      </c>
      <c r="AW149" s="14" t="s">
        <v>28</v>
      </c>
      <c r="AX149" s="14" t="s">
        <v>71</v>
      </c>
      <c r="AY149" s="174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179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180</v>
      </c>
      <c r="H151" s="158">
        <v>2.2010000000000001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3" customFormat="1">
      <c r="B152" s="155"/>
      <c r="D152" s="149" t="s">
        <v>153</v>
      </c>
      <c r="E152" s="156" t="s">
        <v>1</v>
      </c>
      <c r="F152" s="157" t="s">
        <v>181</v>
      </c>
      <c r="H152" s="158">
        <v>0.67500000000000004</v>
      </c>
      <c r="I152" s="159"/>
      <c r="L152" s="155"/>
      <c r="M152" s="160"/>
      <c r="T152" s="161"/>
      <c r="AT152" s="156" t="s">
        <v>153</v>
      </c>
      <c r="AU152" s="156" t="s">
        <v>81</v>
      </c>
      <c r="AV152" s="13" t="s">
        <v>81</v>
      </c>
      <c r="AW152" s="13" t="s">
        <v>28</v>
      </c>
      <c r="AX152" s="13" t="s">
        <v>71</v>
      </c>
      <c r="AY152" s="156" t="s">
        <v>144</v>
      </c>
    </row>
    <row r="153" spans="2:65" s="14" customFormat="1">
      <c r="B153" s="173"/>
      <c r="D153" s="149" t="s">
        <v>153</v>
      </c>
      <c r="E153" s="174" t="s">
        <v>1</v>
      </c>
      <c r="F153" s="175" t="s">
        <v>178</v>
      </c>
      <c r="H153" s="176">
        <v>2.8759999999999999</v>
      </c>
      <c r="I153" s="177"/>
      <c r="L153" s="173"/>
      <c r="M153" s="178"/>
      <c r="T153" s="179"/>
      <c r="AT153" s="174" t="s">
        <v>153</v>
      </c>
      <c r="AU153" s="174" t="s">
        <v>81</v>
      </c>
      <c r="AV153" s="14" t="s">
        <v>145</v>
      </c>
      <c r="AW153" s="14" t="s">
        <v>28</v>
      </c>
      <c r="AX153" s="14" t="s">
        <v>71</v>
      </c>
      <c r="AY153" s="174" t="s">
        <v>144</v>
      </c>
    </row>
    <row r="154" spans="2:65" s="15" customFormat="1">
      <c r="B154" s="180"/>
      <c r="D154" s="149" t="s">
        <v>153</v>
      </c>
      <c r="E154" s="181" t="s">
        <v>1</v>
      </c>
      <c r="F154" s="182" t="s">
        <v>182</v>
      </c>
      <c r="H154" s="183">
        <v>6.8959999999999999</v>
      </c>
      <c r="I154" s="184"/>
      <c r="L154" s="180"/>
      <c r="M154" s="185"/>
      <c r="T154" s="186"/>
      <c r="AT154" s="181" t="s">
        <v>153</v>
      </c>
      <c r="AU154" s="181" t="s">
        <v>81</v>
      </c>
      <c r="AV154" s="15" t="s">
        <v>151</v>
      </c>
      <c r="AW154" s="15" t="s">
        <v>28</v>
      </c>
      <c r="AX154" s="15" t="s">
        <v>79</v>
      </c>
      <c r="AY154" s="181" t="s">
        <v>144</v>
      </c>
    </row>
    <row r="155" spans="2:65" s="11" customFormat="1" ht="22.9" customHeight="1">
      <c r="B155" s="121"/>
      <c r="D155" s="122" t="s">
        <v>70</v>
      </c>
      <c r="E155" s="131" t="s">
        <v>151</v>
      </c>
      <c r="F155" s="131" t="s">
        <v>183</v>
      </c>
      <c r="I155" s="124"/>
      <c r="J155" s="132">
        <f>BK155</f>
        <v>0</v>
      </c>
      <c r="L155" s="121"/>
      <c r="M155" s="126"/>
      <c r="P155" s="127">
        <f>SUM(P156:P168)</f>
        <v>0</v>
      </c>
      <c r="R155" s="127">
        <f>SUM(R156:R168)</f>
        <v>0.93104588999999993</v>
      </c>
      <c r="T155" s="128">
        <f>SUM(T156:T168)</f>
        <v>0</v>
      </c>
      <c r="AR155" s="122" t="s">
        <v>79</v>
      </c>
      <c r="AT155" s="129" t="s">
        <v>70</v>
      </c>
      <c r="AU155" s="129" t="s">
        <v>79</v>
      </c>
      <c r="AY155" s="122" t="s">
        <v>144</v>
      </c>
      <c r="BK155" s="130">
        <f>SUM(BK156:BK168)</f>
        <v>0</v>
      </c>
    </row>
    <row r="156" spans="2:65" s="1" customFormat="1" ht="16.5" customHeight="1">
      <c r="B156" s="133"/>
      <c r="C156" s="193" t="s">
        <v>184</v>
      </c>
      <c r="D156" s="193" t="s">
        <v>147</v>
      </c>
      <c r="E156" s="194" t="s">
        <v>185</v>
      </c>
      <c r="F156" s="195" t="s">
        <v>186</v>
      </c>
      <c r="G156" s="196" t="s">
        <v>150</v>
      </c>
      <c r="H156" s="197">
        <v>0.313</v>
      </c>
      <c r="I156" s="198"/>
      <c r="J156" s="198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2.40978</v>
      </c>
      <c r="R156" s="144">
        <f>Q156*H156</f>
        <v>0.75426114</v>
      </c>
      <c r="S156" s="144">
        <v>0</v>
      </c>
      <c r="T156" s="145">
        <f>S156*H156</f>
        <v>0</v>
      </c>
      <c r="AR156" s="146" t="s">
        <v>151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151</v>
      </c>
      <c r="BM156" s="146" t="s">
        <v>698</v>
      </c>
    </row>
    <row r="157" spans="2:65" s="12" customFormat="1" ht="22.5">
      <c r="B157" s="148"/>
      <c r="D157" s="149" t="s">
        <v>153</v>
      </c>
      <c r="E157" s="150" t="s">
        <v>1</v>
      </c>
      <c r="F157" s="151" t="s">
        <v>188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3" customFormat="1">
      <c r="B158" s="155"/>
      <c r="D158" s="149" t="s">
        <v>153</v>
      </c>
      <c r="E158" s="156" t="s">
        <v>1</v>
      </c>
      <c r="F158" s="157" t="s">
        <v>189</v>
      </c>
      <c r="H158" s="158">
        <v>0.313</v>
      </c>
      <c r="I158" s="159"/>
      <c r="L158" s="155"/>
      <c r="M158" s="160"/>
      <c r="T158" s="161"/>
      <c r="AT158" s="156" t="s">
        <v>153</v>
      </c>
      <c r="AU158" s="156" t="s">
        <v>81</v>
      </c>
      <c r="AV158" s="13" t="s">
        <v>81</v>
      </c>
      <c r="AW158" s="13" t="s">
        <v>28</v>
      </c>
      <c r="AX158" s="13" t="s">
        <v>79</v>
      </c>
      <c r="AY158" s="156" t="s">
        <v>144</v>
      </c>
    </row>
    <row r="159" spans="2:65" s="1" customFormat="1" ht="16.5" customHeight="1">
      <c r="B159" s="133"/>
      <c r="C159" s="134" t="s">
        <v>190</v>
      </c>
      <c r="D159" s="134" t="s">
        <v>147</v>
      </c>
      <c r="E159" s="135" t="s">
        <v>191</v>
      </c>
      <c r="F159" s="136" t="s">
        <v>192</v>
      </c>
      <c r="G159" s="137" t="s">
        <v>150</v>
      </c>
      <c r="H159" s="138">
        <v>7.4999999999999997E-2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36</v>
      </c>
      <c r="P159" s="144">
        <f>O159*H159</f>
        <v>0</v>
      </c>
      <c r="Q159" s="144">
        <v>2.3010899999999999</v>
      </c>
      <c r="R159" s="144">
        <f>Q159*H159</f>
        <v>0.17258174999999998</v>
      </c>
      <c r="S159" s="144">
        <v>0</v>
      </c>
      <c r="T159" s="145">
        <f>S159*H159</f>
        <v>0</v>
      </c>
      <c r="AR159" s="146" t="s">
        <v>151</v>
      </c>
      <c r="AT159" s="146" t="s">
        <v>147</v>
      </c>
      <c r="AU159" s="146" t="s">
        <v>81</v>
      </c>
      <c r="AY159" s="17" t="s">
        <v>144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79</v>
      </c>
      <c r="BK159" s="147">
        <f>ROUND(I159*H159,2)</f>
        <v>0</v>
      </c>
      <c r="BL159" s="17" t="s">
        <v>151</v>
      </c>
      <c r="BM159" s="146" t="s">
        <v>193</v>
      </c>
    </row>
    <row r="160" spans="2:65" s="12" customFormat="1">
      <c r="B160" s="148"/>
      <c r="D160" s="149" t="s">
        <v>153</v>
      </c>
      <c r="E160" s="150" t="s">
        <v>1</v>
      </c>
      <c r="F160" s="151" t="s">
        <v>160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194</v>
      </c>
      <c r="H161" s="158">
        <v>7.4999999999999997E-2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79</v>
      </c>
      <c r="AY161" s="156" t="s">
        <v>144</v>
      </c>
    </row>
    <row r="162" spans="2:65" s="1" customFormat="1" ht="24.2" customHeight="1">
      <c r="B162" s="133"/>
      <c r="C162" s="134" t="s">
        <v>195</v>
      </c>
      <c r="D162" s="134" t="s">
        <v>147</v>
      </c>
      <c r="E162" s="135" t="s">
        <v>196</v>
      </c>
      <c r="F162" s="136" t="s">
        <v>197</v>
      </c>
      <c r="G162" s="137" t="s">
        <v>171</v>
      </c>
      <c r="H162" s="138">
        <v>0.8</v>
      </c>
      <c r="I162" s="139"/>
      <c r="J162" s="140">
        <f>ROUND(I162*H162,2)</f>
        <v>0</v>
      </c>
      <c r="K162" s="141"/>
      <c r="L162" s="32"/>
      <c r="M162" s="142" t="s">
        <v>1</v>
      </c>
      <c r="N162" s="143" t="s">
        <v>36</v>
      </c>
      <c r="P162" s="144">
        <f>O162*H162</f>
        <v>0</v>
      </c>
      <c r="Q162" s="144">
        <v>4.6499999999999996E-3</v>
      </c>
      <c r="R162" s="144">
        <f>Q162*H162</f>
        <v>3.7199999999999998E-3</v>
      </c>
      <c r="S162" s="144">
        <v>0</v>
      </c>
      <c r="T162" s="145">
        <f>S162*H162</f>
        <v>0</v>
      </c>
      <c r="AR162" s="146" t="s">
        <v>151</v>
      </c>
      <c r="AT162" s="146" t="s">
        <v>147</v>
      </c>
      <c r="AU162" s="146" t="s">
        <v>81</v>
      </c>
      <c r="AY162" s="17" t="s">
        <v>144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79</v>
      </c>
      <c r="BK162" s="147">
        <f>ROUND(I162*H162,2)</f>
        <v>0</v>
      </c>
      <c r="BL162" s="17" t="s">
        <v>151</v>
      </c>
      <c r="BM162" s="146" t="s">
        <v>198</v>
      </c>
    </row>
    <row r="163" spans="2:65" s="13" customFormat="1">
      <c r="B163" s="155"/>
      <c r="D163" s="149" t="s">
        <v>153</v>
      </c>
      <c r="E163" s="156" t="s">
        <v>1</v>
      </c>
      <c r="F163" s="157" t="s">
        <v>199</v>
      </c>
      <c r="H163" s="158">
        <v>0.8</v>
      </c>
      <c r="I163" s="159"/>
      <c r="L163" s="155"/>
      <c r="M163" s="160"/>
      <c r="T163" s="161"/>
      <c r="AT163" s="156" t="s">
        <v>153</v>
      </c>
      <c r="AU163" s="156" t="s">
        <v>81</v>
      </c>
      <c r="AV163" s="13" t="s">
        <v>81</v>
      </c>
      <c r="AW163" s="13" t="s">
        <v>28</v>
      </c>
      <c r="AX163" s="13" t="s">
        <v>79</v>
      </c>
      <c r="AY163" s="156" t="s">
        <v>144</v>
      </c>
    </row>
    <row r="164" spans="2:65" s="1" customFormat="1" ht="24.2" customHeight="1">
      <c r="B164" s="133"/>
      <c r="C164" s="134" t="s">
        <v>166</v>
      </c>
      <c r="D164" s="134" t="s">
        <v>147</v>
      </c>
      <c r="E164" s="135" t="s">
        <v>200</v>
      </c>
      <c r="F164" s="136" t="s">
        <v>201</v>
      </c>
      <c r="G164" s="137" t="s">
        <v>171</v>
      </c>
      <c r="H164" s="138">
        <v>0.8</v>
      </c>
      <c r="I164" s="139"/>
      <c r="J164" s="140">
        <f>ROUND(I164*H164,2)</f>
        <v>0</v>
      </c>
      <c r="K164" s="141"/>
      <c r="L164" s="32"/>
      <c r="M164" s="142" t="s">
        <v>1</v>
      </c>
      <c r="N164" s="143" t="s">
        <v>36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151</v>
      </c>
      <c r="AT164" s="146" t="s">
        <v>147</v>
      </c>
      <c r="AU164" s="146" t="s">
        <v>81</v>
      </c>
      <c r="AY164" s="17" t="s">
        <v>144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79</v>
      </c>
      <c r="BK164" s="147">
        <f>ROUND(I164*H164,2)</f>
        <v>0</v>
      </c>
      <c r="BL164" s="17" t="s">
        <v>151</v>
      </c>
      <c r="BM164" s="146" t="s">
        <v>202</v>
      </c>
    </row>
    <row r="165" spans="2:65" s="1" customFormat="1" ht="33" customHeight="1">
      <c r="B165" s="133"/>
      <c r="C165" s="134" t="s">
        <v>203</v>
      </c>
      <c r="D165" s="134" t="s">
        <v>147</v>
      </c>
      <c r="E165" s="135" t="s">
        <v>204</v>
      </c>
      <c r="F165" s="136" t="s">
        <v>205</v>
      </c>
      <c r="G165" s="137" t="s">
        <v>171</v>
      </c>
      <c r="H165" s="138">
        <v>0.3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36</v>
      </c>
      <c r="P165" s="144">
        <f>O165*H165</f>
        <v>0</v>
      </c>
      <c r="Q165" s="144">
        <v>1.6100000000000001E-3</v>
      </c>
      <c r="R165" s="144">
        <f>Q165*H165</f>
        <v>4.8300000000000003E-4</v>
      </c>
      <c r="S165" s="144">
        <v>0</v>
      </c>
      <c r="T165" s="145">
        <f>S165*H165</f>
        <v>0</v>
      </c>
      <c r="AR165" s="146" t="s">
        <v>151</v>
      </c>
      <c r="AT165" s="146" t="s">
        <v>147</v>
      </c>
      <c r="AU165" s="146" t="s">
        <v>81</v>
      </c>
      <c r="AY165" s="17" t="s">
        <v>144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79</v>
      </c>
      <c r="BK165" s="147">
        <f>ROUND(I165*H165,2)</f>
        <v>0</v>
      </c>
      <c r="BL165" s="17" t="s">
        <v>151</v>
      </c>
      <c r="BM165" s="146" t="s">
        <v>206</v>
      </c>
    </row>
    <row r="166" spans="2:65" s="12" customFormat="1">
      <c r="B166" s="148"/>
      <c r="D166" s="149" t="s">
        <v>153</v>
      </c>
      <c r="E166" s="150" t="s">
        <v>1</v>
      </c>
      <c r="F166" s="151" t="s">
        <v>207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208</v>
      </c>
      <c r="H167" s="158">
        <v>0.3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79</v>
      </c>
      <c r="AY167" s="156" t="s">
        <v>144</v>
      </c>
    </row>
    <row r="168" spans="2:65" s="1" customFormat="1" ht="33" customHeight="1">
      <c r="B168" s="133"/>
      <c r="C168" s="134" t="s">
        <v>209</v>
      </c>
      <c r="D168" s="134" t="s">
        <v>147</v>
      </c>
      <c r="E168" s="135" t="s">
        <v>210</v>
      </c>
      <c r="F168" s="136" t="s">
        <v>211</v>
      </c>
      <c r="G168" s="137" t="s">
        <v>171</v>
      </c>
      <c r="H168" s="138">
        <v>0.3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36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151</v>
      </c>
      <c r="AT168" s="146" t="s">
        <v>147</v>
      </c>
      <c r="AU168" s="146" t="s">
        <v>81</v>
      </c>
      <c r="AY168" s="17" t="s">
        <v>144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79</v>
      </c>
      <c r="BK168" s="147">
        <f>ROUND(I168*H168,2)</f>
        <v>0</v>
      </c>
      <c r="BL168" s="17" t="s">
        <v>151</v>
      </c>
      <c r="BM168" s="146" t="s">
        <v>212</v>
      </c>
    </row>
    <row r="169" spans="2:65" s="11" customFormat="1" ht="22.9" customHeight="1">
      <c r="B169" s="121"/>
      <c r="D169" s="122" t="s">
        <v>70</v>
      </c>
      <c r="E169" s="131" t="s">
        <v>190</v>
      </c>
      <c r="F169" s="131" t="s">
        <v>213</v>
      </c>
      <c r="I169" s="124"/>
      <c r="J169" s="132">
        <f>BK169</f>
        <v>0</v>
      </c>
      <c r="L169" s="121"/>
      <c r="M169" s="126"/>
      <c r="P169" s="127">
        <f>SUM(P170:P285)</f>
        <v>0</v>
      </c>
      <c r="R169" s="127">
        <f>SUM(R170:R285)</f>
        <v>6.621258179999999</v>
      </c>
      <c r="T169" s="128">
        <f>SUM(T170:T285)</f>
        <v>0</v>
      </c>
      <c r="AR169" s="122" t="s">
        <v>79</v>
      </c>
      <c r="AT169" s="129" t="s">
        <v>70</v>
      </c>
      <c r="AU169" s="129" t="s">
        <v>79</v>
      </c>
      <c r="AY169" s="122" t="s">
        <v>144</v>
      </c>
      <c r="BK169" s="130">
        <f>SUM(BK170:BK285)</f>
        <v>0</v>
      </c>
    </row>
    <row r="170" spans="2:65" s="1" customFormat="1" ht="16.5" customHeight="1">
      <c r="B170" s="133"/>
      <c r="C170" s="193" t="s">
        <v>214</v>
      </c>
      <c r="D170" s="193" t="s">
        <v>147</v>
      </c>
      <c r="E170" s="194" t="s">
        <v>215</v>
      </c>
      <c r="F170" s="195" t="s">
        <v>216</v>
      </c>
      <c r="G170" s="196" t="s">
        <v>171</v>
      </c>
      <c r="H170" s="197">
        <v>6.8959999999999999</v>
      </c>
      <c r="I170" s="198"/>
      <c r="J170" s="198">
        <f>ROUND(I170*H170,2)</f>
        <v>0</v>
      </c>
      <c r="K170" s="141"/>
      <c r="L170" s="32"/>
      <c r="M170" s="142" t="s">
        <v>1</v>
      </c>
      <c r="N170" s="143" t="s">
        <v>36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151</v>
      </c>
      <c r="AT170" s="146" t="s">
        <v>147</v>
      </c>
      <c r="AU170" s="146" t="s">
        <v>81</v>
      </c>
      <c r="AY170" s="17" t="s">
        <v>144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79</v>
      </c>
      <c r="BK170" s="147">
        <f>ROUND(I170*H170,2)</f>
        <v>0</v>
      </c>
      <c r="BL170" s="17" t="s">
        <v>151</v>
      </c>
      <c r="BM170" s="146" t="s">
        <v>699</v>
      </c>
    </row>
    <row r="171" spans="2:65" s="13" customFormat="1">
      <c r="B171" s="155"/>
      <c r="D171" s="149" t="s">
        <v>153</v>
      </c>
      <c r="E171" s="156" t="s">
        <v>1</v>
      </c>
      <c r="F171" s="157" t="s">
        <v>218</v>
      </c>
      <c r="H171" s="158">
        <v>6.8959999999999999</v>
      </c>
      <c r="I171" s="159"/>
      <c r="L171" s="155"/>
      <c r="M171" s="160"/>
      <c r="T171" s="161"/>
      <c r="AT171" s="156" t="s">
        <v>153</v>
      </c>
      <c r="AU171" s="156" t="s">
        <v>81</v>
      </c>
      <c r="AV171" s="13" t="s">
        <v>81</v>
      </c>
      <c r="AW171" s="13" t="s">
        <v>28</v>
      </c>
      <c r="AX171" s="13" t="s">
        <v>79</v>
      </c>
      <c r="AY171" s="156" t="s">
        <v>144</v>
      </c>
    </row>
    <row r="172" spans="2:65" s="1" customFormat="1" ht="24.2" customHeight="1">
      <c r="B172" s="133"/>
      <c r="C172" s="134" t="s">
        <v>219</v>
      </c>
      <c r="D172" s="134" t="s">
        <v>147</v>
      </c>
      <c r="E172" s="135" t="s">
        <v>220</v>
      </c>
      <c r="F172" s="136" t="s">
        <v>221</v>
      </c>
      <c r="G172" s="137" t="s">
        <v>171</v>
      </c>
      <c r="H172" s="138">
        <v>43.51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4.3800000000000002E-3</v>
      </c>
      <c r="R172" s="144">
        <f>Q172*H172</f>
        <v>0.19057379999999999</v>
      </c>
      <c r="S172" s="144">
        <v>0</v>
      </c>
      <c r="T172" s="145">
        <f>S172*H172</f>
        <v>0</v>
      </c>
      <c r="AR172" s="146" t="s">
        <v>151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151</v>
      </c>
      <c r="BM172" s="146" t="s">
        <v>222</v>
      </c>
    </row>
    <row r="173" spans="2:65" s="13" customFormat="1">
      <c r="B173" s="155"/>
      <c r="D173" s="149" t="s">
        <v>153</v>
      </c>
      <c r="E173" s="156" t="s">
        <v>1</v>
      </c>
      <c r="F173" s="157" t="s">
        <v>223</v>
      </c>
      <c r="H173" s="158">
        <v>43.51</v>
      </c>
      <c r="I173" s="159"/>
      <c r="L173" s="155"/>
      <c r="M173" s="160"/>
      <c r="T173" s="161"/>
      <c r="AT173" s="156" t="s">
        <v>153</v>
      </c>
      <c r="AU173" s="156" t="s">
        <v>81</v>
      </c>
      <c r="AV173" s="13" t="s">
        <v>81</v>
      </c>
      <c r="AW173" s="13" t="s">
        <v>28</v>
      </c>
      <c r="AX173" s="13" t="s">
        <v>79</v>
      </c>
      <c r="AY173" s="156" t="s">
        <v>144</v>
      </c>
    </row>
    <row r="174" spans="2:65" s="1" customFormat="1" ht="24.2" customHeight="1">
      <c r="B174" s="133"/>
      <c r="C174" s="134" t="s">
        <v>224</v>
      </c>
      <c r="D174" s="134" t="s">
        <v>147</v>
      </c>
      <c r="E174" s="135" t="s">
        <v>225</v>
      </c>
      <c r="F174" s="136" t="s">
        <v>226</v>
      </c>
      <c r="G174" s="137" t="s">
        <v>171</v>
      </c>
      <c r="H174" s="138">
        <v>43.51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36</v>
      </c>
      <c r="P174" s="144">
        <f>O174*H174</f>
        <v>0</v>
      </c>
      <c r="Q174" s="144">
        <v>1.8380000000000001E-2</v>
      </c>
      <c r="R174" s="144">
        <f>Q174*H174</f>
        <v>0.79971380000000003</v>
      </c>
      <c r="S174" s="144">
        <v>0</v>
      </c>
      <c r="T174" s="145">
        <f>S174*H174</f>
        <v>0</v>
      </c>
      <c r="AR174" s="146" t="s">
        <v>151</v>
      </c>
      <c r="AT174" s="146" t="s">
        <v>147</v>
      </c>
      <c r="AU174" s="146" t="s">
        <v>81</v>
      </c>
      <c r="AY174" s="17" t="s">
        <v>144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79</v>
      </c>
      <c r="BK174" s="147">
        <f>ROUND(I174*H174,2)</f>
        <v>0</v>
      </c>
      <c r="BL174" s="17" t="s">
        <v>151</v>
      </c>
      <c r="BM174" s="146" t="s">
        <v>227</v>
      </c>
    </row>
    <row r="175" spans="2:65" s="12" customFormat="1">
      <c r="B175" s="148"/>
      <c r="D175" s="149" t="s">
        <v>153</v>
      </c>
      <c r="E175" s="150" t="s">
        <v>1</v>
      </c>
      <c r="F175" s="151" t="s">
        <v>174</v>
      </c>
      <c r="H175" s="150" t="s">
        <v>1</v>
      </c>
      <c r="I175" s="152"/>
      <c r="L175" s="148"/>
      <c r="M175" s="153"/>
      <c r="T175" s="154"/>
      <c r="AT175" s="150" t="s">
        <v>153</v>
      </c>
      <c r="AU175" s="150" t="s">
        <v>81</v>
      </c>
      <c r="AV175" s="12" t="s">
        <v>79</v>
      </c>
      <c r="AW175" s="12" t="s">
        <v>28</v>
      </c>
      <c r="AX175" s="12" t="s">
        <v>71</v>
      </c>
      <c r="AY175" s="150" t="s">
        <v>144</v>
      </c>
    </row>
    <row r="176" spans="2:65" s="12" customFormat="1">
      <c r="B176" s="148"/>
      <c r="D176" s="149" t="s">
        <v>153</v>
      </c>
      <c r="E176" s="150" t="s">
        <v>1</v>
      </c>
      <c r="F176" s="151" t="s">
        <v>228</v>
      </c>
      <c r="H176" s="150" t="s">
        <v>1</v>
      </c>
      <c r="I176" s="152"/>
      <c r="L176" s="148"/>
      <c r="M176" s="153"/>
      <c r="T176" s="154"/>
      <c r="AT176" s="150" t="s">
        <v>153</v>
      </c>
      <c r="AU176" s="150" t="s">
        <v>81</v>
      </c>
      <c r="AV176" s="12" t="s">
        <v>79</v>
      </c>
      <c r="AW176" s="12" t="s">
        <v>28</v>
      </c>
      <c r="AX176" s="12" t="s">
        <v>71</v>
      </c>
      <c r="AY176" s="150" t="s">
        <v>144</v>
      </c>
    </row>
    <row r="177" spans="2:51" s="13" customFormat="1">
      <c r="B177" s="155"/>
      <c r="D177" s="149" t="s">
        <v>153</v>
      </c>
      <c r="E177" s="156" t="s">
        <v>1</v>
      </c>
      <c r="F177" s="157" t="s">
        <v>229</v>
      </c>
      <c r="H177" s="158">
        <v>4.16</v>
      </c>
      <c r="I177" s="159"/>
      <c r="L177" s="155"/>
      <c r="M177" s="160"/>
      <c r="T177" s="161"/>
      <c r="AT177" s="156" t="s">
        <v>153</v>
      </c>
      <c r="AU177" s="156" t="s">
        <v>81</v>
      </c>
      <c r="AV177" s="13" t="s">
        <v>81</v>
      </c>
      <c r="AW177" s="13" t="s">
        <v>28</v>
      </c>
      <c r="AX177" s="13" t="s">
        <v>71</v>
      </c>
      <c r="AY177" s="156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230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231</v>
      </c>
      <c r="H179" s="158">
        <v>8.39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2" customFormat="1">
      <c r="B180" s="148"/>
      <c r="D180" s="149" t="s">
        <v>153</v>
      </c>
      <c r="E180" s="150" t="s">
        <v>1</v>
      </c>
      <c r="F180" s="151" t="s">
        <v>232</v>
      </c>
      <c r="H180" s="150" t="s">
        <v>1</v>
      </c>
      <c r="I180" s="152"/>
      <c r="L180" s="148"/>
      <c r="M180" s="153"/>
      <c r="T180" s="154"/>
      <c r="AT180" s="150" t="s">
        <v>153</v>
      </c>
      <c r="AU180" s="150" t="s">
        <v>81</v>
      </c>
      <c r="AV180" s="12" t="s">
        <v>79</v>
      </c>
      <c r="AW180" s="12" t="s">
        <v>28</v>
      </c>
      <c r="AX180" s="12" t="s">
        <v>71</v>
      </c>
      <c r="AY180" s="150" t="s">
        <v>144</v>
      </c>
    </row>
    <row r="181" spans="2:51" s="13" customFormat="1">
      <c r="B181" s="155"/>
      <c r="D181" s="149" t="s">
        <v>153</v>
      </c>
      <c r="E181" s="156" t="s">
        <v>1</v>
      </c>
      <c r="F181" s="157" t="s">
        <v>233</v>
      </c>
      <c r="H181" s="158">
        <v>9.5299999999999994</v>
      </c>
      <c r="I181" s="159"/>
      <c r="L181" s="155"/>
      <c r="M181" s="160"/>
      <c r="T181" s="161"/>
      <c r="AT181" s="156" t="s">
        <v>153</v>
      </c>
      <c r="AU181" s="156" t="s">
        <v>81</v>
      </c>
      <c r="AV181" s="13" t="s">
        <v>81</v>
      </c>
      <c r="AW181" s="13" t="s">
        <v>28</v>
      </c>
      <c r="AX181" s="13" t="s">
        <v>71</v>
      </c>
      <c r="AY181" s="156" t="s">
        <v>144</v>
      </c>
    </row>
    <row r="182" spans="2:51" s="14" customFormat="1">
      <c r="B182" s="173"/>
      <c r="D182" s="149" t="s">
        <v>153</v>
      </c>
      <c r="E182" s="174" t="s">
        <v>1</v>
      </c>
      <c r="F182" s="175" t="s">
        <v>178</v>
      </c>
      <c r="H182" s="176">
        <v>22.08</v>
      </c>
      <c r="I182" s="177"/>
      <c r="L182" s="173"/>
      <c r="M182" s="178"/>
      <c r="T182" s="179"/>
      <c r="AT182" s="174" t="s">
        <v>153</v>
      </c>
      <c r="AU182" s="174" t="s">
        <v>81</v>
      </c>
      <c r="AV182" s="14" t="s">
        <v>145</v>
      </c>
      <c r="AW182" s="14" t="s">
        <v>28</v>
      </c>
      <c r="AX182" s="14" t="s">
        <v>71</v>
      </c>
      <c r="AY182" s="174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179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2" customFormat="1">
      <c r="B184" s="148"/>
      <c r="D184" s="149" t="s">
        <v>153</v>
      </c>
      <c r="E184" s="150" t="s">
        <v>1</v>
      </c>
      <c r="F184" s="151" t="s">
        <v>234</v>
      </c>
      <c r="H184" s="150" t="s">
        <v>1</v>
      </c>
      <c r="I184" s="152"/>
      <c r="L184" s="148"/>
      <c r="M184" s="153"/>
      <c r="T184" s="154"/>
      <c r="AT184" s="150" t="s">
        <v>153</v>
      </c>
      <c r="AU184" s="150" t="s">
        <v>81</v>
      </c>
      <c r="AV184" s="12" t="s">
        <v>79</v>
      </c>
      <c r="AW184" s="12" t="s">
        <v>28</v>
      </c>
      <c r="AX184" s="12" t="s">
        <v>71</v>
      </c>
      <c r="AY184" s="150" t="s">
        <v>144</v>
      </c>
    </row>
    <row r="185" spans="2:51" s="13" customFormat="1">
      <c r="B185" s="155"/>
      <c r="D185" s="149" t="s">
        <v>153</v>
      </c>
      <c r="E185" s="156" t="s">
        <v>1</v>
      </c>
      <c r="F185" s="157" t="s">
        <v>235</v>
      </c>
      <c r="H185" s="158">
        <v>1.71</v>
      </c>
      <c r="I185" s="159"/>
      <c r="L185" s="155"/>
      <c r="M185" s="160"/>
      <c r="T185" s="161"/>
      <c r="AT185" s="156" t="s">
        <v>153</v>
      </c>
      <c r="AU185" s="156" t="s">
        <v>81</v>
      </c>
      <c r="AV185" s="13" t="s">
        <v>81</v>
      </c>
      <c r="AW185" s="13" t="s">
        <v>28</v>
      </c>
      <c r="AX185" s="13" t="s">
        <v>71</v>
      </c>
      <c r="AY185" s="156" t="s">
        <v>144</v>
      </c>
    </row>
    <row r="186" spans="2:51" s="12" customFormat="1">
      <c r="B186" s="148"/>
      <c r="D186" s="149" t="s">
        <v>153</v>
      </c>
      <c r="E186" s="150" t="s">
        <v>1</v>
      </c>
      <c r="F186" s="151" t="s">
        <v>236</v>
      </c>
      <c r="H186" s="150" t="s">
        <v>1</v>
      </c>
      <c r="I186" s="152"/>
      <c r="L186" s="148"/>
      <c r="M186" s="153"/>
      <c r="T186" s="154"/>
      <c r="AT186" s="150" t="s">
        <v>153</v>
      </c>
      <c r="AU186" s="150" t="s">
        <v>81</v>
      </c>
      <c r="AV186" s="12" t="s">
        <v>79</v>
      </c>
      <c r="AW186" s="12" t="s">
        <v>28</v>
      </c>
      <c r="AX186" s="12" t="s">
        <v>71</v>
      </c>
      <c r="AY186" s="150" t="s">
        <v>144</v>
      </c>
    </row>
    <row r="187" spans="2:51" s="13" customFormat="1">
      <c r="B187" s="155"/>
      <c r="D187" s="149" t="s">
        <v>153</v>
      </c>
      <c r="E187" s="156" t="s">
        <v>1</v>
      </c>
      <c r="F187" s="157" t="s">
        <v>237</v>
      </c>
      <c r="H187" s="158">
        <v>8.99</v>
      </c>
      <c r="I187" s="159"/>
      <c r="L187" s="155"/>
      <c r="M187" s="160"/>
      <c r="T187" s="161"/>
      <c r="AT187" s="156" t="s">
        <v>153</v>
      </c>
      <c r="AU187" s="156" t="s">
        <v>81</v>
      </c>
      <c r="AV187" s="13" t="s">
        <v>81</v>
      </c>
      <c r="AW187" s="13" t="s">
        <v>28</v>
      </c>
      <c r="AX187" s="13" t="s">
        <v>71</v>
      </c>
      <c r="AY187" s="156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238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3" customFormat="1">
      <c r="B189" s="155"/>
      <c r="D189" s="149" t="s">
        <v>153</v>
      </c>
      <c r="E189" s="156" t="s">
        <v>1</v>
      </c>
      <c r="F189" s="157" t="s">
        <v>239</v>
      </c>
      <c r="H189" s="158">
        <v>9.07</v>
      </c>
      <c r="I189" s="159"/>
      <c r="L189" s="155"/>
      <c r="M189" s="160"/>
      <c r="T189" s="161"/>
      <c r="AT189" s="156" t="s">
        <v>153</v>
      </c>
      <c r="AU189" s="156" t="s">
        <v>81</v>
      </c>
      <c r="AV189" s="13" t="s">
        <v>81</v>
      </c>
      <c r="AW189" s="13" t="s">
        <v>28</v>
      </c>
      <c r="AX189" s="13" t="s">
        <v>71</v>
      </c>
      <c r="AY189" s="156" t="s">
        <v>144</v>
      </c>
    </row>
    <row r="190" spans="2:51" s="12" customFormat="1">
      <c r="B190" s="148"/>
      <c r="D190" s="149" t="s">
        <v>153</v>
      </c>
      <c r="E190" s="150" t="s">
        <v>1</v>
      </c>
      <c r="F190" s="151" t="s">
        <v>240</v>
      </c>
      <c r="H190" s="150" t="s">
        <v>1</v>
      </c>
      <c r="I190" s="152"/>
      <c r="L190" s="148"/>
      <c r="M190" s="153"/>
      <c r="T190" s="154"/>
      <c r="AT190" s="150" t="s">
        <v>153</v>
      </c>
      <c r="AU190" s="150" t="s">
        <v>81</v>
      </c>
      <c r="AV190" s="12" t="s">
        <v>79</v>
      </c>
      <c r="AW190" s="12" t="s">
        <v>28</v>
      </c>
      <c r="AX190" s="12" t="s">
        <v>71</v>
      </c>
      <c r="AY190" s="150" t="s">
        <v>144</v>
      </c>
    </row>
    <row r="191" spans="2:51" s="13" customFormat="1">
      <c r="B191" s="155"/>
      <c r="D191" s="149" t="s">
        <v>153</v>
      </c>
      <c r="E191" s="156" t="s">
        <v>1</v>
      </c>
      <c r="F191" s="157" t="s">
        <v>241</v>
      </c>
      <c r="H191" s="158">
        <v>1.66</v>
      </c>
      <c r="I191" s="159"/>
      <c r="L191" s="155"/>
      <c r="M191" s="160"/>
      <c r="T191" s="161"/>
      <c r="AT191" s="156" t="s">
        <v>153</v>
      </c>
      <c r="AU191" s="156" t="s">
        <v>81</v>
      </c>
      <c r="AV191" s="13" t="s">
        <v>81</v>
      </c>
      <c r="AW191" s="13" t="s">
        <v>28</v>
      </c>
      <c r="AX191" s="13" t="s">
        <v>71</v>
      </c>
      <c r="AY191" s="156" t="s">
        <v>144</v>
      </c>
    </row>
    <row r="192" spans="2:51" s="14" customFormat="1">
      <c r="B192" s="173"/>
      <c r="D192" s="149" t="s">
        <v>153</v>
      </c>
      <c r="E192" s="174" t="s">
        <v>1</v>
      </c>
      <c r="F192" s="175" t="s">
        <v>178</v>
      </c>
      <c r="H192" s="176">
        <v>21.43</v>
      </c>
      <c r="I192" s="177"/>
      <c r="L192" s="173"/>
      <c r="M192" s="178"/>
      <c r="T192" s="179"/>
      <c r="AT192" s="174" t="s">
        <v>153</v>
      </c>
      <c r="AU192" s="174" t="s">
        <v>81</v>
      </c>
      <c r="AV192" s="14" t="s">
        <v>145</v>
      </c>
      <c r="AW192" s="14" t="s">
        <v>28</v>
      </c>
      <c r="AX192" s="14" t="s">
        <v>71</v>
      </c>
      <c r="AY192" s="174" t="s">
        <v>144</v>
      </c>
    </row>
    <row r="193" spans="2:65" s="15" customFormat="1">
      <c r="B193" s="180"/>
      <c r="D193" s="149" t="s">
        <v>153</v>
      </c>
      <c r="E193" s="181" t="s">
        <v>1</v>
      </c>
      <c r="F193" s="182" t="s">
        <v>182</v>
      </c>
      <c r="H193" s="183">
        <v>43.51</v>
      </c>
      <c r="I193" s="184"/>
      <c r="L193" s="180"/>
      <c r="M193" s="185"/>
      <c r="T193" s="186"/>
      <c r="AT193" s="181" t="s">
        <v>153</v>
      </c>
      <c r="AU193" s="181" t="s">
        <v>81</v>
      </c>
      <c r="AV193" s="15" t="s">
        <v>151</v>
      </c>
      <c r="AW193" s="15" t="s">
        <v>28</v>
      </c>
      <c r="AX193" s="15" t="s">
        <v>79</v>
      </c>
      <c r="AY193" s="181" t="s">
        <v>144</v>
      </c>
    </row>
    <row r="194" spans="2:65" s="1" customFormat="1" ht="24.2" customHeight="1">
      <c r="B194" s="133"/>
      <c r="C194" s="134" t="s">
        <v>242</v>
      </c>
      <c r="D194" s="134" t="s">
        <v>147</v>
      </c>
      <c r="E194" s="135" t="s">
        <v>243</v>
      </c>
      <c r="F194" s="136" t="s">
        <v>244</v>
      </c>
      <c r="G194" s="137" t="s">
        <v>171</v>
      </c>
      <c r="H194" s="138">
        <v>217.65299999999999</v>
      </c>
      <c r="I194" s="139"/>
      <c r="J194" s="140">
        <f>ROUND(I194*H194,2)</f>
        <v>0</v>
      </c>
      <c r="K194" s="141"/>
      <c r="L194" s="32"/>
      <c r="M194" s="142" t="s">
        <v>1</v>
      </c>
      <c r="N194" s="143" t="s">
        <v>36</v>
      </c>
      <c r="P194" s="144">
        <f>O194*H194</f>
        <v>0</v>
      </c>
      <c r="Q194" s="144">
        <v>4.3800000000000002E-3</v>
      </c>
      <c r="R194" s="144">
        <f>Q194*H194</f>
        <v>0.95332013999999998</v>
      </c>
      <c r="S194" s="144">
        <v>0</v>
      </c>
      <c r="T194" s="145">
        <f>S194*H194</f>
        <v>0</v>
      </c>
      <c r="AR194" s="146" t="s">
        <v>151</v>
      </c>
      <c r="AT194" s="146" t="s">
        <v>147</v>
      </c>
      <c r="AU194" s="146" t="s">
        <v>81</v>
      </c>
      <c r="AY194" s="17" t="s">
        <v>144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79</v>
      </c>
      <c r="BK194" s="147">
        <f>ROUND(I194*H194,2)</f>
        <v>0</v>
      </c>
      <c r="BL194" s="17" t="s">
        <v>151</v>
      </c>
      <c r="BM194" s="146" t="s">
        <v>245</v>
      </c>
    </row>
    <row r="195" spans="2:65" s="12" customFormat="1">
      <c r="B195" s="148"/>
      <c r="D195" s="149" t="s">
        <v>153</v>
      </c>
      <c r="E195" s="150" t="s">
        <v>1</v>
      </c>
      <c r="F195" s="151" t="s">
        <v>246</v>
      </c>
      <c r="H195" s="150" t="s">
        <v>1</v>
      </c>
      <c r="I195" s="152"/>
      <c r="L195" s="148"/>
      <c r="M195" s="153"/>
      <c r="T195" s="154"/>
      <c r="AT195" s="150" t="s">
        <v>153</v>
      </c>
      <c r="AU195" s="150" t="s">
        <v>81</v>
      </c>
      <c r="AV195" s="12" t="s">
        <v>79</v>
      </c>
      <c r="AW195" s="12" t="s">
        <v>28</v>
      </c>
      <c r="AX195" s="12" t="s">
        <v>71</v>
      </c>
      <c r="AY195" s="150" t="s">
        <v>144</v>
      </c>
    </row>
    <row r="196" spans="2:65" s="12" customFormat="1">
      <c r="B196" s="148"/>
      <c r="D196" s="149" t="s">
        <v>153</v>
      </c>
      <c r="E196" s="150" t="s">
        <v>1</v>
      </c>
      <c r="F196" s="151" t="s">
        <v>174</v>
      </c>
      <c r="H196" s="150" t="s">
        <v>1</v>
      </c>
      <c r="I196" s="152"/>
      <c r="L196" s="148"/>
      <c r="M196" s="153"/>
      <c r="T196" s="154"/>
      <c r="AT196" s="150" t="s">
        <v>153</v>
      </c>
      <c r="AU196" s="150" t="s">
        <v>81</v>
      </c>
      <c r="AV196" s="12" t="s">
        <v>79</v>
      </c>
      <c r="AW196" s="12" t="s">
        <v>28</v>
      </c>
      <c r="AX196" s="12" t="s">
        <v>71</v>
      </c>
      <c r="AY196" s="150" t="s">
        <v>144</v>
      </c>
    </row>
    <row r="197" spans="2:65" s="13" customFormat="1">
      <c r="B197" s="155"/>
      <c r="D197" s="149" t="s">
        <v>153</v>
      </c>
      <c r="E197" s="156" t="s">
        <v>1</v>
      </c>
      <c r="F197" s="157" t="s">
        <v>247</v>
      </c>
      <c r="H197" s="158">
        <v>3.15</v>
      </c>
      <c r="I197" s="159"/>
      <c r="L197" s="155"/>
      <c r="M197" s="160"/>
      <c r="T197" s="161"/>
      <c r="AT197" s="156" t="s">
        <v>153</v>
      </c>
      <c r="AU197" s="156" t="s">
        <v>81</v>
      </c>
      <c r="AV197" s="13" t="s">
        <v>81</v>
      </c>
      <c r="AW197" s="13" t="s">
        <v>28</v>
      </c>
      <c r="AX197" s="13" t="s">
        <v>71</v>
      </c>
      <c r="AY197" s="156" t="s">
        <v>144</v>
      </c>
    </row>
    <row r="198" spans="2:65" s="13" customFormat="1">
      <c r="B198" s="155"/>
      <c r="D198" s="149" t="s">
        <v>153</v>
      </c>
      <c r="E198" s="156" t="s">
        <v>1</v>
      </c>
      <c r="F198" s="157" t="s">
        <v>248</v>
      </c>
      <c r="H198" s="158">
        <v>3.137</v>
      </c>
      <c r="I198" s="159"/>
      <c r="L198" s="155"/>
      <c r="M198" s="160"/>
      <c r="T198" s="161"/>
      <c r="AT198" s="156" t="s">
        <v>153</v>
      </c>
      <c r="AU198" s="156" t="s">
        <v>81</v>
      </c>
      <c r="AV198" s="13" t="s">
        <v>81</v>
      </c>
      <c r="AW198" s="13" t="s">
        <v>28</v>
      </c>
      <c r="AX198" s="13" t="s">
        <v>71</v>
      </c>
      <c r="AY198" s="156" t="s">
        <v>144</v>
      </c>
    </row>
    <row r="199" spans="2:65" s="13" customFormat="1">
      <c r="B199" s="155"/>
      <c r="D199" s="149" t="s">
        <v>153</v>
      </c>
      <c r="E199" s="156" t="s">
        <v>1</v>
      </c>
      <c r="F199" s="157" t="s">
        <v>249</v>
      </c>
      <c r="H199" s="158">
        <v>2.1030000000000002</v>
      </c>
      <c r="I199" s="159"/>
      <c r="L199" s="155"/>
      <c r="M199" s="160"/>
      <c r="T199" s="161"/>
      <c r="AT199" s="156" t="s">
        <v>153</v>
      </c>
      <c r="AU199" s="156" t="s">
        <v>81</v>
      </c>
      <c r="AV199" s="13" t="s">
        <v>81</v>
      </c>
      <c r="AW199" s="13" t="s">
        <v>28</v>
      </c>
      <c r="AX199" s="13" t="s">
        <v>71</v>
      </c>
      <c r="AY199" s="156" t="s">
        <v>144</v>
      </c>
    </row>
    <row r="200" spans="2:65" s="14" customFormat="1">
      <c r="B200" s="173"/>
      <c r="D200" s="149" t="s">
        <v>153</v>
      </c>
      <c r="E200" s="174" t="s">
        <v>1</v>
      </c>
      <c r="F200" s="175" t="s">
        <v>178</v>
      </c>
      <c r="H200" s="176">
        <v>8.39</v>
      </c>
      <c r="I200" s="177"/>
      <c r="L200" s="173"/>
      <c r="M200" s="178"/>
      <c r="T200" s="179"/>
      <c r="AT200" s="174" t="s">
        <v>153</v>
      </c>
      <c r="AU200" s="174" t="s">
        <v>81</v>
      </c>
      <c r="AV200" s="14" t="s">
        <v>145</v>
      </c>
      <c r="AW200" s="14" t="s">
        <v>28</v>
      </c>
      <c r="AX200" s="14" t="s">
        <v>71</v>
      </c>
      <c r="AY200" s="174" t="s">
        <v>144</v>
      </c>
    </row>
    <row r="201" spans="2:65" s="12" customFormat="1">
      <c r="B201" s="148"/>
      <c r="D201" s="149" t="s">
        <v>153</v>
      </c>
      <c r="E201" s="150" t="s">
        <v>1</v>
      </c>
      <c r="F201" s="151" t="s">
        <v>179</v>
      </c>
      <c r="H201" s="150" t="s">
        <v>1</v>
      </c>
      <c r="I201" s="152"/>
      <c r="L201" s="148"/>
      <c r="M201" s="153"/>
      <c r="T201" s="154"/>
      <c r="AT201" s="150" t="s">
        <v>153</v>
      </c>
      <c r="AU201" s="150" t="s">
        <v>81</v>
      </c>
      <c r="AV201" s="12" t="s">
        <v>79</v>
      </c>
      <c r="AW201" s="12" t="s">
        <v>28</v>
      </c>
      <c r="AX201" s="12" t="s">
        <v>71</v>
      </c>
      <c r="AY201" s="150" t="s">
        <v>144</v>
      </c>
    </row>
    <row r="202" spans="2:65" s="13" customFormat="1">
      <c r="B202" s="155"/>
      <c r="D202" s="149" t="s">
        <v>153</v>
      </c>
      <c r="E202" s="156" t="s">
        <v>1</v>
      </c>
      <c r="F202" s="157" t="s">
        <v>250</v>
      </c>
      <c r="H202" s="158">
        <v>4.4009999999999998</v>
      </c>
      <c r="I202" s="159"/>
      <c r="L202" s="155"/>
      <c r="M202" s="160"/>
      <c r="T202" s="161"/>
      <c r="AT202" s="156" t="s">
        <v>153</v>
      </c>
      <c r="AU202" s="156" t="s">
        <v>81</v>
      </c>
      <c r="AV202" s="13" t="s">
        <v>81</v>
      </c>
      <c r="AW202" s="13" t="s">
        <v>28</v>
      </c>
      <c r="AX202" s="13" t="s">
        <v>71</v>
      </c>
      <c r="AY202" s="156" t="s">
        <v>144</v>
      </c>
    </row>
    <row r="203" spans="2:65" s="13" customFormat="1">
      <c r="B203" s="155"/>
      <c r="D203" s="149" t="s">
        <v>153</v>
      </c>
      <c r="E203" s="156" t="s">
        <v>1</v>
      </c>
      <c r="F203" s="157" t="s">
        <v>251</v>
      </c>
      <c r="H203" s="158">
        <v>1.62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28</v>
      </c>
      <c r="AX203" s="13" t="s">
        <v>71</v>
      </c>
      <c r="AY203" s="156" t="s">
        <v>144</v>
      </c>
    </row>
    <row r="204" spans="2:65" s="12" customFormat="1">
      <c r="B204" s="148"/>
      <c r="D204" s="149" t="s">
        <v>153</v>
      </c>
      <c r="E204" s="150" t="s">
        <v>1</v>
      </c>
      <c r="F204" s="151" t="s">
        <v>252</v>
      </c>
      <c r="H204" s="150" t="s">
        <v>1</v>
      </c>
      <c r="I204" s="152"/>
      <c r="L204" s="148"/>
      <c r="M204" s="153"/>
      <c r="T204" s="154"/>
      <c r="AT204" s="150" t="s">
        <v>153</v>
      </c>
      <c r="AU204" s="150" t="s">
        <v>81</v>
      </c>
      <c r="AV204" s="12" t="s">
        <v>79</v>
      </c>
      <c r="AW204" s="12" t="s">
        <v>28</v>
      </c>
      <c r="AX204" s="12" t="s">
        <v>71</v>
      </c>
      <c r="AY204" s="150" t="s">
        <v>144</v>
      </c>
    </row>
    <row r="205" spans="2:65" s="13" customFormat="1">
      <c r="B205" s="155"/>
      <c r="D205" s="149" t="s">
        <v>153</v>
      </c>
      <c r="E205" s="156" t="s">
        <v>1</v>
      </c>
      <c r="F205" s="157" t="s">
        <v>253</v>
      </c>
      <c r="H205" s="158">
        <v>143.964</v>
      </c>
      <c r="I205" s="159"/>
      <c r="L205" s="155"/>
      <c r="M205" s="160"/>
      <c r="T205" s="161"/>
      <c r="AT205" s="156" t="s">
        <v>153</v>
      </c>
      <c r="AU205" s="156" t="s">
        <v>81</v>
      </c>
      <c r="AV205" s="13" t="s">
        <v>81</v>
      </c>
      <c r="AW205" s="13" t="s">
        <v>28</v>
      </c>
      <c r="AX205" s="13" t="s">
        <v>71</v>
      </c>
      <c r="AY205" s="156" t="s">
        <v>144</v>
      </c>
    </row>
    <row r="206" spans="2:65" s="14" customFormat="1">
      <c r="B206" s="173"/>
      <c r="D206" s="149" t="s">
        <v>153</v>
      </c>
      <c r="E206" s="174" t="s">
        <v>1</v>
      </c>
      <c r="F206" s="175" t="s">
        <v>178</v>
      </c>
      <c r="H206" s="176">
        <v>149.98500000000001</v>
      </c>
      <c r="I206" s="177"/>
      <c r="L206" s="173"/>
      <c r="M206" s="178"/>
      <c r="T206" s="179"/>
      <c r="AT206" s="174" t="s">
        <v>153</v>
      </c>
      <c r="AU206" s="174" t="s">
        <v>81</v>
      </c>
      <c r="AV206" s="14" t="s">
        <v>145</v>
      </c>
      <c r="AW206" s="14" t="s">
        <v>28</v>
      </c>
      <c r="AX206" s="14" t="s">
        <v>71</v>
      </c>
      <c r="AY206" s="174" t="s">
        <v>144</v>
      </c>
    </row>
    <row r="207" spans="2:65" s="12" customFormat="1">
      <c r="B207" s="148"/>
      <c r="D207" s="149" t="s">
        <v>153</v>
      </c>
      <c r="E207" s="150" t="s">
        <v>1</v>
      </c>
      <c r="F207" s="151" t="s">
        <v>254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255</v>
      </c>
      <c r="H208" s="158">
        <v>59.277999999999999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71</v>
      </c>
      <c r="AY208" s="156" t="s">
        <v>144</v>
      </c>
    </row>
    <row r="209" spans="2:65" s="14" customFormat="1">
      <c r="B209" s="173"/>
      <c r="D209" s="149" t="s">
        <v>153</v>
      </c>
      <c r="E209" s="174" t="s">
        <v>1</v>
      </c>
      <c r="F209" s="175" t="s">
        <v>178</v>
      </c>
      <c r="H209" s="176">
        <v>59.277999999999999</v>
      </c>
      <c r="I209" s="177"/>
      <c r="L209" s="173"/>
      <c r="M209" s="178"/>
      <c r="T209" s="179"/>
      <c r="AT209" s="174" t="s">
        <v>153</v>
      </c>
      <c r="AU209" s="174" t="s">
        <v>81</v>
      </c>
      <c r="AV209" s="14" t="s">
        <v>145</v>
      </c>
      <c r="AW209" s="14" t="s">
        <v>28</v>
      </c>
      <c r="AX209" s="14" t="s">
        <v>71</v>
      </c>
      <c r="AY209" s="174" t="s">
        <v>144</v>
      </c>
    </row>
    <row r="210" spans="2:65" s="15" customFormat="1">
      <c r="B210" s="180"/>
      <c r="D210" s="149" t="s">
        <v>153</v>
      </c>
      <c r="E210" s="181" t="s">
        <v>1</v>
      </c>
      <c r="F210" s="182" t="s">
        <v>182</v>
      </c>
      <c r="H210" s="183">
        <v>217.65299999999999</v>
      </c>
      <c r="I210" s="184"/>
      <c r="L210" s="180"/>
      <c r="M210" s="185"/>
      <c r="T210" s="186"/>
      <c r="AT210" s="181" t="s">
        <v>153</v>
      </c>
      <c r="AU210" s="181" t="s">
        <v>81</v>
      </c>
      <c r="AV210" s="15" t="s">
        <v>151</v>
      </c>
      <c r="AW210" s="15" t="s">
        <v>28</v>
      </c>
      <c r="AX210" s="15" t="s">
        <v>79</v>
      </c>
      <c r="AY210" s="181" t="s">
        <v>144</v>
      </c>
    </row>
    <row r="211" spans="2:65" s="1" customFormat="1" ht="24.2" customHeight="1">
      <c r="B211" s="133"/>
      <c r="C211" s="134" t="s">
        <v>8</v>
      </c>
      <c r="D211" s="134" t="s">
        <v>147</v>
      </c>
      <c r="E211" s="135" t="s">
        <v>256</v>
      </c>
      <c r="F211" s="136" t="s">
        <v>257</v>
      </c>
      <c r="G211" s="137" t="s">
        <v>171</v>
      </c>
      <c r="H211" s="138">
        <v>45.741999999999997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36</v>
      </c>
      <c r="P211" s="144">
        <f>O211*H211</f>
        <v>0</v>
      </c>
      <c r="Q211" s="144">
        <v>1.54E-2</v>
      </c>
      <c r="R211" s="144">
        <f>Q211*H211</f>
        <v>0.70442680000000002</v>
      </c>
      <c r="S211" s="144">
        <v>0</v>
      </c>
      <c r="T211" s="145">
        <f>S211*H211</f>
        <v>0</v>
      </c>
      <c r="AR211" s="146" t="s">
        <v>151</v>
      </c>
      <c r="AT211" s="146" t="s">
        <v>147</v>
      </c>
      <c r="AU211" s="146" t="s">
        <v>81</v>
      </c>
      <c r="AY211" s="17" t="s">
        <v>144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79</v>
      </c>
      <c r="BK211" s="147">
        <f>ROUND(I211*H211,2)</f>
        <v>0</v>
      </c>
      <c r="BL211" s="17" t="s">
        <v>151</v>
      </c>
      <c r="BM211" s="146" t="s">
        <v>258</v>
      </c>
    </row>
    <row r="212" spans="2:65" s="12" customFormat="1">
      <c r="B212" s="148"/>
      <c r="D212" s="149" t="s">
        <v>153</v>
      </c>
      <c r="E212" s="150" t="s">
        <v>1</v>
      </c>
      <c r="F212" s="151" t="s">
        <v>174</v>
      </c>
      <c r="H212" s="150" t="s">
        <v>1</v>
      </c>
      <c r="I212" s="152"/>
      <c r="L212" s="148"/>
      <c r="M212" s="153"/>
      <c r="T212" s="154"/>
      <c r="AT212" s="150" t="s">
        <v>153</v>
      </c>
      <c r="AU212" s="150" t="s">
        <v>81</v>
      </c>
      <c r="AV212" s="12" t="s">
        <v>79</v>
      </c>
      <c r="AW212" s="12" t="s">
        <v>28</v>
      </c>
      <c r="AX212" s="12" t="s">
        <v>71</v>
      </c>
      <c r="AY212" s="150" t="s">
        <v>144</v>
      </c>
    </row>
    <row r="213" spans="2:65" s="12" customFormat="1">
      <c r="B213" s="148"/>
      <c r="D213" s="149" t="s">
        <v>153</v>
      </c>
      <c r="E213" s="150" t="s">
        <v>1</v>
      </c>
      <c r="F213" s="151" t="s">
        <v>228</v>
      </c>
      <c r="H213" s="150" t="s">
        <v>1</v>
      </c>
      <c r="I213" s="152"/>
      <c r="L213" s="148"/>
      <c r="M213" s="153"/>
      <c r="T213" s="154"/>
      <c r="AT213" s="150" t="s">
        <v>153</v>
      </c>
      <c r="AU213" s="150" t="s">
        <v>81</v>
      </c>
      <c r="AV213" s="12" t="s">
        <v>79</v>
      </c>
      <c r="AW213" s="12" t="s">
        <v>28</v>
      </c>
      <c r="AX213" s="12" t="s">
        <v>71</v>
      </c>
      <c r="AY213" s="150" t="s">
        <v>144</v>
      </c>
    </row>
    <row r="214" spans="2:65" s="13" customFormat="1">
      <c r="B214" s="155"/>
      <c r="D214" s="149" t="s">
        <v>153</v>
      </c>
      <c r="E214" s="156" t="s">
        <v>1</v>
      </c>
      <c r="F214" s="157" t="s">
        <v>259</v>
      </c>
      <c r="H214" s="158">
        <v>6.0860000000000003</v>
      </c>
      <c r="I214" s="159"/>
      <c r="L214" s="155"/>
      <c r="M214" s="160"/>
      <c r="T214" s="161"/>
      <c r="AT214" s="156" t="s">
        <v>153</v>
      </c>
      <c r="AU214" s="156" t="s">
        <v>81</v>
      </c>
      <c r="AV214" s="13" t="s">
        <v>81</v>
      </c>
      <c r="AW214" s="13" t="s">
        <v>28</v>
      </c>
      <c r="AX214" s="13" t="s">
        <v>71</v>
      </c>
      <c r="AY214" s="156" t="s">
        <v>144</v>
      </c>
    </row>
    <row r="215" spans="2:65" s="12" customFormat="1">
      <c r="B215" s="148"/>
      <c r="D215" s="149" t="s">
        <v>153</v>
      </c>
      <c r="E215" s="150" t="s">
        <v>1</v>
      </c>
      <c r="F215" s="151" t="s">
        <v>230</v>
      </c>
      <c r="H215" s="150" t="s">
        <v>1</v>
      </c>
      <c r="I215" s="152"/>
      <c r="L215" s="148"/>
      <c r="M215" s="153"/>
      <c r="T215" s="154"/>
      <c r="AT215" s="150" t="s">
        <v>153</v>
      </c>
      <c r="AU215" s="150" t="s">
        <v>81</v>
      </c>
      <c r="AV215" s="12" t="s">
        <v>79</v>
      </c>
      <c r="AW215" s="12" t="s">
        <v>28</v>
      </c>
      <c r="AX215" s="12" t="s">
        <v>71</v>
      </c>
      <c r="AY215" s="150" t="s">
        <v>144</v>
      </c>
    </row>
    <row r="216" spans="2:65" s="13" customFormat="1">
      <c r="B216" s="155"/>
      <c r="D216" s="149" t="s">
        <v>153</v>
      </c>
      <c r="E216" s="156" t="s">
        <v>1</v>
      </c>
      <c r="F216" s="157" t="s">
        <v>260</v>
      </c>
      <c r="H216" s="158">
        <v>9.718</v>
      </c>
      <c r="I216" s="159"/>
      <c r="L216" s="155"/>
      <c r="M216" s="160"/>
      <c r="T216" s="161"/>
      <c r="AT216" s="156" t="s">
        <v>153</v>
      </c>
      <c r="AU216" s="156" t="s">
        <v>81</v>
      </c>
      <c r="AV216" s="13" t="s">
        <v>81</v>
      </c>
      <c r="AW216" s="13" t="s">
        <v>28</v>
      </c>
      <c r="AX216" s="13" t="s">
        <v>71</v>
      </c>
      <c r="AY216" s="156" t="s">
        <v>144</v>
      </c>
    </row>
    <row r="217" spans="2:65" s="12" customFormat="1">
      <c r="B217" s="148"/>
      <c r="D217" s="149" t="s">
        <v>153</v>
      </c>
      <c r="E217" s="150" t="s">
        <v>1</v>
      </c>
      <c r="F217" s="151" t="s">
        <v>232</v>
      </c>
      <c r="H217" s="150" t="s">
        <v>1</v>
      </c>
      <c r="I217" s="152"/>
      <c r="L217" s="148"/>
      <c r="M217" s="153"/>
      <c r="T217" s="154"/>
      <c r="AT217" s="150" t="s">
        <v>153</v>
      </c>
      <c r="AU217" s="150" t="s">
        <v>81</v>
      </c>
      <c r="AV217" s="12" t="s">
        <v>79</v>
      </c>
      <c r="AW217" s="12" t="s">
        <v>28</v>
      </c>
      <c r="AX217" s="12" t="s">
        <v>71</v>
      </c>
      <c r="AY217" s="150" t="s">
        <v>144</v>
      </c>
    </row>
    <row r="218" spans="2:65" s="13" customFormat="1">
      <c r="B218" s="155"/>
      <c r="D218" s="149" t="s">
        <v>153</v>
      </c>
      <c r="E218" s="156" t="s">
        <v>1</v>
      </c>
      <c r="F218" s="157" t="s">
        <v>261</v>
      </c>
      <c r="H218" s="158">
        <v>8.3699999999999992</v>
      </c>
      <c r="I218" s="159"/>
      <c r="L218" s="155"/>
      <c r="M218" s="160"/>
      <c r="T218" s="161"/>
      <c r="AT218" s="156" t="s">
        <v>153</v>
      </c>
      <c r="AU218" s="156" t="s">
        <v>81</v>
      </c>
      <c r="AV218" s="13" t="s">
        <v>81</v>
      </c>
      <c r="AW218" s="13" t="s">
        <v>28</v>
      </c>
      <c r="AX218" s="13" t="s">
        <v>71</v>
      </c>
      <c r="AY218" s="156" t="s">
        <v>144</v>
      </c>
    </row>
    <row r="219" spans="2:65" s="14" customFormat="1">
      <c r="B219" s="173"/>
      <c r="D219" s="149" t="s">
        <v>153</v>
      </c>
      <c r="E219" s="174" t="s">
        <v>1</v>
      </c>
      <c r="F219" s="175" t="s">
        <v>178</v>
      </c>
      <c r="H219" s="176">
        <v>24.173999999999999</v>
      </c>
      <c r="I219" s="177"/>
      <c r="L219" s="173"/>
      <c r="M219" s="178"/>
      <c r="T219" s="179"/>
      <c r="AT219" s="174" t="s">
        <v>153</v>
      </c>
      <c r="AU219" s="174" t="s">
        <v>81</v>
      </c>
      <c r="AV219" s="14" t="s">
        <v>145</v>
      </c>
      <c r="AW219" s="14" t="s">
        <v>28</v>
      </c>
      <c r="AX219" s="14" t="s">
        <v>71</v>
      </c>
      <c r="AY219" s="174" t="s">
        <v>144</v>
      </c>
    </row>
    <row r="220" spans="2:65" s="12" customFormat="1">
      <c r="B220" s="148"/>
      <c r="D220" s="149" t="s">
        <v>153</v>
      </c>
      <c r="E220" s="150" t="s">
        <v>1</v>
      </c>
      <c r="F220" s="151" t="s">
        <v>179</v>
      </c>
      <c r="H220" s="150" t="s">
        <v>1</v>
      </c>
      <c r="I220" s="152"/>
      <c r="L220" s="148"/>
      <c r="M220" s="153"/>
      <c r="T220" s="154"/>
      <c r="AT220" s="150" t="s">
        <v>153</v>
      </c>
      <c r="AU220" s="150" t="s">
        <v>81</v>
      </c>
      <c r="AV220" s="12" t="s">
        <v>79</v>
      </c>
      <c r="AW220" s="12" t="s">
        <v>28</v>
      </c>
      <c r="AX220" s="12" t="s">
        <v>71</v>
      </c>
      <c r="AY220" s="150" t="s">
        <v>144</v>
      </c>
    </row>
    <row r="221" spans="2:65" s="12" customFormat="1">
      <c r="B221" s="148"/>
      <c r="D221" s="149" t="s">
        <v>153</v>
      </c>
      <c r="E221" s="150" t="s">
        <v>1</v>
      </c>
      <c r="F221" s="151" t="s">
        <v>234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262</v>
      </c>
      <c r="H222" s="158">
        <v>2.1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236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>
      <c r="B224" s="155"/>
      <c r="D224" s="149" t="s">
        <v>153</v>
      </c>
      <c r="E224" s="156" t="s">
        <v>1</v>
      </c>
      <c r="F224" s="157" t="s">
        <v>263</v>
      </c>
      <c r="H224" s="158">
        <v>9.3179999999999996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2" customFormat="1">
      <c r="B225" s="148"/>
      <c r="D225" s="149" t="s">
        <v>153</v>
      </c>
      <c r="E225" s="150" t="s">
        <v>1</v>
      </c>
      <c r="F225" s="151" t="s">
        <v>238</v>
      </c>
      <c r="H225" s="150" t="s">
        <v>1</v>
      </c>
      <c r="I225" s="152"/>
      <c r="L225" s="148"/>
      <c r="M225" s="153"/>
      <c r="T225" s="154"/>
      <c r="AT225" s="150" t="s">
        <v>153</v>
      </c>
      <c r="AU225" s="150" t="s">
        <v>81</v>
      </c>
      <c r="AV225" s="12" t="s">
        <v>79</v>
      </c>
      <c r="AW225" s="12" t="s">
        <v>28</v>
      </c>
      <c r="AX225" s="12" t="s">
        <v>71</v>
      </c>
      <c r="AY225" s="150" t="s">
        <v>144</v>
      </c>
    </row>
    <row r="226" spans="2:65" s="13" customFormat="1">
      <c r="B226" s="155"/>
      <c r="D226" s="149" t="s">
        <v>153</v>
      </c>
      <c r="E226" s="156" t="s">
        <v>1</v>
      </c>
      <c r="F226" s="157" t="s">
        <v>264</v>
      </c>
      <c r="H226" s="158">
        <v>10.15</v>
      </c>
      <c r="I226" s="159"/>
      <c r="L226" s="155"/>
      <c r="M226" s="160"/>
      <c r="T226" s="161"/>
      <c r="AT226" s="156" t="s">
        <v>153</v>
      </c>
      <c r="AU226" s="156" t="s">
        <v>81</v>
      </c>
      <c r="AV226" s="13" t="s">
        <v>81</v>
      </c>
      <c r="AW226" s="13" t="s">
        <v>28</v>
      </c>
      <c r="AX226" s="13" t="s">
        <v>71</v>
      </c>
      <c r="AY226" s="156" t="s">
        <v>144</v>
      </c>
    </row>
    <row r="227" spans="2:65" s="14" customFormat="1">
      <c r="B227" s="173"/>
      <c r="D227" s="149" t="s">
        <v>153</v>
      </c>
      <c r="E227" s="174" t="s">
        <v>1</v>
      </c>
      <c r="F227" s="175" t="s">
        <v>178</v>
      </c>
      <c r="H227" s="176">
        <v>21.568000000000001</v>
      </c>
      <c r="I227" s="177"/>
      <c r="L227" s="173"/>
      <c r="M227" s="178"/>
      <c r="T227" s="179"/>
      <c r="AT227" s="174" t="s">
        <v>153</v>
      </c>
      <c r="AU227" s="174" t="s">
        <v>81</v>
      </c>
      <c r="AV227" s="14" t="s">
        <v>145</v>
      </c>
      <c r="AW227" s="14" t="s">
        <v>28</v>
      </c>
      <c r="AX227" s="14" t="s">
        <v>71</v>
      </c>
      <c r="AY227" s="174" t="s">
        <v>144</v>
      </c>
    </row>
    <row r="228" spans="2:65" s="15" customFormat="1">
      <c r="B228" s="180"/>
      <c r="D228" s="149" t="s">
        <v>153</v>
      </c>
      <c r="E228" s="181" t="s">
        <v>1</v>
      </c>
      <c r="F228" s="182" t="s">
        <v>182</v>
      </c>
      <c r="H228" s="183">
        <v>45.741999999999997</v>
      </c>
      <c r="I228" s="184"/>
      <c r="L228" s="180"/>
      <c r="M228" s="185"/>
      <c r="T228" s="186"/>
      <c r="AT228" s="181" t="s">
        <v>153</v>
      </c>
      <c r="AU228" s="181" t="s">
        <v>81</v>
      </c>
      <c r="AV228" s="15" t="s">
        <v>151</v>
      </c>
      <c r="AW228" s="15" t="s">
        <v>28</v>
      </c>
      <c r="AX228" s="15" t="s">
        <v>79</v>
      </c>
      <c r="AY228" s="181" t="s">
        <v>144</v>
      </c>
    </row>
    <row r="229" spans="2:65" s="1" customFormat="1" ht="24.2" customHeight="1">
      <c r="B229" s="133"/>
      <c r="C229" s="134" t="s">
        <v>265</v>
      </c>
      <c r="D229" s="134" t="s">
        <v>147</v>
      </c>
      <c r="E229" s="135" t="s">
        <v>266</v>
      </c>
      <c r="F229" s="136" t="s">
        <v>267</v>
      </c>
      <c r="G229" s="137" t="s">
        <v>171</v>
      </c>
      <c r="H229" s="138">
        <v>13.536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36</v>
      </c>
      <c r="P229" s="144">
        <f>O229*H229</f>
        <v>0</v>
      </c>
      <c r="Q229" s="144">
        <v>1.8380000000000001E-2</v>
      </c>
      <c r="R229" s="144">
        <f>Q229*H229</f>
        <v>0.24879167999999999</v>
      </c>
      <c r="S229" s="144">
        <v>0</v>
      </c>
      <c r="T229" s="145">
        <f>S229*H229</f>
        <v>0</v>
      </c>
      <c r="AR229" s="146" t="s">
        <v>151</v>
      </c>
      <c r="AT229" s="146" t="s">
        <v>147</v>
      </c>
      <c r="AU229" s="146" t="s">
        <v>81</v>
      </c>
      <c r="AY229" s="17" t="s">
        <v>144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7" t="s">
        <v>79</v>
      </c>
      <c r="BK229" s="147">
        <f>ROUND(I229*H229,2)</f>
        <v>0</v>
      </c>
      <c r="BL229" s="17" t="s">
        <v>151</v>
      </c>
      <c r="BM229" s="146" t="s">
        <v>268</v>
      </c>
    </row>
    <row r="230" spans="2:65" s="12" customFormat="1">
      <c r="B230" s="148"/>
      <c r="D230" s="149" t="s">
        <v>153</v>
      </c>
      <c r="E230" s="150" t="s">
        <v>1</v>
      </c>
      <c r="F230" s="151" t="s">
        <v>174</v>
      </c>
      <c r="H230" s="150" t="s">
        <v>1</v>
      </c>
      <c r="I230" s="152"/>
      <c r="L230" s="148"/>
      <c r="M230" s="153"/>
      <c r="T230" s="154"/>
      <c r="AT230" s="150" t="s">
        <v>153</v>
      </c>
      <c r="AU230" s="150" t="s">
        <v>81</v>
      </c>
      <c r="AV230" s="12" t="s">
        <v>79</v>
      </c>
      <c r="AW230" s="12" t="s">
        <v>28</v>
      </c>
      <c r="AX230" s="12" t="s">
        <v>71</v>
      </c>
      <c r="AY230" s="150" t="s">
        <v>144</v>
      </c>
    </row>
    <row r="231" spans="2:65" s="12" customFormat="1">
      <c r="B231" s="148"/>
      <c r="D231" s="149" t="s">
        <v>153</v>
      </c>
      <c r="E231" s="150" t="s">
        <v>1</v>
      </c>
      <c r="F231" s="151" t="s">
        <v>228</v>
      </c>
      <c r="H231" s="150" t="s">
        <v>1</v>
      </c>
      <c r="I231" s="152"/>
      <c r="L231" s="148"/>
      <c r="M231" s="153"/>
      <c r="T231" s="154"/>
      <c r="AT231" s="150" t="s">
        <v>153</v>
      </c>
      <c r="AU231" s="150" t="s">
        <v>81</v>
      </c>
      <c r="AV231" s="12" t="s">
        <v>79</v>
      </c>
      <c r="AW231" s="12" t="s">
        <v>28</v>
      </c>
      <c r="AX231" s="12" t="s">
        <v>71</v>
      </c>
      <c r="AY231" s="150" t="s">
        <v>144</v>
      </c>
    </row>
    <row r="232" spans="2:65" s="13" customFormat="1" ht="22.5">
      <c r="B232" s="155"/>
      <c r="D232" s="149" t="s">
        <v>153</v>
      </c>
      <c r="E232" s="156" t="s">
        <v>1</v>
      </c>
      <c r="F232" s="157" t="s">
        <v>269</v>
      </c>
      <c r="H232" s="158">
        <v>3.77</v>
      </c>
      <c r="I232" s="159"/>
      <c r="L232" s="155"/>
      <c r="M232" s="160"/>
      <c r="T232" s="161"/>
      <c r="AT232" s="156" t="s">
        <v>153</v>
      </c>
      <c r="AU232" s="156" t="s">
        <v>81</v>
      </c>
      <c r="AV232" s="13" t="s">
        <v>81</v>
      </c>
      <c r="AW232" s="13" t="s">
        <v>28</v>
      </c>
      <c r="AX232" s="13" t="s">
        <v>71</v>
      </c>
      <c r="AY232" s="156" t="s">
        <v>144</v>
      </c>
    </row>
    <row r="233" spans="2:65" s="12" customFormat="1">
      <c r="B233" s="148"/>
      <c r="D233" s="149" t="s">
        <v>153</v>
      </c>
      <c r="E233" s="150" t="s">
        <v>1</v>
      </c>
      <c r="F233" s="151" t="s">
        <v>270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271</v>
      </c>
      <c r="H234" s="158">
        <v>2.2879999999999998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4" customFormat="1">
      <c r="B235" s="173"/>
      <c r="D235" s="149" t="s">
        <v>153</v>
      </c>
      <c r="E235" s="174" t="s">
        <v>1</v>
      </c>
      <c r="F235" s="175" t="s">
        <v>178</v>
      </c>
      <c r="H235" s="176">
        <v>6.0579999999999998</v>
      </c>
      <c r="I235" s="177"/>
      <c r="L235" s="173"/>
      <c r="M235" s="178"/>
      <c r="T235" s="179"/>
      <c r="AT235" s="174" t="s">
        <v>153</v>
      </c>
      <c r="AU235" s="174" t="s">
        <v>81</v>
      </c>
      <c r="AV235" s="14" t="s">
        <v>145</v>
      </c>
      <c r="AW235" s="14" t="s">
        <v>28</v>
      </c>
      <c r="AX235" s="14" t="s">
        <v>71</v>
      </c>
      <c r="AY235" s="174" t="s">
        <v>144</v>
      </c>
    </row>
    <row r="236" spans="2:65" s="12" customFormat="1">
      <c r="B236" s="148"/>
      <c r="D236" s="149" t="s">
        <v>153</v>
      </c>
      <c r="E236" s="150" t="s">
        <v>1</v>
      </c>
      <c r="F236" s="151" t="s">
        <v>179</v>
      </c>
      <c r="H236" s="150" t="s">
        <v>1</v>
      </c>
      <c r="I236" s="152"/>
      <c r="L236" s="148"/>
      <c r="M236" s="153"/>
      <c r="T236" s="154"/>
      <c r="AT236" s="150" t="s">
        <v>153</v>
      </c>
      <c r="AU236" s="150" t="s">
        <v>81</v>
      </c>
      <c r="AV236" s="12" t="s">
        <v>79</v>
      </c>
      <c r="AW236" s="12" t="s">
        <v>28</v>
      </c>
      <c r="AX236" s="12" t="s">
        <v>71</v>
      </c>
      <c r="AY236" s="150" t="s">
        <v>144</v>
      </c>
    </row>
    <row r="237" spans="2:65" s="12" customFormat="1">
      <c r="B237" s="148"/>
      <c r="D237" s="149" t="s">
        <v>153</v>
      </c>
      <c r="E237" s="150" t="s">
        <v>1</v>
      </c>
      <c r="F237" s="151" t="s">
        <v>272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273</v>
      </c>
      <c r="H238" s="158">
        <v>2.2949999999999999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234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274</v>
      </c>
      <c r="H240" s="158">
        <v>1.62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2" customFormat="1">
      <c r="B241" s="148"/>
      <c r="D241" s="149" t="s">
        <v>153</v>
      </c>
      <c r="E241" s="150" t="s">
        <v>1</v>
      </c>
      <c r="F241" s="151" t="s">
        <v>240</v>
      </c>
      <c r="H241" s="150" t="s">
        <v>1</v>
      </c>
      <c r="I241" s="152"/>
      <c r="L241" s="148"/>
      <c r="M241" s="153"/>
      <c r="T241" s="154"/>
      <c r="AT241" s="150" t="s">
        <v>153</v>
      </c>
      <c r="AU241" s="150" t="s">
        <v>81</v>
      </c>
      <c r="AV241" s="12" t="s">
        <v>79</v>
      </c>
      <c r="AW241" s="12" t="s">
        <v>28</v>
      </c>
      <c r="AX241" s="12" t="s">
        <v>71</v>
      </c>
      <c r="AY241" s="150" t="s">
        <v>144</v>
      </c>
    </row>
    <row r="242" spans="2:65" s="13" customFormat="1">
      <c r="B242" s="155"/>
      <c r="D242" s="149" t="s">
        <v>153</v>
      </c>
      <c r="E242" s="156" t="s">
        <v>1</v>
      </c>
      <c r="F242" s="157" t="s">
        <v>275</v>
      </c>
      <c r="H242" s="158">
        <v>3.5630000000000002</v>
      </c>
      <c r="I242" s="159"/>
      <c r="L242" s="155"/>
      <c r="M242" s="160"/>
      <c r="T242" s="161"/>
      <c r="AT242" s="156" t="s">
        <v>153</v>
      </c>
      <c r="AU242" s="156" t="s">
        <v>81</v>
      </c>
      <c r="AV242" s="13" t="s">
        <v>81</v>
      </c>
      <c r="AW242" s="13" t="s">
        <v>28</v>
      </c>
      <c r="AX242" s="13" t="s">
        <v>71</v>
      </c>
      <c r="AY242" s="156" t="s">
        <v>144</v>
      </c>
    </row>
    <row r="243" spans="2:65" s="14" customFormat="1">
      <c r="B243" s="173"/>
      <c r="D243" s="149" t="s">
        <v>153</v>
      </c>
      <c r="E243" s="174" t="s">
        <v>1</v>
      </c>
      <c r="F243" s="175" t="s">
        <v>178</v>
      </c>
      <c r="H243" s="176">
        <v>7.4779999999999998</v>
      </c>
      <c r="I243" s="177"/>
      <c r="L243" s="173"/>
      <c r="M243" s="178"/>
      <c r="T243" s="179"/>
      <c r="AT243" s="174" t="s">
        <v>153</v>
      </c>
      <c r="AU243" s="174" t="s">
        <v>81</v>
      </c>
      <c r="AV243" s="14" t="s">
        <v>145</v>
      </c>
      <c r="AW243" s="14" t="s">
        <v>28</v>
      </c>
      <c r="AX243" s="14" t="s">
        <v>71</v>
      </c>
      <c r="AY243" s="174" t="s">
        <v>144</v>
      </c>
    </row>
    <row r="244" spans="2:65" s="15" customFormat="1">
      <c r="B244" s="180"/>
      <c r="D244" s="149" t="s">
        <v>153</v>
      </c>
      <c r="E244" s="181" t="s">
        <v>1</v>
      </c>
      <c r="F244" s="182" t="s">
        <v>182</v>
      </c>
      <c r="H244" s="183">
        <v>13.536</v>
      </c>
      <c r="I244" s="184"/>
      <c r="L244" s="180"/>
      <c r="M244" s="185"/>
      <c r="T244" s="186"/>
      <c r="AT244" s="181" t="s">
        <v>153</v>
      </c>
      <c r="AU244" s="181" t="s">
        <v>81</v>
      </c>
      <c r="AV244" s="15" t="s">
        <v>151</v>
      </c>
      <c r="AW244" s="15" t="s">
        <v>28</v>
      </c>
      <c r="AX244" s="15" t="s">
        <v>79</v>
      </c>
      <c r="AY244" s="181" t="s">
        <v>144</v>
      </c>
    </row>
    <row r="245" spans="2:65" s="1" customFormat="1" ht="24.2" customHeight="1">
      <c r="B245" s="133"/>
      <c r="C245" s="134" t="s">
        <v>276</v>
      </c>
      <c r="D245" s="134" t="s">
        <v>147</v>
      </c>
      <c r="E245" s="135" t="s">
        <v>277</v>
      </c>
      <c r="F245" s="136" t="s">
        <v>278</v>
      </c>
      <c r="G245" s="137" t="s">
        <v>279</v>
      </c>
      <c r="H245" s="138">
        <v>18.2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36</v>
      </c>
      <c r="P245" s="144">
        <f>O245*H245</f>
        <v>0</v>
      </c>
      <c r="Q245" s="144">
        <v>1.5E-3</v>
      </c>
      <c r="R245" s="144">
        <f>Q245*H245</f>
        <v>2.7299999999999998E-2</v>
      </c>
      <c r="S245" s="144">
        <v>0</v>
      </c>
      <c r="T245" s="145">
        <f>S245*H245</f>
        <v>0</v>
      </c>
      <c r="AR245" s="146" t="s">
        <v>151</v>
      </c>
      <c r="AT245" s="146" t="s">
        <v>147</v>
      </c>
      <c r="AU245" s="146" t="s">
        <v>81</v>
      </c>
      <c r="AY245" s="17" t="s">
        <v>144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79</v>
      </c>
      <c r="BK245" s="147">
        <f>ROUND(I245*H245,2)</f>
        <v>0</v>
      </c>
      <c r="BL245" s="17" t="s">
        <v>151</v>
      </c>
      <c r="BM245" s="146" t="s">
        <v>280</v>
      </c>
    </row>
    <row r="246" spans="2:65" s="12" customFormat="1">
      <c r="B246" s="148"/>
      <c r="D246" s="149" t="s">
        <v>153</v>
      </c>
      <c r="E246" s="150" t="s">
        <v>1</v>
      </c>
      <c r="F246" s="151" t="s">
        <v>281</v>
      </c>
      <c r="H246" s="150" t="s">
        <v>1</v>
      </c>
      <c r="I246" s="152"/>
      <c r="L246" s="148"/>
      <c r="M246" s="153"/>
      <c r="T246" s="154"/>
      <c r="AT246" s="150" t="s">
        <v>153</v>
      </c>
      <c r="AU246" s="150" t="s">
        <v>81</v>
      </c>
      <c r="AV246" s="12" t="s">
        <v>79</v>
      </c>
      <c r="AW246" s="12" t="s">
        <v>28</v>
      </c>
      <c r="AX246" s="12" t="s">
        <v>71</v>
      </c>
      <c r="AY246" s="150" t="s">
        <v>144</v>
      </c>
    </row>
    <row r="247" spans="2:65" s="13" customFormat="1">
      <c r="B247" s="155"/>
      <c r="D247" s="149" t="s">
        <v>153</v>
      </c>
      <c r="E247" s="156" t="s">
        <v>1</v>
      </c>
      <c r="F247" s="157" t="s">
        <v>282</v>
      </c>
      <c r="H247" s="158">
        <v>15</v>
      </c>
      <c r="I247" s="159"/>
      <c r="L247" s="155"/>
      <c r="M247" s="160"/>
      <c r="T247" s="161"/>
      <c r="AT247" s="156" t="s">
        <v>153</v>
      </c>
      <c r="AU247" s="156" t="s">
        <v>81</v>
      </c>
      <c r="AV247" s="13" t="s">
        <v>81</v>
      </c>
      <c r="AW247" s="13" t="s">
        <v>28</v>
      </c>
      <c r="AX247" s="13" t="s">
        <v>71</v>
      </c>
      <c r="AY247" s="156" t="s">
        <v>144</v>
      </c>
    </row>
    <row r="248" spans="2:65" s="13" customFormat="1">
      <c r="B248" s="155"/>
      <c r="D248" s="149" t="s">
        <v>153</v>
      </c>
      <c r="E248" s="156" t="s">
        <v>1</v>
      </c>
      <c r="F248" s="157" t="s">
        <v>283</v>
      </c>
      <c r="H248" s="158">
        <v>2.4</v>
      </c>
      <c r="I248" s="159"/>
      <c r="L248" s="155"/>
      <c r="M248" s="160"/>
      <c r="T248" s="161"/>
      <c r="AT248" s="156" t="s">
        <v>153</v>
      </c>
      <c r="AU248" s="156" t="s">
        <v>81</v>
      </c>
      <c r="AV248" s="13" t="s">
        <v>81</v>
      </c>
      <c r="AW248" s="13" t="s">
        <v>28</v>
      </c>
      <c r="AX248" s="13" t="s">
        <v>71</v>
      </c>
      <c r="AY248" s="156" t="s">
        <v>144</v>
      </c>
    </row>
    <row r="249" spans="2:65" s="12" customFormat="1">
      <c r="B249" s="148"/>
      <c r="D249" s="149" t="s">
        <v>153</v>
      </c>
      <c r="E249" s="150" t="s">
        <v>1</v>
      </c>
      <c r="F249" s="151" t="s">
        <v>284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285</v>
      </c>
      <c r="H250" s="158">
        <v>0.8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4" customFormat="1">
      <c r="B251" s="173"/>
      <c r="D251" s="149" t="s">
        <v>153</v>
      </c>
      <c r="E251" s="174" t="s">
        <v>1</v>
      </c>
      <c r="F251" s="175" t="s">
        <v>178</v>
      </c>
      <c r="H251" s="176">
        <v>18.2</v>
      </c>
      <c r="I251" s="177"/>
      <c r="L251" s="173"/>
      <c r="M251" s="178"/>
      <c r="T251" s="179"/>
      <c r="AT251" s="174" t="s">
        <v>153</v>
      </c>
      <c r="AU251" s="174" t="s">
        <v>81</v>
      </c>
      <c r="AV251" s="14" t="s">
        <v>145</v>
      </c>
      <c r="AW251" s="14" t="s">
        <v>28</v>
      </c>
      <c r="AX251" s="14" t="s">
        <v>79</v>
      </c>
      <c r="AY251" s="174" t="s">
        <v>144</v>
      </c>
    </row>
    <row r="252" spans="2:65" s="1" customFormat="1" ht="24.2" customHeight="1">
      <c r="B252" s="133"/>
      <c r="C252" s="193" t="s">
        <v>286</v>
      </c>
      <c r="D252" s="193" t="s">
        <v>147</v>
      </c>
      <c r="E252" s="194" t="s">
        <v>287</v>
      </c>
      <c r="F252" s="195" t="s">
        <v>288</v>
      </c>
      <c r="G252" s="196" t="s">
        <v>171</v>
      </c>
      <c r="H252" s="197">
        <v>103.42400000000001</v>
      </c>
      <c r="I252" s="198"/>
      <c r="J252" s="198">
        <f>ROUND(I252*H252,2)</f>
        <v>0</v>
      </c>
      <c r="K252" s="141"/>
      <c r="L252" s="32"/>
      <c r="M252" s="142" t="s">
        <v>1</v>
      </c>
      <c r="N252" s="143" t="s">
        <v>36</v>
      </c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AR252" s="146" t="s">
        <v>151</v>
      </c>
      <c r="AT252" s="146" t="s">
        <v>147</v>
      </c>
      <c r="AU252" s="146" t="s">
        <v>81</v>
      </c>
      <c r="AY252" s="17" t="s">
        <v>144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79</v>
      </c>
      <c r="BK252" s="147">
        <f>ROUND(I252*H252,2)</f>
        <v>0</v>
      </c>
      <c r="BL252" s="17" t="s">
        <v>151</v>
      </c>
      <c r="BM252" s="146" t="s">
        <v>289</v>
      </c>
    </row>
    <row r="253" spans="2:65" s="13" customFormat="1">
      <c r="B253" s="155"/>
      <c r="D253" s="149" t="s">
        <v>153</v>
      </c>
      <c r="E253" s="156" t="s">
        <v>1</v>
      </c>
      <c r="F253" s="157" t="s">
        <v>290</v>
      </c>
      <c r="H253" s="158">
        <v>11.423999999999999</v>
      </c>
      <c r="I253" s="159"/>
      <c r="L253" s="155"/>
      <c r="M253" s="160"/>
      <c r="T253" s="161"/>
      <c r="AT253" s="156" t="s">
        <v>153</v>
      </c>
      <c r="AU253" s="156" t="s">
        <v>81</v>
      </c>
      <c r="AV253" s="13" t="s">
        <v>81</v>
      </c>
      <c r="AW253" s="13" t="s">
        <v>28</v>
      </c>
      <c r="AX253" s="13" t="s">
        <v>71</v>
      </c>
      <c r="AY253" s="156" t="s">
        <v>144</v>
      </c>
    </row>
    <row r="254" spans="2:65" s="14" customFormat="1">
      <c r="B254" s="173"/>
      <c r="D254" s="149" t="s">
        <v>153</v>
      </c>
      <c r="E254" s="174" t="s">
        <v>1</v>
      </c>
      <c r="F254" s="175" t="s">
        <v>178</v>
      </c>
      <c r="H254" s="176">
        <v>11.423999999999999</v>
      </c>
      <c r="I254" s="177"/>
      <c r="L254" s="173"/>
      <c r="M254" s="178"/>
      <c r="T254" s="179"/>
      <c r="AT254" s="174" t="s">
        <v>153</v>
      </c>
      <c r="AU254" s="174" t="s">
        <v>81</v>
      </c>
      <c r="AV254" s="14" t="s">
        <v>145</v>
      </c>
      <c r="AW254" s="14" t="s">
        <v>28</v>
      </c>
      <c r="AX254" s="14" t="s">
        <v>71</v>
      </c>
      <c r="AY254" s="174" t="s">
        <v>144</v>
      </c>
    </row>
    <row r="255" spans="2:65" s="12" customFormat="1">
      <c r="B255" s="148"/>
      <c r="D255" s="149" t="s">
        <v>153</v>
      </c>
      <c r="E255" s="150" t="s">
        <v>1</v>
      </c>
      <c r="F255" s="151" t="s">
        <v>291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3" customFormat="1">
      <c r="B256" s="155"/>
      <c r="D256" s="149" t="s">
        <v>153</v>
      </c>
      <c r="E256" s="156" t="s">
        <v>1</v>
      </c>
      <c r="F256" s="157" t="s">
        <v>292</v>
      </c>
      <c r="H256" s="158">
        <v>92</v>
      </c>
      <c r="I256" s="159"/>
      <c r="L256" s="155"/>
      <c r="M256" s="160"/>
      <c r="T256" s="161"/>
      <c r="AT256" s="156" t="s">
        <v>153</v>
      </c>
      <c r="AU256" s="156" t="s">
        <v>81</v>
      </c>
      <c r="AV256" s="13" t="s">
        <v>81</v>
      </c>
      <c r="AW256" s="13" t="s">
        <v>28</v>
      </c>
      <c r="AX256" s="13" t="s">
        <v>71</v>
      </c>
      <c r="AY256" s="156" t="s">
        <v>144</v>
      </c>
    </row>
    <row r="257" spans="2:65" s="14" customFormat="1">
      <c r="B257" s="173"/>
      <c r="D257" s="149" t="s">
        <v>153</v>
      </c>
      <c r="E257" s="174" t="s">
        <v>1</v>
      </c>
      <c r="F257" s="175" t="s">
        <v>178</v>
      </c>
      <c r="H257" s="176">
        <v>92</v>
      </c>
      <c r="I257" s="177"/>
      <c r="L257" s="173"/>
      <c r="M257" s="178"/>
      <c r="T257" s="179"/>
      <c r="AT257" s="174" t="s">
        <v>153</v>
      </c>
      <c r="AU257" s="174" t="s">
        <v>81</v>
      </c>
      <c r="AV257" s="14" t="s">
        <v>145</v>
      </c>
      <c r="AW257" s="14" t="s">
        <v>28</v>
      </c>
      <c r="AX257" s="14" t="s">
        <v>71</v>
      </c>
      <c r="AY257" s="174" t="s">
        <v>144</v>
      </c>
    </row>
    <row r="258" spans="2:65" s="15" customFormat="1">
      <c r="B258" s="180"/>
      <c r="D258" s="149" t="s">
        <v>153</v>
      </c>
      <c r="E258" s="181" t="s">
        <v>1</v>
      </c>
      <c r="F258" s="182" t="s">
        <v>182</v>
      </c>
      <c r="H258" s="183">
        <v>103.42400000000001</v>
      </c>
      <c r="I258" s="184"/>
      <c r="L258" s="180"/>
      <c r="M258" s="185"/>
      <c r="T258" s="186"/>
      <c r="AT258" s="181" t="s">
        <v>153</v>
      </c>
      <c r="AU258" s="181" t="s">
        <v>81</v>
      </c>
      <c r="AV258" s="15" t="s">
        <v>151</v>
      </c>
      <c r="AW258" s="15" t="s">
        <v>28</v>
      </c>
      <c r="AX258" s="15" t="s">
        <v>79</v>
      </c>
      <c r="AY258" s="181" t="s">
        <v>144</v>
      </c>
    </row>
    <row r="259" spans="2:65" s="1" customFormat="1" ht="24.2" customHeight="1">
      <c r="B259" s="133"/>
      <c r="C259" s="193" t="s">
        <v>293</v>
      </c>
      <c r="D259" s="193" t="s">
        <v>147</v>
      </c>
      <c r="E259" s="194" t="s">
        <v>294</v>
      </c>
      <c r="F259" s="195" t="s">
        <v>295</v>
      </c>
      <c r="G259" s="196" t="s">
        <v>150</v>
      </c>
      <c r="H259" s="197">
        <v>1.1160000000000001</v>
      </c>
      <c r="I259" s="198"/>
      <c r="J259" s="198">
        <f>ROUND(I259*H259,2)</f>
        <v>0</v>
      </c>
      <c r="K259" s="141"/>
      <c r="L259" s="32"/>
      <c r="M259" s="142" t="s">
        <v>1</v>
      </c>
      <c r="N259" s="143" t="s">
        <v>36</v>
      </c>
      <c r="P259" s="144">
        <f>O259*H259</f>
        <v>0</v>
      </c>
      <c r="Q259" s="144">
        <v>9.1E-4</v>
      </c>
      <c r="R259" s="144">
        <f>Q259*H259</f>
        <v>1.0155600000000002E-3</v>
      </c>
      <c r="S259" s="144">
        <v>0</v>
      </c>
      <c r="T259" s="145">
        <f>S259*H259</f>
        <v>0</v>
      </c>
      <c r="AR259" s="146" t="s">
        <v>151</v>
      </c>
      <c r="AT259" s="146" t="s">
        <v>147</v>
      </c>
      <c r="AU259" s="146" t="s">
        <v>81</v>
      </c>
      <c r="AY259" s="17" t="s">
        <v>144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79</v>
      </c>
      <c r="BK259" s="147">
        <f>ROUND(I259*H259,2)</f>
        <v>0</v>
      </c>
      <c r="BL259" s="17" t="s">
        <v>151</v>
      </c>
      <c r="BM259" s="146" t="s">
        <v>700</v>
      </c>
    </row>
    <row r="260" spans="2:65" s="13" customFormat="1">
      <c r="B260" s="155"/>
      <c r="D260" s="149" t="s">
        <v>153</v>
      </c>
      <c r="E260" s="156" t="s">
        <v>1</v>
      </c>
      <c r="F260" s="157" t="s">
        <v>297</v>
      </c>
      <c r="H260" s="158">
        <v>1.1160000000000001</v>
      </c>
      <c r="I260" s="159"/>
      <c r="L260" s="155"/>
      <c r="M260" s="160"/>
      <c r="T260" s="161"/>
      <c r="AT260" s="156" t="s">
        <v>153</v>
      </c>
      <c r="AU260" s="156" t="s">
        <v>81</v>
      </c>
      <c r="AV260" s="13" t="s">
        <v>81</v>
      </c>
      <c r="AW260" s="13" t="s">
        <v>28</v>
      </c>
      <c r="AX260" s="13" t="s">
        <v>79</v>
      </c>
      <c r="AY260" s="156" t="s">
        <v>144</v>
      </c>
    </row>
    <row r="261" spans="2:65" s="1" customFormat="1" ht="24.2" customHeight="1">
      <c r="B261" s="133"/>
      <c r="C261" s="134" t="s">
        <v>298</v>
      </c>
      <c r="D261" s="134" t="s">
        <v>147</v>
      </c>
      <c r="E261" s="135" t="s">
        <v>299</v>
      </c>
      <c r="F261" s="136" t="s">
        <v>300</v>
      </c>
      <c r="G261" s="137" t="s">
        <v>171</v>
      </c>
      <c r="H261" s="138">
        <v>0.18</v>
      </c>
      <c r="I261" s="139"/>
      <c r="J261" s="140">
        <f>ROUND(I261*H261,2)</f>
        <v>0</v>
      </c>
      <c r="K261" s="141"/>
      <c r="L261" s="32"/>
      <c r="M261" s="142" t="s">
        <v>1</v>
      </c>
      <c r="N261" s="143" t="s">
        <v>36</v>
      </c>
      <c r="P261" s="144">
        <f>O261*H261</f>
        <v>0</v>
      </c>
      <c r="Q261" s="144">
        <v>0.105</v>
      </c>
      <c r="R261" s="144">
        <f>Q261*H261</f>
        <v>1.89E-2</v>
      </c>
      <c r="S261" s="144">
        <v>0</v>
      </c>
      <c r="T261" s="145">
        <f>S261*H261</f>
        <v>0</v>
      </c>
      <c r="AR261" s="146" t="s">
        <v>151</v>
      </c>
      <c r="AT261" s="146" t="s">
        <v>147</v>
      </c>
      <c r="AU261" s="146" t="s">
        <v>81</v>
      </c>
      <c r="AY261" s="17" t="s">
        <v>144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79</v>
      </c>
      <c r="BK261" s="147">
        <f>ROUND(I261*H261,2)</f>
        <v>0</v>
      </c>
      <c r="BL261" s="17" t="s">
        <v>151</v>
      </c>
      <c r="BM261" s="146" t="s">
        <v>301</v>
      </c>
    </row>
    <row r="262" spans="2:65" s="12" customFormat="1">
      <c r="B262" s="148"/>
      <c r="D262" s="149" t="s">
        <v>153</v>
      </c>
      <c r="E262" s="150" t="s">
        <v>1</v>
      </c>
      <c r="F262" s="151" t="s">
        <v>302</v>
      </c>
      <c r="H262" s="150" t="s">
        <v>1</v>
      </c>
      <c r="I262" s="152"/>
      <c r="L262" s="148"/>
      <c r="M262" s="153"/>
      <c r="T262" s="154"/>
      <c r="AT262" s="150" t="s">
        <v>153</v>
      </c>
      <c r="AU262" s="150" t="s">
        <v>81</v>
      </c>
      <c r="AV262" s="12" t="s">
        <v>79</v>
      </c>
      <c r="AW262" s="12" t="s">
        <v>28</v>
      </c>
      <c r="AX262" s="12" t="s">
        <v>71</v>
      </c>
      <c r="AY262" s="150" t="s">
        <v>144</v>
      </c>
    </row>
    <row r="263" spans="2:65" s="13" customFormat="1">
      <c r="B263" s="155"/>
      <c r="D263" s="149" t="s">
        <v>153</v>
      </c>
      <c r="E263" s="156" t="s">
        <v>1</v>
      </c>
      <c r="F263" s="157" t="s">
        <v>303</v>
      </c>
      <c r="H263" s="158">
        <v>0.18</v>
      </c>
      <c r="I263" s="159"/>
      <c r="L263" s="155"/>
      <c r="M263" s="160"/>
      <c r="T263" s="161"/>
      <c r="AT263" s="156" t="s">
        <v>153</v>
      </c>
      <c r="AU263" s="156" t="s">
        <v>81</v>
      </c>
      <c r="AV263" s="13" t="s">
        <v>81</v>
      </c>
      <c r="AW263" s="13" t="s">
        <v>28</v>
      </c>
      <c r="AX263" s="13" t="s">
        <v>79</v>
      </c>
      <c r="AY263" s="156" t="s">
        <v>144</v>
      </c>
    </row>
    <row r="264" spans="2:65" s="1" customFormat="1" ht="24.2" customHeight="1">
      <c r="B264" s="133"/>
      <c r="C264" s="134" t="s">
        <v>7</v>
      </c>
      <c r="D264" s="134" t="s">
        <v>147</v>
      </c>
      <c r="E264" s="135" t="s">
        <v>304</v>
      </c>
      <c r="F264" s="136" t="s">
        <v>305</v>
      </c>
      <c r="G264" s="137" t="s">
        <v>171</v>
      </c>
      <c r="H264" s="138">
        <v>55.8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4.0800000000000003E-2</v>
      </c>
      <c r="R264" s="144">
        <f>Q264*H264</f>
        <v>2.27664</v>
      </c>
      <c r="S264" s="144">
        <v>0</v>
      </c>
      <c r="T264" s="145">
        <f>S264*H264</f>
        <v>0</v>
      </c>
      <c r="AR264" s="146" t="s">
        <v>151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151</v>
      </c>
      <c r="BM264" s="146" t="s">
        <v>306</v>
      </c>
    </row>
    <row r="265" spans="2:65" s="12" customFormat="1">
      <c r="B265" s="148"/>
      <c r="D265" s="149" t="s">
        <v>153</v>
      </c>
      <c r="E265" s="150" t="s">
        <v>1</v>
      </c>
      <c r="F265" s="151" t="s">
        <v>174</v>
      </c>
      <c r="H265" s="150" t="s">
        <v>1</v>
      </c>
      <c r="I265" s="152"/>
      <c r="L265" s="148"/>
      <c r="M265" s="153"/>
      <c r="T265" s="154"/>
      <c r="AT265" s="150" t="s">
        <v>153</v>
      </c>
      <c r="AU265" s="150" t="s">
        <v>81</v>
      </c>
      <c r="AV265" s="12" t="s">
        <v>79</v>
      </c>
      <c r="AW265" s="12" t="s">
        <v>28</v>
      </c>
      <c r="AX265" s="12" t="s">
        <v>71</v>
      </c>
      <c r="AY265" s="150" t="s">
        <v>144</v>
      </c>
    </row>
    <row r="266" spans="2:65" s="13" customFormat="1">
      <c r="B266" s="155"/>
      <c r="D266" s="149" t="s">
        <v>153</v>
      </c>
      <c r="E266" s="156" t="s">
        <v>1</v>
      </c>
      <c r="F266" s="157" t="s">
        <v>307</v>
      </c>
      <c r="H266" s="158">
        <v>27.9</v>
      </c>
      <c r="I266" s="159"/>
      <c r="L266" s="155"/>
      <c r="M266" s="160"/>
      <c r="T266" s="161"/>
      <c r="AT266" s="156" t="s">
        <v>153</v>
      </c>
      <c r="AU266" s="156" t="s">
        <v>81</v>
      </c>
      <c r="AV266" s="13" t="s">
        <v>81</v>
      </c>
      <c r="AW266" s="13" t="s">
        <v>28</v>
      </c>
      <c r="AX266" s="13" t="s">
        <v>71</v>
      </c>
      <c r="AY266" s="156" t="s">
        <v>144</v>
      </c>
    </row>
    <row r="267" spans="2:65" s="12" customFormat="1">
      <c r="B267" s="148"/>
      <c r="D267" s="149" t="s">
        <v>153</v>
      </c>
      <c r="E267" s="150" t="s">
        <v>1</v>
      </c>
      <c r="F267" s="151" t="s">
        <v>179</v>
      </c>
      <c r="H267" s="150" t="s">
        <v>1</v>
      </c>
      <c r="I267" s="152"/>
      <c r="L267" s="148"/>
      <c r="M267" s="153"/>
      <c r="T267" s="154"/>
      <c r="AT267" s="150" t="s">
        <v>153</v>
      </c>
      <c r="AU267" s="150" t="s">
        <v>81</v>
      </c>
      <c r="AV267" s="12" t="s">
        <v>79</v>
      </c>
      <c r="AW267" s="12" t="s">
        <v>28</v>
      </c>
      <c r="AX267" s="12" t="s">
        <v>71</v>
      </c>
      <c r="AY267" s="150" t="s">
        <v>144</v>
      </c>
    </row>
    <row r="268" spans="2:65" s="13" customFormat="1">
      <c r="B268" s="155"/>
      <c r="D268" s="149" t="s">
        <v>153</v>
      </c>
      <c r="E268" s="156" t="s">
        <v>1</v>
      </c>
      <c r="F268" s="157" t="s">
        <v>307</v>
      </c>
      <c r="H268" s="158">
        <v>27.9</v>
      </c>
      <c r="I268" s="159"/>
      <c r="L268" s="155"/>
      <c r="M268" s="160"/>
      <c r="T268" s="161"/>
      <c r="AT268" s="156" t="s">
        <v>153</v>
      </c>
      <c r="AU268" s="156" t="s">
        <v>81</v>
      </c>
      <c r="AV268" s="13" t="s">
        <v>81</v>
      </c>
      <c r="AW268" s="13" t="s">
        <v>28</v>
      </c>
      <c r="AX268" s="13" t="s">
        <v>71</v>
      </c>
      <c r="AY268" s="156" t="s">
        <v>144</v>
      </c>
    </row>
    <row r="269" spans="2:65" s="15" customFormat="1">
      <c r="B269" s="180"/>
      <c r="D269" s="149" t="s">
        <v>153</v>
      </c>
      <c r="E269" s="181" t="s">
        <v>1</v>
      </c>
      <c r="F269" s="182" t="s">
        <v>182</v>
      </c>
      <c r="H269" s="183">
        <v>55.8</v>
      </c>
      <c r="I269" s="184"/>
      <c r="L269" s="180"/>
      <c r="M269" s="185"/>
      <c r="T269" s="186"/>
      <c r="AT269" s="181" t="s">
        <v>153</v>
      </c>
      <c r="AU269" s="181" t="s">
        <v>81</v>
      </c>
      <c r="AV269" s="15" t="s">
        <v>151</v>
      </c>
      <c r="AW269" s="15" t="s">
        <v>28</v>
      </c>
      <c r="AX269" s="15" t="s">
        <v>79</v>
      </c>
      <c r="AY269" s="181" t="s">
        <v>144</v>
      </c>
    </row>
    <row r="270" spans="2:65" s="1" customFormat="1" ht="24.2" customHeight="1">
      <c r="B270" s="133"/>
      <c r="C270" s="134" t="s">
        <v>308</v>
      </c>
      <c r="D270" s="134" t="s">
        <v>147</v>
      </c>
      <c r="E270" s="135" t="s">
        <v>309</v>
      </c>
      <c r="F270" s="136" t="s">
        <v>310</v>
      </c>
      <c r="G270" s="137" t="s">
        <v>279</v>
      </c>
      <c r="H270" s="138">
        <v>67.08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8.0000000000000007E-5</v>
      </c>
      <c r="R270" s="144">
        <f>Q270*H270</f>
        <v>5.3664000000000003E-3</v>
      </c>
      <c r="S270" s="144">
        <v>0</v>
      </c>
      <c r="T270" s="145">
        <f>S270*H270</f>
        <v>0</v>
      </c>
      <c r="AR270" s="146" t="s">
        <v>151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151</v>
      </c>
      <c r="BM270" s="146" t="s">
        <v>311</v>
      </c>
    </row>
    <row r="271" spans="2:65" s="12" customFormat="1">
      <c r="B271" s="148"/>
      <c r="D271" s="149" t="s">
        <v>153</v>
      </c>
      <c r="E271" s="150" t="s">
        <v>1</v>
      </c>
      <c r="F271" s="151" t="s">
        <v>173</v>
      </c>
      <c r="H271" s="150" t="s">
        <v>1</v>
      </c>
      <c r="I271" s="152"/>
      <c r="L271" s="148"/>
      <c r="M271" s="153"/>
      <c r="T271" s="154"/>
      <c r="AT271" s="150" t="s">
        <v>153</v>
      </c>
      <c r="AU271" s="150" t="s">
        <v>81</v>
      </c>
      <c r="AV271" s="12" t="s">
        <v>79</v>
      </c>
      <c r="AW271" s="12" t="s">
        <v>28</v>
      </c>
      <c r="AX271" s="12" t="s">
        <v>71</v>
      </c>
      <c r="AY271" s="150" t="s">
        <v>144</v>
      </c>
    </row>
    <row r="272" spans="2:65" s="12" customFormat="1">
      <c r="B272" s="148"/>
      <c r="D272" s="149" t="s">
        <v>153</v>
      </c>
      <c r="E272" s="150" t="s">
        <v>1</v>
      </c>
      <c r="F272" s="151" t="s">
        <v>174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3" customFormat="1">
      <c r="B273" s="155"/>
      <c r="D273" s="149" t="s">
        <v>153</v>
      </c>
      <c r="E273" s="156" t="s">
        <v>1</v>
      </c>
      <c r="F273" s="157" t="s">
        <v>312</v>
      </c>
      <c r="H273" s="158">
        <v>14.19</v>
      </c>
      <c r="I273" s="159"/>
      <c r="L273" s="155"/>
      <c r="M273" s="160"/>
      <c r="T273" s="161"/>
      <c r="AT273" s="156" t="s">
        <v>153</v>
      </c>
      <c r="AU273" s="156" t="s">
        <v>81</v>
      </c>
      <c r="AV273" s="13" t="s">
        <v>81</v>
      </c>
      <c r="AW273" s="13" t="s">
        <v>28</v>
      </c>
      <c r="AX273" s="13" t="s">
        <v>71</v>
      </c>
      <c r="AY273" s="156" t="s">
        <v>144</v>
      </c>
    </row>
    <row r="274" spans="2:65" s="14" customFormat="1">
      <c r="B274" s="173"/>
      <c r="D274" s="149" t="s">
        <v>153</v>
      </c>
      <c r="E274" s="174" t="s">
        <v>1</v>
      </c>
      <c r="F274" s="175" t="s">
        <v>178</v>
      </c>
      <c r="H274" s="176">
        <v>14.19</v>
      </c>
      <c r="I274" s="177"/>
      <c r="L274" s="173"/>
      <c r="M274" s="178"/>
      <c r="T274" s="179"/>
      <c r="AT274" s="174" t="s">
        <v>153</v>
      </c>
      <c r="AU274" s="174" t="s">
        <v>81</v>
      </c>
      <c r="AV274" s="14" t="s">
        <v>145</v>
      </c>
      <c r="AW274" s="14" t="s">
        <v>28</v>
      </c>
      <c r="AX274" s="14" t="s">
        <v>71</v>
      </c>
      <c r="AY274" s="174" t="s">
        <v>144</v>
      </c>
    </row>
    <row r="275" spans="2:65" s="12" customFormat="1">
      <c r="B275" s="148"/>
      <c r="D275" s="149" t="s">
        <v>153</v>
      </c>
      <c r="E275" s="150" t="s">
        <v>1</v>
      </c>
      <c r="F275" s="151" t="s">
        <v>179</v>
      </c>
      <c r="H275" s="150" t="s">
        <v>1</v>
      </c>
      <c r="I275" s="152"/>
      <c r="L275" s="148"/>
      <c r="M275" s="153"/>
      <c r="T275" s="154"/>
      <c r="AT275" s="150" t="s">
        <v>153</v>
      </c>
      <c r="AU275" s="150" t="s">
        <v>81</v>
      </c>
      <c r="AV275" s="12" t="s">
        <v>79</v>
      </c>
      <c r="AW275" s="12" t="s">
        <v>28</v>
      </c>
      <c r="AX275" s="12" t="s">
        <v>71</v>
      </c>
      <c r="AY275" s="150" t="s">
        <v>144</v>
      </c>
    </row>
    <row r="276" spans="2:65" s="13" customFormat="1">
      <c r="B276" s="155"/>
      <c r="D276" s="149" t="s">
        <v>153</v>
      </c>
      <c r="E276" s="156" t="s">
        <v>1</v>
      </c>
      <c r="F276" s="157" t="s">
        <v>313</v>
      </c>
      <c r="H276" s="158">
        <v>10.29</v>
      </c>
      <c r="I276" s="159"/>
      <c r="L276" s="155"/>
      <c r="M276" s="160"/>
      <c r="T276" s="161"/>
      <c r="AT276" s="156" t="s">
        <v>153</v>
      </c>
      <c r="AU276" s="156" t="s">
        <v>81</v>
      </c>
      <c r="AV276" s="13" t="s">
        <v>81</v>
      </c>
      <c r="AW276" s="13" t="s">
        <v>28</v>
      </c>
      <c r="AX276" s="13" t="s">
        <v>71</v>
      </c>
      <c r="AY276" s="156" t="s">
        <v>144</v>
      </c>
    </row>
    <row r="277" spans="2:65" s="14" customFormat="1">
      <c r="B277" s="173"/>
      <c r="D277" s="149" t="s">
        <v>153</v>
      </c>
      <c r="E277" s="174" t="s">
        <v>1</v>
      </c>
      <c r="F277" s="175" t="s">
        <v>178</v>
      </c>
      <c r="H277" s="176">
        <v>10.29</v>
      </c>
      <c r="I277" s="177"/>
      <c r="L277" s="173"/>
      <c r="M277" s="178"/>
      <c r="T277" s="179"/>
      <c r="AT277" s="174" t="s">
        <v>153</v>
      </c>
      <c r="AU277" s="174" t="s">
        <v>81</v>
      </c>
      <c r="AV277" s="14" t="s">
        <v>145</v>
      </c>
      <c r="AW277" s="14" t="s">
        <v>28</v>
      </c>
      <c r="AX277" s="14" t="s">
        <v>71</v>
      </c>
      <c r="AY277" s="174" t="s">
        <v>144</v>
      </c>
    </row>
    <row r="278" spans="2:65" s="13" customFormat="1">
      <c r="B278" s="155"/>
      <c r="D278" s="149" t="s">
        <v>153</v>
      </c>
      <c r="E278" s="156" t="s">
        <v>1</v>
      </c>
      <c r="F278" s="157" t="s">
        <v>314</v>
      </c>
      <c r="H278" s="158">
        <v>42.6</v>
      </c>
      <c r="I278" s="159"/>
      <c r="L278" s="155"/>
      <c r="M278" s="160"/>
      <c r="T278" s="161"/>
      <c r="AT278" s="156" t="s">
        <v>153</v>
      </c>
      <c r="AU278" s="156" t="s">
        <v>81</v>
      </c>
      <c r="AV278" s="13" t="s">
        <v>81</v>
      </c>
      <c r="AW278" s="13" t="s">
        <v>28</v>
      </c>
      <c r="AX278" s="13" t="s">
        <v>71</v>
      </c>
      <c r="AY278" s="156" t="s">
        <v>144</v>
      </c>
    </row>
    <row r="279" spans="2:65" s="14" customFormat="1">
      <c r="B279" s="173"/>
      <c r="D279" s="149" t="s">
        <v>153</v>
      </c>
      <c r="E279" s="174" t="s">
        <v>1</v>
      </c>
      <c r="F279" s="175" t="s">
        <v>178</v>
      </c>
      <c r="H279" s="176">
        <v>42.6</v>
      </c>
      <c r="I279" s="177"/>
      <c r="L279" s="173"/>
      <c r="M279" s="178"/>
      <c r="T279" s="179"/>
      <c r="AT279" s="174" t="s">
        <v>153</v>
      </c>
      <c r="AU279" s="174" t="s">
        <v>81</v>
      </c>
      <c r="AV279" s="14" t="s">
        <v>145</v>
      </c>
      <c r="AW279" s="14" t="s">
        <v>28</v>
      </c>
      <c r="AX279" s="14" t="s">
        <v>71</v>
      </c>
      <c r="AY279" s="174" t="s">
        <v>144</v>
      </c>
    </row>
    <row r="280" spans="2:65" s="15" customFormat="1">
      <c r="B280" s="180"/>
      <c r="D280" s="149" t="s">
        <v>153</v>
      </c>
      <c r="E280" s="181" t="s">
        <v>1</v>
      </c>
      <c r="F280" s="182" t="s">
        <v>182</v>
      </c>
      <c r="H280" s="183">
        <v>67.08</v>
      </c>
      <c r="I280" s="184"/>
      <c r="L280" s="180"/>
      <c r="M280" s="185"/>
      <c r="T280" s="186"/>
      <c r="AT280" s="181" t="s">
        <v>153</v>
      </c>
      <c r="AU280" s="181" t="s">
        <v>81</v>
      </c>
      <c r="AV280" s="15" t="s">
        <v>151</v>
      </c>
      <c r="AW280" s="15" t="s">
        <v>28</v>
      </c>
      <c r="AX280" s="15" t="s">
        <v>79</v>
      </c>
      <c r="AY280" s="181" t="s">
        <v>144</v>
      </c>
    </row>
    <row r="281" spans="2:65" s="1" customFormat="1" ht="24.2" customHeight="1">
      <c r="B281" s="133"/>
      <c r="C281" s="134" t="s">
        <v>315</v>
      </c>
      <c r="D281" s="134" t="s">
        <v>147</v>
      </c>
      <c r="E281" s="135" t="s">
        <v>316</v>
      </c>
      <c r="F281" s="136" t="s">
        <v>317</v>
      </c>
      <c r="G281" s="137" t="s">
        <v>318</v>
      </c>
      <c r="H281" s="138">
        <v>3</v>
      </c>
      <c r="I281" s="139"/>
      <c r="J281" s="140">
        <f>ROUND(I281*H281,2)</f>
        <v>0</v>
      </c>
      <c r="K281" s="141"/>
      <c r="L281" s="32"/>
      <c r="M281" s="142" t="s">
        <v>1</v>
      </c>
      <c r="N281" s="143" t="s">
        <v>36</v>
      </c>
      <c r="P281" s="144">
        <f>O281*H281</f>
        <v>0</v>
      </c>
      <c r="Q281" s="144">
        <v>0.44169999999999998</v>
      </c>
      <c r="R281" s="144">
        <f>Q281*H281</f>
        <v>1.3250999999999999</v>
      </c>
      <c r="S281" s="144">
        <v>0</v>
      </c>
      <c r="T281" s="145">
        <f>S281*H281</f>
        <v>0</v>
      </c>
      <c r="AR281" s="146" t="s">
        <v>151</v>
      </c>
      <c r="AT281" s="146" t="s">
        <v>147</v>
      </c>
      <c r="AU281" s="146" t="s">
        <v>81</v>
      </c>
      <c r="AY281" s="17" t="s">
        <v>144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79</v>
      </c>
      <c r="BK281" s="147">
        <f>ROUND(I281*H281,2)</f>
        <v>0</v>
      </c>
      <c r="BL281" s="17" t="s">
        <v>151</v>
      </c>
      <c r="BM281" s="146" t="s">
        <v>319</v>
      </c>
    </row>
    <row r="282" spans="2:65" s="12" customFormat="1">
      <c r="B282" s="148"/>
      <c r="D282" s="149" t="s">
        <v>153</v>
      </c>
      <c r="E282" s="150" t="s">
        <v>1</v>
      </c>
      <c r="F282" s="151" t="s">
        <v>320</v>
      </c>
      <c r="H282" s="150" t="s">
        <v>1</v>
      </c>
      <c r="I282" s="152"/>
      <c r="L282" s="148"/>
      <c r="M282" s="153"/>
      <c r="T282" s="154"/>
      <c r="AT282" s="150" t="s">
        <v>153</v>
      </c>
      <c r="AU282" s="150" t="s">
        <v>81</v>
      </c>
      <c r="AV282" s="12" t="s">
        <v>79</v>
      </c>
      <c r="AW282" s="12" t="s">
        <v>28</v>
      </c>
      <c r="AX282" s="12" t="s">
        <v>71</v>
      </c>
      <c r="AY282" s="150" t="s">
        <v>144</v>
      </c>
    </row>
    <row r="283" spans="2:65" s="13" customFormat="1">
      <c r="B283" s="155"/>
      <c r="D283" s="149" t="s">
        <v>153</v>
      </c>
      <c r="E283" s="156" t="s">
        <v>1</v>
      </c>
      <c r="F283" s="157" t="s">
        <v>145</v>
      </c>
      <c r="H283" s="158">
        <v>3</v>
      </c>
      <c r="I283" s="159"/>
      <c r="L283" s="155"/>
      <c r="M283" s="160"/>
      <c r="T283" s="161"/>
      <c r="AT283" s="156" t="s">
        <v>153</v>
      </c>
      <c r="AU283" s="156" t="s">
        <v>81</v>
      </c>
      <c r="AV283" s="13" t="s">
        <v>81</v>
      </c>
      <c r="AW283" s="13" t="s">
        <v>28</v>
      </c>
      <c r="AX283" s="13" t="s">
        <v>71</v>
      </c>
      <c r="AY283" s="156" t="s">
        <v>144</v>
      </c>
    </row>
    <row r="284" spans="2:65" s="15" customFormat="1">
      <c r="B284" s="180"/>
      <c r="D284" s="149" t="s">
        <v>153</v>
      </c>
      <c r="E284" s="181" t="s">
        <v>1</v>
      </c>
      <c r="F284" s="182" t="s">
        <v>182</v>
      </c>
      <c r="H284" s="183">
        <v>3</v>
      </c>
      <c r="I284" s="184"/>
      <c r="L284" s="180"/>
      <c r="M284" s="185"/>
      <c r="T284" s="186"/>
      <c r="AT284" s="181" t="s">
        <v>153</v>
      </c>
      <c r="AU284" s="181" t="s">
        <v>81</v>
      </c>
      <c r="AV284" s="15" t="s">
        <v>151</v>
      </c>
      <c r="AW284" s="15" t="s">
        <v>28</v>
      </c>
      <c r="AX284" s="15" t="s">
        <v>79</v>
      </c>
      <c r="AY284" s="181" t="s">
        <v>144</v>
      </c>
    </row>
    <row r="285" spans="2:65" s="1" customFormat="1" ht="37.9" customHeight="1">
      <c r="B285" s="133"/>
      <c r="C285" s="162" t="s">
        <v>321</v>
      </c>
      <c r="D285" s="162" t="s">
        <v>163</v>
      </c>
      <c r="E285" s="163" t="s">
        <v>322</v>
      </c>
      <c r="F285" s="164" t="s">
        <v>323</v>
      </c>
      <c r="G285" s="165" t="s">
        <v>318</v>
      </c>
      <c r="H285" s="166">
        <v>3</v>
      </c>
      <c r="I285" s="167"/>
      <c r="J285" s="168">
        <f>ROUND(I285*H285,2)</f>
        <v>0</v>
      </c>
      <c r="K285" s="169"/>
      <c r="L285" s="170"/>
      <c r="M285" s="171" t="s">
        <v>1</v>
      </c>
      <c r="N285" s="172" t="s">
        <v>36</v>
      </c>
      <c r="P285" s="144">
        <f>O285*H285</f>
        <v>0</v>
      </c>
      <c r="Q285" s="144">
        <v>2.3369999999999998E-2</v>
      </c>
      <c r="R285" s="144">
        <f>Q285*H285</f>
        <v>7.0109999999999992E-2</v>
      </c>
      <c r="S285" s="144">
        <v>0</v>
      </c>
      <c r="T285" s="145">
        <f>S285*H285</f>
        <v>0</v>
      </c>
      <c r="AR285" s="146" t="s">
        <v>166</v>
      </c>
      <c r="AT285" s="146" t="s">
        <v>163</v>
      </c>
      <c r="AU285" s="146" t="s">
        <v>81</v>
      </c>
      <c r="AY285" s="17" t="s">
        <v>144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79</v>
      </c>
      <c r="BK285" s="147">
        <f>ROUND(I285*H285,2)</f>
        <v>0</v>
      </c>
      <c r="BL285" s="17" t="s">
        <v>151</v>
      </c>
      <c r="BM285" s="146" t="s">
        <v>324</v>
      </c>
    </row>
    <row r="286" spans="2:65" s="11" customFormat="1" ht="22.9" customHeight="1">
      <c r="B286" s="121"/>
      <c r="D286" s="122" t="s">
        <v>70</v>
      </c>
      <c r="E286" s="131" t="s">
        <v>203</v>
      </c>
      <c r="F286" s="131" t="s">
        <v>325</v>
      </c>
      <c r="I286" s="124"/>
      <c r="J286" s="132">
        <f>BK286</f>
        <v>0</v>
      </c>
      <c r="L286" s="121"/>
      <c r="M286" s="126"/>
      <c r="P286" s="127">
        <f>SUM(P287:P364)</f>
        <v>0</v>
      </c>
      <c r="R286" s="127">
        <f>SUM(R287:R364)</f>
        <v>1.2465999999999998E-2</v>
      </c>
      <c r="T286" s="128">
        <f>SUM(T287:T364)</f>
        <v>11.047432000000001</v>
      </c>
      <c r="AR286" s="122" t="s">
        <v>79</v>
      </c>
      <c r="AT286" s="129" t="s">
        <v>70</v>
      </c>
      <c r="AU286" s="129" t="s">
        <v>79</v>
      </c>
      <c r="AY286" s="122" t="s">
        <v>144</v>
      </c>
      <c r="BK286" s="130">
        <f>SUM(BK287:BK364)</f>
        <v>0</v>
      </c>
    </row>
    <row r="287" spans="2:65" s="1" customFormat="1" ht="24.2" customHeight="1">
      <c r="B287" s="133"/>
      <c r="C287" s="134" t="s">
        <v>326</v>
      </c>
      <c r="D287" s="134" t="s">
        <v>147</v>
      </c>
      <c r="E287" s="135" t="s">
        <v>327</v>
      </c>
      <c r="F287" s="136" t="s">
        <v>328</v>
      </c>
      <c r="G287" s="137" t="s">
        <v>318</v>
      </c>
      <c r="H287" s="138">
        <v>2</v>
      </c>
      <c r="I287" s="139"/>
      <c r="J287" s="140">
        <f t="shared" ref="J287:J292" si="0">ROUND(I287*H287,2)</f>
        <v>0</v>
      </c>
      <c r="K287" s="141"/>
      <c r="L287" s="32"/>
      <c r="M287" s="142" t="s">
        <v>1</v>
      </c>
      <c r="N287" s="143" t="s">
        <v>36</v>
      </c>
      <c r="P287" s="144">
        <f t="shared" ref="P287:P292" si="1">O287*H287</f>
        <v>0</v>
      </c>
      <c r="Q287" s="144">
        <v>0</v>
      </c>
      <c r="R287" s="144">
        <f t="shared" ref="R287:R292" si="2">Q287*H287</f>
        <v>0</v>
      </c>
      <c r="S287" s="144">
        <v>0</v>
      </c>
      <c r="T287" s="145">
        <f t="shared" ref="T287:T292" si="3">S287*H287</f>
        <v>0</v>
      </c>
      <c r="AR287" s="146" t="s">
        <v>151</v>
      </c>
      <c r="AT287" s="146" t="s">
        <v>147</v>
      </c>
      <c r="AU287" s="146" t="s">
        <v>81</v>
      </c>
      <c r="AY287" s="17" t="s">
        <v>144</v>
      </c>
      <c r="BE287" s="147">
        <f t="shared" ref="BE287:BE292" si="4">IF(N287="základní",J287,0)</f>
        <v>0</v>
      </c>
      <c r="BF287" s="147">
        <f t="shared" ref="BF287:BF292" si="5">IF(N287="snížená",J287,0)</f>
        <v>0</v>
      </c>
      <c r="BG287" s="147">
        <f t="shared" ref="BG287:BG292" si="6">IF(N287="zákl. přenesená",J287,0)</f>
        <v>0</v>
      </c>
      <c r="BH287" s="147">
        <f t="shared" ref="BH287:BH292" si="7">IF(N287="sníž. přenesená",J287,0)</f>
        <v>0</v>
      </c>
      <c r="BI287" s="147">
        <f t="shared" ref="BI287:BI292" si="8">IF(N287="nulová",J287,0)</f>
        <v>0</v>
      </c>
      <c r="BJ287" s="17" t="s">
        <v>79</v>
      </c>
      <c r="BK287" s="147">
        <f t="shared" ref="BK287:BK292" si="9">ROUND(I287*H287,2)</f>
        <v>0</v>
      </c>
      <c r="BL287" s="17" t="s">
        <v>151</v>
      </c>
      <c r="BM287" s="146" t="s">
        <v>329</v>
      </c>
    </row>
    <row r="288" spans="2:65" s="1" customFormat="1" ht="16.5" customHeight="1">
      <c r="B288" s="133"/>
      <c r="C288" s="134" t="s">
        <v>330</v>
      </c>
      <c r="D288" s="134" t="s">
        <v>147</v>
      </c>
      <c r="E288" s="135" t="s">
        <v>331</v>
      </c>
      <c r="F288" s="136" t="s">
        <v>332</v>
      </c>
      <c r="G288" s="137" t="s">
        <v>318</v>
      </c>
      <c r="H288" s="138">
        <v>2</v>
      </c>
      <c r="I288" s="139"/>
      <c r="J288" s="140">
        <f t="shared" si="0"/>
        <v>0</v>
      </c>
      <c r="K288" s="141"/>
      <c r="L288" s="32"/>
      <c r="M288" s="142" t="s">
        <v>1</v>
      </c>
      <c r="N288" s="143" t="s">
        <v>36</v>
      </c>
      <c r="P288" s="144">
        <f t="shared" si="1"/>
        <v>0</v>
      </c>
      <c r="Q288" s="144">
        <v>0</v>
      </c>
      <c r="R288" s="144">
        <f t="shared" si="2"/>
        <v>0</v>
      </c>
      <c r="S288" s="144">
        <v>0</v>
      </c>
      <c r="T288" s="145">
        <f t="shared" si="3"/>
        <v>0</v>
      </c>
      <c r="AR288" s="146" t="s">
        <v>151</v>
      </c>
      <c r="AT288" s="146" t="s">
        <v>147</v>
      </c>
      <c r="AU288" s="146" t="s">
        <v>81</v>
      </c>
      <c r="AY288" s="17" t="s">
        <v>144</v>
      </c>
      <c r="BE288" s="147">
        <f t="shared" si="4"/>
        <v>0</v>
      </c>
      <c r="BF288" s="147">
        <f t="shared" si="5"/>
        <v>0</v>
      </c>
      <c r="BG288" s="147">
        <f t="shared" si="6"/>
        <v>0</v>
      </c>
      <c r="BH288" s="147">
        <f t="shared" si="7"/>
        <v>0</v>
      </c>
      <c r="BI288" s="147">
        <f t="shared" si="8"/>
        <v>0</v>
      </c>
      <c r="BJ288" s="17" t="s">
        <v>79</v>
      </c>
      <c r="BK288" s="147">
        <f t="shared" si="9"/>
        <v>0</v>
      </c>
      <c r="BL288" s="17" t="s">
        <v>151</v>
      </c>
      <c r="BM288" s="146" t="s">
        <v>333</v>
      </c>
    </row>
    <row r="289" spans="2:65" s="1" customFormat="1" ht="16.5" customHeight="1">
      <c r="B289" s="133"/>
      <c r="C289" s="134" t="s">
        <v>334</v>
      </c>
      <c r="D289" s="134" t="s">
        <v>147</v>
      </c>
      <c r="E289" s="135" t="s">
        <v>335</v>
      </c>
      <c r="F289" s="136" t="s">
        <v>336</v>
      </c>
      <c r="G289" s="137" t="s">
        <v>318</v>
      </c>
      <c r="H289" s="138">
        <v>1</v>
      </c>
      <c r="I289" s="139"/>
      <c r="J289" s="140">
        <f t="shared" si="0"/>
        <v>0</v>
      </c>
      <c r="K289" s="141"/>
      <c r="L289" s="32"/>
      <c r="M289" s="142" t="s">
        <v>1</v>
      </c>
      <c r="N289" s="143" t="s">
        <v>36</v>
      </c>
      <c r="P289" s="144">
        <f t="shared" si="1"/>
        <v>0</v>
      </c>
      <c r="Q289" s="144">
        <v>0</v>
      </c>
      <c r="R289" s="144">
        <f t="shared" si="2"/>
        <v>0</v>
      </c>
      <c r="S289" s="144">
        <v>0</v>
      </c>
      <c r="T289" s="145">
        <f t="shared" si="3"/>
        <v>0</v>
      </c>
      <c r="AR289" s="146" t="s">
        <v>151</v>
      </c>
      <c r="AT289" s="146" t="s">
        <v>147</v>
      </c>
      <c r="AU289" s="146" t="s">
        <v>81</v>
      </c>
      <c r="AY289" s="17" t="s">
        <v>144</v>
      </c>
      <c r="BE289" s="147">
        <f t="shared" si="4"/>
        <v>0</v>
      </c>
      <c r="BF289" s="147">
        <f t="shared" si="5"/>
        <v>0</v>
      </c>
      <c r="BG289" s="147">
        <f t="shared" si="6"/>
        <v>0</v>
      </c>
      <c r="BH289" s="147">
        <f t="shared" si="7"/>
        <v>0</v>
      </c>
      <c r="BI289" s="147">
        <f t="shared" si="8"/>
        <v>0</v>
      </c>
      <c r="BJ289" s="17" t="s">
        <v>79</v>
      </c>
      <c r="BK289" s="147">
        <f t="shared" si="9"/>
        <v>0</v>
      </c>
      <c r="BL289" s="17" t="s">
        <v>151</v>
      </c>
      <c r="BM289" s="146" t="s">
        <v>337</v>
      </c>
    </row>
    <row r="290" spans="2:65" s="1" customFormat="1" ht="16.5" customHeight="1">
      <c r="B290" s="133"/>
      <c r="C290" s="134" t="s">
        <v>338</v>
      </c>
      <c r="D290" s="134" t="s">
        <v>147</v>
      </c>
      <c r="E290" s="135" t="s">
        <v>339</v>
      </c>
      <c r="F290" s="136" t="s">
        <v>340</v>
      </c>
      <c r="G290" s="137" t="s">
        <v>318</v>
      </c>
      <c r="H290" s="138">
        <v>1</v>
      </c>
      <c r="I290" s="139"/>
      <c r="J290" s="140">
        <f t="shared" si="0"/>
        <v>0</v>
      </c>
      <c r="K290" s="141"/>
      <c r="L290" s="32"/>
      <c r="M290" s="142" t="s">
        <v>1</v>
      </c>
      <c r="N290" s="143" t="s">
        <v>36</v>
      </c>
      <c r="P290" s="144">
        <f t="shared" si="1"/>
        <v>0</v>
      </c>
      <c r="Q290" s="144">
        <v>0</v>
      </c>
      <c r="R290" s="144">
        <f t="shared" si="2"/>
        <v>0</v>
      </c>
      <c r="S290" s="144">
        <v>0</v>
      </c>
      <c r="T290" s="145">
        <f t="shared" si="3"/>
        <v>0</v>
      </c>
      <c r="AR290" s="146" t="s">
        <v>151</v>
      </c>
      <c r="AT290" s="146" t="s">
        <v>147</v>
      </c>
      <c r="AU290" s="146" t="s">
        <v>81</v>
      </c>
      <c r="AY290" s="17" t="s">
        <v>144</v>
      </c>
      <c r="BE290" s="147">
        <f t="shared" si="4"/>
        <v>0</v>
      </c>
      <c r="BF290" s="147">
        <f t="shared" si="5"/>
        <v>0</v>
      </c>
      <c r="BG290" s="147">
        <f t="shared" si="6"/>
        <v>0</v>
      </c>
      <c r="BH290" s="147">
        <f t="shared" si="7"/>
        <v>0</v>
      </c>
      <c r="BI290" s="147">
        <f t="shared" si="8"/>
        <v>0</v>
      </c>
      <c r="BJ290" s="17" t="s">
        <v>79</v>
      </c>
      <c r="BK290" s="147">
        <f t="shared" si="9"/>
        <v>0</v>
      </c>
      <c r="BL290" s="17" t="s">
        <v>151</v>
      </c>
      <c r="BM290" s="146" t="s">
        <v>341</v>
      </c>
    </row>
    <row r="291" spans="2:65" s="1" customFormat="1" ht="16.5" customHeight="1">
      <c r="B291" s="133"/>
      <c r="C291" s="134" t="s">
        <v>342</v>
      </c>
      <c r="D291" s="134" t="s">
        <v>147</v>
      </c>
      <c r="E291" s="135" t="s">
        <v>343</v>
      </c>
      <c r="F291" s="136" t="s">
        <v>344</v>
      </c>
      <c r="G291" s="137" t="s">
        <v>318</v>
      </c>
      <c r="H291" s="138">
        <v>1</v>
      </c>
      <c r="I291" s="139"/>
      <c r="J291" s="140">
        <f t="shared" si="0"/>
        <v>0</v>
      </c>
      <c r="K291" s="141"/>
      <c r="L291" s="32"/>
      <c r="M291" s="142" t="s">
        <v>1</v>
      </c>
      <c r="N291" s="143" t="s">
        <v>36</v>
      </c>
      <c r="P291" s="144">
        <f t="shared" si="1"/>
        <v>0</v>
      </c>
      <c r="Q291" s="144">
        <v>0</v>
      </c>
      <c r="R291" s="144">
        <f t="shared" si="2"/>
        <v>0</v>
      </c>
      <c r="S291" s="144">
        <v>0</v>
      </c>
      <c r="T291" s="145">
        <f t="shared" si="3"/>
        <v>0</v>
      </c>
      <c r="AR291" s="146" t="s">
        <v>151</v>
      </c>
      <c r="AT291" s="146" t="s">
        <v>147</v>
      </c>
      <c r="AU291" s="146" t="s">
        <v>81</v>
      </c>
      <c r="AY291" s="17" t="s">
        <v>144</v>
      </c>
      <c r="BE291" s="147">
        <f t="shared" si="4"/>
        <v>0</v>
      </c>
      <c r="BF291" s="147">
        <f t="shared" si="5"/>
        <v>0</v>
      </c>
      <c r="BG291" s="147">
        <f t="shared" si="6"/>
        <v>0</v>
      </c>
      <c r="BH291" s="147">
        <f t="shared" si="7"/>
        <v>0</v>
      </c>
      <c r="BI291" s="147">
        <f t="shared" si="8"/>
        <v>0</v>
      </c>
      <c r="BJ291" s="17" t="s">
        <v>79</v>
      </c>
      <c r="BK291" s="147">
        <f t="shared" si="9"/>
        <v>0</v>
      </c>
      <c r="BL291" s="17" t="s">
        <v>151</v>
      </c>
      <c r="BM291" s="146" t="s">
        <v>345</v>
      </c>
    </row>
    <row r="292" spans="2:65" s="1" customFormat="1" ht="37.9" customHeight="1">
      <c r="B292" s="133"/>
      <c r="C292" s="193" t="s">
        <v>346</v>
      </c>
      <c r="D292" s="193" t="s">
        <v>147</v>
      </c>
      <c r="E292" s="194" t="s">
        <v>347</v>
      </c>
      <c r="F292" s="195" t="s">
        <v>348</v>
      </c>
      <c r="G292" s="196" t="s">
        <v>349</v>
      </c>
      <c r="H292" s="197">
        <v>1</v>
      </c>
      <c r="I292" s="198"/>
      <c r="J292" s="198">
        <f t="shared" si="0"/>
        <v>0</v>
      </c>
      <c r="K292" s="141"/>
      <c r="L292" s="32"/>
      <c r="M292" s="142" t="s">
        <v>1</v>
      </c>
      <c r="N292" s="143" t="s">
        <v>36</v>
      </c>
      <c r="P292" s="144">
        <f t="shared" si="1"/>
        <v>0</v>
      </c>
      <c r="Q292" s="144">
        <v>0</v>
      </c>
      <c r="R292" s="144">
        <f t="shared" si="2"/>
        <v>0</v>
      </c>
      <c r="S292" s="144">
        <v>0</v>
      </c>
      <c r="T292" s="145">
        <f t="shared" si="3"/>
        <v>0</v>
      </c>
      <c r="AR292" s="146" t="s">
        <v>151</v>
      </c>
      <c r="AT292" s="146" t="s">
        <v>147</v>
      </c>
      <c r="AU292" s="146" t="s">
        <v>81</v>
      </c>
      <c r="AY292" s="17" t="s">
        <v>144</v>
      </c>
      <c r="BE292" s="147">
        <f t="shared" si="4"/>
        <v>0</v>
      </c>
      <c r="BF292" s="147">
        <f t="shared" si="5"/>
        <v>0</v>
      </c>
      <c r="BG292" s="147">
        <f t="shared" si="6"/>
        <v>0</v>
      </c>
      <c r="BH292" s="147">
        <f t="shared" si="7"/>
        <v>0</v>
      </c>
      <c r="BI292" s="147">
        <f t="shared" si="8"/>
        <v>0</v>
      </c>
      <c r="BJ292" s="17" t="s">
        <v>79</v>
      </c>
      <c r="BK292" s="147">
        <f t="shared" si="9"/>
        <v>0</v>
      </c>
      <c r="BL292" s="17" t="s">
        <v>151</v>
      </c>
      <c r="BM292" s="146" t="s">
        <v>701</v>
      </c>
    </row>
    <row r="293" spans="2:65" s="13" customFormat="1">
      <c r="B293" s="155"/>
      <c r="D293" s="149" t="s">
        <v>153</v>
      </c>
      <c r="E293" s="156" t="s">
        <v>1</v>
      </c>
      <c r="F293" s="157" t="s">
        <v>79</v>
      </c>
      <c r="H293" s="158">
        <v>1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79</v>
      </c>
      <c r="AY293" s="156" t="s">
        <v>144</v>
      </c>
    </row>
    <row r="294" spans="2:65" s="1" customFormat="1" ht="33" customHeight="1">
      <c r="B294" s="133"/>
      <c r="C294" s="134" t="s">
        <v>351</v>
      </c>
      <c r="D294" s="134" t="s">
        <v>147</v>
      </c>
      <c r="E294" s="135" t="s">
        <v>352</v>
      </c>
      <c r="F294" s="136" t="s">
        <v>353</v>
      </c>
      <c r="G294" s="137" t="s">
        <v>171</v>
      </c>
      <c r="H294" s="138">
        <v>49.4</v>
      </c>
      <c r="I294" s="139"/>
      <c r="J294" s="140">
        <f>ROUND(I294*H294,2)</f>
        <v>0</v>
      </c>
      <c r="K294" s="141"/>
      <c r="L294" s="32"/>
      <c r="M294" s="142" t="s">
        <v>1</v>
      </c>
      <c r="N294" s="143" t="s">
        <v>36</v>
      </c>
      <c r="P294" s="144">
        <f>O294*H294</f>
        <v>0</v>
      </c>
      <c r="Q294" s="144">
        <v>1.2999999999999999E-4</v>
      </c>
      <c r="R294" s="144">
        <f>Q294*H294</f>
        <v>6.4219999999999989E-3</v>
      </c>
      <c r="S294" s="144">
        <v>0</v>
      </c>
      <c r="T294" s="145">
        <f>S294*H294</f>
        <v>0</v>
      </c>
      <c r="AR294" s="146" t="s">
        <v>151</v>
      </c>
      <c r="AT294" s="146" t="s">
        <v>147</v>
      </c>
      <c r="AU294" s="146" t="s">
        <v>81</v>
      </c>
      <c r="AY294" s="17" t="s">
        <v>144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7" t="s">
        <v>79</v>
      </c>
      <c r="BK294" s="147">
        <f>ROUND(I294*H294,2)</f>
        <v>0</v>
      </c>
      <c r="BL294" s="17" t="s">
        <v>151</v>
      </c>
      <c r="BM294" s="146" t="s">
        <v>354</v>
      </c>
    </row>
    <row r="295" spans="2:65" s="1" customFormat="1" ht="24.2" customHeight="1">
      <c r="B295" s="133"/>
      <c r="C295" s="193" t="s">
        <v>355</v>
      </c>
      <c r="D295" s="193" t="s">
        <v>147</v>
      </c>
      <c r="E295" s="194" t="s">
        <v>356</v>
      </c>
      <c r="F295" s="195" t="s">
        <v>357</v>
      </c>
      <c r="G295" s="196" t="s">
        <v>171</v>
      </c>
      <c r="H295" s="197">
        <v>141.4</v>
      </c>
      <c r="I295" s="198"/>
      <c r="J295" s="198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4.0000000000000003E-5</v>
      </c>
      <c r="R295" s="144">
        <f>Q295*H295</f>
        <v>5.6560000000000004E-3</v>
      </c>
      <c r="S295" s="144">
        <v>0</v>
      </c>
      <c r="T295" s="145">
        <f>S295*H295</f>
        <v>0</v>
      </c>
      <c r="AR295" s="146" t="s">
        <v>151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151</v>
      </c>
      <c r="BM295" s="146" t="s">
        <v>358</v>
      </c>
    </row>
    <row r="296" spans="2:65" s="13" customFormat="1">
      <c r="B296" s="155"/>
      <c r="D296" s="149" t="s">
        <v>153</v>
      </c>
      <c r="E296" s="156" t="s">
        <v>1</v>
      </c>
      <c r="F296" s="157" t="s">
        <v>359</v>
      </c>
      <c r="H296" s="158">
        <v>49.4</v>
      </c>
      <c r="I296" s="159"/>
      <c r="L296" s="155"/>
      <c r="M296" s="160"/>
      <c r="T296" s="161"/>
      <c r="AT296" s="156" t="s">
        <v>153</v>
      </c>
      <c r="AU296" s="156" t="s">
        <v>81</v>
      </c>
      <c r="AV296" s="13" t="s">
        <v>81</v>
      </c>
      <c r="AW296" s="13" t="s">
        <v>28</v>
      </c>
      <c r="AX296" s="13" t="s">
        <v>71</v>
      </c>
      <c r="AY296" s="156" t="s">
        <v>144</v>
      </c>
    </row>
    <row r="297" spans="2:65" s="14" customFormat="1">
      <c r="B297" s="173"/>
      <c r="D297" s="149" t="s">
        <v>153</v>
      </c>
      <c r="E297" s="174" t="s">
        <v>1</v>
      </c>
      <c r="F297" s="175" t="s">
        <v>178</v>
      </c>
      <c r="H297" s="176">
        <v>49.4</v>
      </c>
      <c r="I297" s="177"/>
      <c r="L297" s="173"/>
      <c r="M297" s="178"/>
      <c r="T297" s="179"/>
      <c r="AT297" s="174" t="s">
        <v>153</v>
      </c>
      <c r="AU297" s="174" t="s">
        <v>81</v>
      </c>
      <c r="AV297" s="14" t="s">
        <v>145</v>
      </c>
      <c r="AW297" s="14" t="s">
        <v>28</v>
      </c>
      <c r="AX297" s="14" t="s">
        <v>71</v>
      </c>
      <c r="AY297" s="174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291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292</v>
      </c>
      <c r="H299" s="158">
        <v>92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4" customFormat="1">
      <c r="B300" s="173"/>
      <c r="D300" s="149" t="s">
        <v>153</v>
      </c>
      <c r="E300" s="174" t="s">
        <v>1</v>
      </c>
      <c r="F300" s="175" t="s">
        <v>178</v>
      </c>
      <c r="H300" s="176">
        <v>92</v>
      </c>
      <c r="I300" s="177"/>
      <c r="L300" s="173"/>
      <c r="M300" s="178"/>
      <c r="T300" s="179"/>
      <c r="AT300" s="174" t="s">
        <v>153</v>
      </c>
      <c r="AU300" s="174" t="s">
        <v>81</v>
      </c>
      <c r="AV300" s="14" t="s">
        <v>145</v>
      </c>
      <c r="AW300" s="14" t="s">
        <v>28</v>
      </c>
      <c r="AX300" s="14" t="s">
        <v>71</v>
      </c>
      <c r="AY300" s="174" t="s">
        <v>144</v>
      </c>
    </row>
    <row r="301" spans="2:65" s="15" customFormat="1">
      <c r="B301" s="180"/>
      <c r="D301" s="149" t="s">
        <v>153</v>
      </c>
      <c r="E301" s="181" t="s">
        <v>1</v>
      </c>
      <c r="F301" s="182" t="s">
        <v>182</v>
      </c>
      <c r="H301" s="183">
        <v>141.4</v>
      </c>
      <c r="I301" s="184"/>
      <c r="L301" s="180"/>
      <c r="M301" s="185"/>
      <c r="T301" s="186"/>
      <c r="AT301" s="181" t="s">
        <v>153</v>
      </c>
      <c r="AU301" s="181" t="s">
        <v>81</v>
      </c>
      <c r="AV301" s="15" t="s">
        <v>151</v>
      </c>
      <c r="AW301" s="15" t="s">
        <v>28</v>
      </c>
      <c r="AX301" s="15" t="s">
        <v>79</v>
      </c>
      <c r="AY301" s="181" t="s">
        <v>144</v>
      </c>
    </row>
    <row r="302" spans="2:65" s="1" customFormat="1" ht="24.2" customHeight="1">
      <c r="B302" s="133"/>
      <c r="C302" s="134" t="s">
        <v>360</v>
      </c>
      <c r="D302" s="134" t="s">
        <v>147</v>
      </c>
      <c r="E302" s="135" t="s">
        <v>361</v>
      </c>
      <c r="F302" s="136" t="s">
        <v>362</v>
      </c>
      <c r="G302" s="137" t="s">
        <v>150</v>
      </c>
      <c r="H302" s="138">
        <v>0.308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36</v>
      </c>
      <c r="P302" s="144">
        <f>O302*H302</f>
        <v>0</v>
      </c>
      <c r="Q302" s="144">
        <v>0</v>
      </c>
      <c r="R302" s="144">
        <f>Q302*H302</f>
        <v>0</v>
      </c>
      <c r="S302" s="144">
        <v>1.8</v>
      </c>
      <c r="T302" s="145">
        <f>S302*H302</f>
        <v>0.5544</v>
      </c>
      <c r="AR302" s="146" t="s">
        <v>151</v>
      </c>
      <c r="AT302" s="146" t="s">
        <v>147</v>
      </c>
      <c r="AU302" s="146" t="s">
        <v>81</v>
      </c>
      <c r="AY302" s="17" t="s">
        <v>144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79</v>
      </c>
      <c r="BK302" s="147">
        <f>ROUND(I302*H302,2)</f>
        <v>0</v>
      </c>
      <c r="BL302" s="17" t="s">
        <v>151</v>
      </c>
      <c r="BM302" s="146" t="s">
        <v>363</v>
      </c>
    </row>
    <row r="303" spans="2:65" s="12" customFormat="1">
      <c r="B303" s="148"/>
      <c r="D303" s="149" t="s">
        <v>153</v>
      </c>
      <c r="E303" s="150" t="s">
        <v>1</v>
      </c>
      <c r="F303" s="151" t="s">
        <v>154</v>
      </c>
      <c r="H303" s="150" t="s">
        <v>1</v>
      </c>
      <c r="I303" s="152"/>
      <c r="L303" s="148"/>
      <c r="M303" s="153"/>
      <c r="T303" s="154"/>
      <c r="AT303" s="150" t="s">
        <v>153</v>
      </c>
      <c r="AU303" s="150" t="s">
        <v>81</v>
      </c>
      <c r="AV303" s="12" t="s">
        <v>79</v>
      </c>
      <c r="AW303" s="12" t="s">
        <v>28</v>
      </c>
      <c r="AX303" s="12" t="s">
        <v>71</v>
      </c>
      <c r="AY303" s="150" t="s">
        <v>144</v>
      </c>
    </row>
    <row r="304" spans="2:65" s="13" customFormat="1">
      <c r="B304" s="155"/>
      <c r="D304" s="149" t="s">
        <v>153</v>
      </c>
      <c r="E304" s="156" t="s">
        <v>1</v>
      </c>
      <c r="F304" s="157" t="s">
        <v>155</v>
      </c>
      <c r="H304" s="158">
        <v>0.308</v>
      </c>
      <c r="I304" s="159"/>
      <c r="L304" s="155"/>
      <c r="M304" s="160"/>
      <c r="T304" s="161"/>
      <c r="AT304" s="156" t="s">
        <v>153</v>
      </c>
      <c r="AU304" s="156" t="s">
        <v>81</v>
      </c>
      <c r="AV304" s="13" t="s">
        <v>81</v>
      </c>
      <c r="AW304" s="13" t="s">
        <v>28</v>
      </c>
      <c r="AX304" s="13" t="s">
        <v>71</v>
      </c>
      <c r="AY304" s="156" t="s">
        <v>144</v>
      </c>
    </row>
    <row r="305" spans="2:65" s="14" customFormat="1">
      <c r="B305" s="173"/>
      <c r="D305" s="149" t="s">
        <v>153</v>
      </c>
      <c r="E305" s="174" t="s">
        <v>1</v>
      </c>
      <c r="F305" s="175" t="s">
        <v>178</v>
      </c>
      <c r="H305" s="176">
        <v>0.308</v>
      </c>
      <c r="I305" s="177"/>
      <c r="L305" s="173"/>
      <c r="M305" s="178"/>
      <c r="T305" s="179"/>
      <c r="AT305" s="174" t="s">
        <v>153</v>
      </c>
      <c r="AU305" s="174" t="s">
        <v>81</v>
      </c>
      <c r="AV305" s="14" t="s">
        <v>145</v>
      </c>
      <c r="AW305" s="14" t="s">
        <v>28</v>
      </c>
      <c r="AX305" s="14" t="s">
        <v>71</v>
      </c>
      <c r="AY305" s="174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0.308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33" customHeight="1">
      <c r="B307" s="133"/>
      <c r="C307" s="134" t="s">
        <v>364</v>
      </c>
      <c r="D307" s="134" t="s">
        <v>147</v>
      </c>
      <c r="E307" s="135" t="s">
        <v>365</v>
      </c>
      <c r="F307" s="136" t="s">
        <v>366</v>
      </c>
      <c r="G307" s="137" t="s">
        <v>150</v>
      </c>
      <c r="H307" s="138">
        <v>1.022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0</v>
      </c>
      <c r="R307" s="144">
        <f>Q307*H307</f>
        <v>0</v>
      </c>
      <c r="S307" s="144">
        <v>2.2000000000000002</v>
      </c>
      <c r="T307" s="145">
        <f>S307*H307</f>
        <v>2.2484000000000002</v>
      </c>
      <c r="AR307" s="146" t="s">
        <v>151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151</v>
      </c>
      <c r="BM307" s="146" t="s">
        <v>367</v>
      </c>
    </row>
    <row r="308" spans="2:65" s="12" customFormat="1">
      <c r="B308" s="148"/>
      <c r="D308" s="149" t="s">
        <v>153</v>
      </c>
      <c r="E308" s="150" t="s">
        <v>1</v>
      </c>
      <c r="F308" s="151" t="s">
        <v>368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2" customFormat="1">
      <c r="B309" s="148"/>
      <c r="D309" s="149" t="s">
        <v>153</v>
      </c>
      <c r="E309" s="150" t="s">
        <v>1</v>
      </c>
      <c r="F309" s="151" t="s">
        <v>174</v>
      </c>
      <c r="H309" s="150" t="s">
        <v>1</v>
      </c>
      <c r="I309" s="152"/>
      <c r="L309" s="148"/>
      <c r="M309" s="153"/>
      <c r="T309" s="154"/>
      <c r="AT309" s="150" t="s">
        <v>153</v>
      </c>
      <c r="AU309" s="150" t="s">
        <v>81</v>
      </c>
      <c r="AV309" s="12" t="s">
        <v>79</v>
      </c>
      <c r="AW309" s="12" t="s">
        <v>28</v>
      </c>
      <c r="AX309" s="12" t="s">
        <v>71</v>
      </c>
      <c r="AY309" s="150" t="s">
        <v>144</v>
      </c>
    </row>
    <row r="310" spans="2:65" s="13" customFormat="1">
      <c r="B310" s="155"/>
      <c r="D310" s="149" t="s">
        <v>153</v>
      </c>
      <c r="E310" s="156" t="s">
        <v>1</v>
      </c>
      <c r="F310" s="157" t="s">
        <v>369</v>
      </c>
      <c r="H310" s="158">
        <v>0.309</v>
      </c>
      <c r="I310" s="159"/>
      <c r="L310" s="155"/>
      <c r="M310" s="160"/>
      <c r="T310" s="161"/>
      <c r="AT310" s="156" t="s">
        <v>153</v>
      </c>
      <c r="AU310" s="156" t="s">
        <v>81</v>
      </c>
      <c r="AV310" s="13" t="s">
        <v>81</v>
      </c>
      <c r="AW310" s="13" t="s">
        <v>28</v>
      </c>
      <c r="AX310" s="13" t="s">
        <v>71</v>
      </c>
      <c r="AY310" s="156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370</v>
      </c>
      <c r="H311" s="158">
        <v>0.28100000000000003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2" customFormat="1">
      <c r="B312" s="148"/>
      <c r="D312" s="149" t="s">
        <v>153</v>
      </c>
      <c r="E312" s="150" t="s">
        <v>1</v>
      </c>
      <c r="F312" s="151" t="s">
        <v>179</v>
      </c>
      <c r="H312" s="150" t="s">
        <v>1</v>
      </c>
      <c r="I312" s="152"/>
      <c r="L312" s="148"/>
      <c r="M312" s="153"/>
      <c r="T312" s="154"/>
      <c r="AT312" s="150" t="s">
        <v>153</v>
      </c>
      <c r="AU312" s="150" t="s">
        <v>81</v>
      </c>
      <c r="AV312" s="12" t="s">
        <v>79</v>
      </c>
      <c r="AW312" s="12" t="s">
        <v>28</v>
      </c>
      <c r="AX312" s="12" t="s">
        <v>71</v>
      </c>
      <c r="AY312" s="150" t="s">
        <v>144</v>
      </c>
    </row>
    <row r="313" spans="2:65" s="13" customFormat="1">
      <c r="B313" s="155"/>
      <c r="D313" s="149" t="s">
        <v>153</v>
      </c>
      <c r="E313" s="156" t="s">
        <v>1</v>
      </c>
      <c r="F313" s="157" t="s">
        <v>371</v>
      </c>
      <c r="H313" s="158">
        <v>0.432</v>
      </c>
      <c r="I313" s="159"/>
      <c r="L313" s="155"/>
      <c r="M313" s="160"/>
      <c r="T313" s="161"/>
      <c r="AT313" s="156" t="s">
        <v>153</v>
      </c>
      <c r="AU313" s="156" t="s">
        <v>81</v>
      </c>
      <c r="AV313" s="13" t="s">
        <v>81</v>
      </c>
      <c r="AW313" s="13" t="s">
        <v>28</v>
      </c>
      <c r="AX313" s="13" t="s">
        <v>71</v>
      </c>
      <c r="AY313" s="156" t="s">
        <v>144</v>
      </c>
    </row>
    <row r="314" spans="2:65" s="15" customFormat="1">
      <c r="B314" s="180"/>
      <c r="D314" s="149" t="s">
        <v>153</v>
      </c>
      <c r="E314" s="181" t="s">
        <v>1</v>
      </c>
      <c r="F314" s="182" t="s">
        <v>182</v>
      </c>
      <c r="H314" s="183">
        <v>1.022</v>
      </c>
      <c r="I314" s="184"/>
      <c r="L314" s="180"/>
      <c r="M314" s="185"/>
      <c r="T314" s="186"/>
      <c r="AT314" s="181" t="s">
        <v>153</v>
      </c>
      <c r="AU314" s="181" t="s">
        <v>81</v>
      </c>
      <c r="AV314" s="15" t="s">
        <v>151</v>
      </c>
      <c r="AW314" s="15" t="s">
        <v>28</v>
      </c>
      <c r="AX314" s="15" t="s">
        <v>79</v>
      </c>
      <c r="AY314" s="181" t="s">
        <v>144</v>
      </c>
    </row>
    <row r="315" spans="2:65" s="1" customFormat="1" ht="21.75" customHeight="1">
      <c r="B315" s="133"/>
      <c r="C315" s="193" t="s">
        <v>372</v>
      </c>
      <c r="D315" s="193" t="s">
        <v>147</v>
      </c>
      <c r="E315" s="194" t="s">
        <v>373</v>
      </c>
      <c r="F315" s="195" t="s">
        <v>374</v>
      </c>
      <c r="G315" s="196" t="s">
        <v>171</v>
      </c>
      <c r="H315" s="197">
        <v>55.8</v>
      </c>
      <c r="I315" s="198"/>
      <c r="J315" s="198">
        <f>ROUND(I315*H315,2)</f>
        <v>0</v>
      </c>
      <c r="K315" s="141"/>
      <c r="L315" s="32"/>
      <c r="M315" s="142" t="s">
        <v>1</v>
      </c>
      <c r="N315" s="143" t="s">
        <v>36</v>
      </c>
      <c r="P315" s="144">
        <f>O315*H315</f>
        <v>0</v>
      </c>
      <c r="Q315" s="144">
        <v>0</v>
      </c>
      <c r="R315" s="144">
        <f>Q315*H315</f>
        <v>0</v>
      </c>
      <c r="S315" s="144">
        <v>0</v>
      </c>
      <c r="T315" s="145">
        <f>S315*H315</f>
        <v>0</v>
      </c>
      <c r="AR315" s="146" t="s">
        <v>151</v>
      </c>
      <c r="AT315" s="146" t="s">
        <v>147</v>
      </c>
      <c r="AU315" s="146" t="s">
        <v>81</v>
      </c>
      <c r="AY315" s="17" t="s">
        <v>144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7" t="s">
        <v>79</v>
      </c>
      <c r="BK315" s="147">
        <f>ROUND(I315*H315,2)</f>
        <v>0</v>
      </c>
      <c r="BL315" s="17" t="s">
        <v>151</v>
      </c>
      <c r="BM315" s="146" t="s">
        <v>702</v>
      </c>
    </row>
    <row r="316" spans="2:65" s="13" customFormat="1">
      <c r="B316" s="155"/>
      <c r="D316" s="149" t="s">
        <v>153</v>
      </c>
      <c r="E316" s="156" t="s">
        <v>1</v>
      </c>
      <c r="F316" s="157" t="s">
        <v>376</v>
      </c>
      <c r="H316" s="158">
        <v>55.8</v>
      </c>
      <c r="I316" s="159"/>
      <c r="L316" s="155"/>
      <c r="M316" s="160"/>
      <c r="T316" s="161"/>
      <c r="AT316" s="156" t="s">
        <v>153</v>
      </c>
      <c r="AU316" s="156" t="s">
        <v>81</v>
      </c>
      <c r="AV316" s="13" t="s">
        <v>81</v>
      </c>
      <c r="AW316" s="13" t="s">
        <v>28</v>
      </c>
      <c r="AX316" s="13" t="s">
        <v>79</v>
      </c>
      <c r="AY316" s="156" t="s">
        <v>144</v>
      </c>
    </row>
    <row r="317" spans="2:65" s="1" customFormat="1" ht="21.75" customHeight="1">
      <c r="B317" s="133"/>
      <c r="C317" s="134" t="s">
        <v>377</v>
      </c>
      <c r="D317" s="134" t="s">
        <v>147</v>
      </c>
      <c r="E317" s="135" t="s">
        <v>378</v>
      </c>
      <c r="F317" s="136" t="s">
        <v>379</v>
      </c>
      <c r="G317" s="137" t="s">
        <v>171</v>
      </c>
      <c r="H317" s="138">
        <v>12.608000000000001</v>
      </c>
      <c r="I317" s="139"/>
      <c r="J317" s="140">
        <f>ROUND(I317*H317,2)</f>
        <v>0</v>
      </c>
      <c r="K317" s="141"/>
      <c r="L317" s="32"/>
      <c r="M317" s="142" t="s">
        <v>1</v>
      </c>
      <c r="N317" s="143" t="s">
        <v>36</v>
      </c>
      <c r="P317" s="144">
        <f>O317*H317</f>
        <v>0</v>
      </c>
      <c r="Q317" s="144">
        <v>0</v>
      </c>
      <c r="R317" s="144">
        <f>Q317*H317</f>
        <v>0</v>
      </c>
      <c r="S317" s="144">
        <v>7.5999999999999998E-2</v>
      </c>
      <c r="T317" s="145">
        <f>S317*H317</f>
        <v>0.95820800000000006</v>
      </c>
      <c r="AR317" s="146" t="s">
        <v>151</v>
      </c>
      <c r="AT317" s="146" t="s">
        <v>147</v>
      </c>
      <c r="AU317" s="146" t="s">
        <v>81</v>
      </c>
      <c r="AY317" s="17" t="s">
        <v>144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79</v>
      </c>
      <c r="BK317" s="147">
        <f>ROUND(I317*H317,2)</f>
        <v>0</v>
      </c>
      <c r="BL317" s="17" t="s">
        <v>151</v>
      </c>
      <c r="BM317" s="146" t="s">
        <v>380</v>
      </c>
    </row>
    <row r="318" spans="2:65" s="12" customFormat="1">
      <c r="B318" s="148"/>
      <c r="D318" s="149" t="s">
        <v>153</v>
      </c>
      <c r="E318" s="150" t="s">
        <v>1</v>
      </c>
      <c r="F318" s="151" t="s">
        <v>381</v>
      </c>
      <c r="H318" s="150" t="s">
        <v>1</v>
      </c>
      <c r="I318" s="152"/>
      <c r="L318" s="148"/>
      <c r="M318" s="153"/>
      <c r="T318" s="154"/>
      <c r="AT318" s="150" t="s">
        <v>153</v>
      </c>
      <c r="AU318" s="150" t="s">
        <v>81</v>
      </c>
      <c r="AV318" s="12" t="s">
        <v>79</v>
      </c>
      <c r="AW318" s="12" t="s">
        <v>28</v>
      </c>
      <c r="AX318" s="12" t="s">
        <v>71</v>
      </c>
      <c r="AY318" s="150" t="s">
        <v>144</v>
      </c>
    </row>
    <row r="319" spans="2:65" s="13" customFormat="1">
      <c r="B319" s="155"/>
      <c r="D319" s="149" t="s">
        <v>153</v>
      </c>
      <c r="E319" s="156" t="s">
        <v>1</v>
      </c>
      <c r="F319" s="157" t="s">
        <v>382</v>
      </c>
      <c r="H319" s="158">
        <v>4.7279999999999998</v>
      </c>
      <c r="I319" s="159"/>
      <c r="L319" s="155"/>
      <c r="M319" s="160"/>
      <c r="T319" s="161"/>
      <c r="AT319" s="156" t="s">
        <v>153</v>
      </c>
      <c r="AU319" s="156" t="s">
        <v>81</v>
      </c>
      <c r="AV319" s="13" t="s">
        <v>81</v>
      </c>
      <c r="AW319" s="13" t="s">
        <v>28</v>
      </c>
      <c r="AX319" s="13" t="s">
        <v>71</v>
      </c>
      <c r="AY319" s="156" t="s">
        <v>144</v>
      </c>
    </row>
    <row r="320" spans="2:65" s="12" customFormat="1">
      <c r="B320" s="148"/>
      <c r="D320" s="149" t="s">
        <v>153</v>
      </c>
      <c r="E320" s="150" t="s">
        <v>1</v>
      </c>
      <c r="F320" s="151" t="s">
        <v>174</v>
      </c>
      <c r="H320" s="150" t="s">
        <v>1</v>
      </c>
      <c r="I320" s="152"/>
      <c r="L320" s="148"/>
      <c r="M320" s="153"/>
      <c r="T320" s="154"/>
      <c r="AT320" s="150" t="s">
        <v>153</v>
      </c>
      <c r="AU320" s="150" t="s">
        <v>81</v>
      </c>
      <c r="AV320" s="12" t="s">
        <v>79</v>
      </c>
      <c r="AW320" s="12" t="s">
        <v>28</v>
      </c>
      <c r="AX320" s="12" t="s">
        <v>71</v>
      </c>
      <c r="AY320" s="150" t="s">
        <v>144</v>
      </c>
    </row>
    <row r="321" spans="2:65" s="13" customFormat="1">
      <c r="B321" s="155"/>
      <c r="D321" s="149" t="s">
        <v>153</v>
      </c>
      <c r="E321" s="156" t="s">
        <v>1</v>
      </c>
      <c r="F321" s="157" t="s">
        <v>383</v>
      </c>
      <c r="H321" s="158">
        <v>2.758</v>
      </c>
      <c r="I321" s="159"/>
      <c r="L321" s="155"/>
      <c r="M321" s="160"/>
      <c r="T321" s="161"/>
      <c r="AT321" s="156" t="s">
        <v>153</v>
      </c>
      <c r="AU321" s="156" t="s">
        <v>81</v>
      </c>
      <c r="AV321" s="13" t="s">
        <v>81</v>
      </c>
      <c r="AW321" s="13" t="s">
        <v>28</v>
      </c>
      <c r="AX321" s="13" t="s">
        <v>71</v>
      </c>
      <c r="AY321" s="156" t="s">
        <v>144</v>
      </c>
    </row>
    <row r="322" spans="2:65" s="12" customFormat="1">
      <c r="B322" s="148"/>
      <c r="D322" s="149" t="s">
        <v>153</v>
      </c>
      <c r="E322" s="150" t="s">
        <v>1</v>
      </c>
      <c r="F322" s="151" t="s">
        <v>179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384</v>
      </c>
      <c r="H323" s="158">
        <v>5.1219999999999999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71</v>
      </c>
      <c r="AY323" s="156" t="s">
        <v>144</v>
      </c>
    </row>
    <row r="324" spans="2:65" s="15" customFormat="1">
      <c r="B324" s="180"/>
      <c r="D324" s="149" t="s">
        <v>153</v>
      </c>
      <c r="E324" s="181" t="s">
        <v>1</v>
      </c>
      <c r="F324" s="182" t="s">
        <v>182</v>
      </c>
      <c r="H324" s="183">
        <v>12.608000000000001</v>
      </c>
      <c r="I324" s="184"/>
      <c r="L324" s="180"/>
      <c r="M324" s="185"/>
      <c r="T324" s="186"/>
      <c r="AT324" s="181" t="s">
        <v>153</v>
      </c>
      <c r="AU324" s="181" t="s">
        <v>81</v>
      </c>
      <c r="AV324" s="15" t="s">
        <v>151</v>
      </c>
      <c r="AW324" s="15" t="s">
        <v>28</v>
      </c>
      <c r="AX324" s="15" t="s">
        <v>79</v>
      </c>
      <c r="AY324" s="181" t="s">
        <v>144</v>
      </c>
    </row>
    <row r="325" spans="2:65" s="1" customFormat="1" ht="24.2" customHeight="1">
      <c r="B325" s="133"/>
      <c r="C325" s="134" t="s">
        <v>385</v>
      </c>
      <c r="D325" s="134" t="s">
        <v>147</v>
      </c>
      <c r="E325" s="135" t="s">
        <v>386</v>
      </c>
      <c r="F325" s="136" t="s">
        <v>387</v>
      </c>
      <c r="G325" s="137" t="s">
        <v>171</v>
      </c>
      <c r="H325" s="138">
        <v>0.72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7.2999999999999995E-2</v>
      </c>
      <c r="T325" s="145">
        <f>S325*H325</f>
        <v>5.2559999999999996E-2</v>
      </c>
      <c r="AR325" s="146" t="s">
        <v>151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151</v>
      </c>
      <c r="BM325" s="146" t="s">
        <v>388</v>
      </c>
    </row>
    <row r="326" spans="2:65" s="12" customFormat="1">
      <c r="B326" s="148"/>
      <c r="D326" s="149" t="s">
        <v>153</v>
      </c>
      <c r="E326" s="150" t="s">
        <v>1</v>
      </c>
      <c r="F326" s="151" t="s">
        <v>389</v>
      </c>
      <c r="H326" s="150" t="s">
        <v>1</v>
      </c>
      <c r="I326" s="152"/>
      <c r="L326" s="148"/>
      <c r="M326" s="153"/>
      <c r="T326" s="154"/>
      <c r="AT326" s="150" t="s">
        <v>153</v>
      </c>
      <c r="AU326" s="150" t="s">
        <v>81</v>
      </c>
      <c r="AV326" s="12" t="s">
        <v>79</v>
      </c>
      <c r="AW326" s="12" t="s">
        <v>28</v>
      </c>
      <c r="AX326" s="12" t="s">
        <v>71</v>
      </c>
      <c r="AY326" s="150" t="s">
        <v>144</v>
      </c>
    </row>
    <row r="327" spans="2:65" s="13" customFormat="1">
      <c r="B327" s="155"/>
      <c r="D327" s="149" t="s">
        <v>153</v>
      </c>
      <c r="E327" s="156" t="s">
        <v>1</v>
      </c>
      <c r="F327" s="157" t="s">
        <v>390</v>
      </c>
      <c r="H327" s="158">
        <v>0.72</v>
      </c>
      <c r="I327" s="159"/>
      <c r="L327" s="155"/>
      <c r="M327" s="160"/>
      <c r="T327" s="161"/>
      <c r="AT327" s="156" t="s">
        <v>153</v>
      </c>
      <c r="AU327" s="156" t="s">
        <v>81</v>
      </c>
      <c r="AV327" s="13" t="s">
        <v>81</v>
      </c>
      <c r="AW327" s="13" t="s">
        <v>28</v>
      </c>
      <c r="AX327" s="13" t="s">
        <v>79</v>
      </c>
      <c r="AY327" s="156" t="s">
        <v>144</v>
      </c>
    </row>
    <row r="328" spans="2:65" s="1" customFormat="1" ht="24.2" customHeight="1">
      <c r="B328" s="133"/>
      <c r="C328" s="134" t="s">
        <v>391</v>
      </c>
      <c r="D328" s="134" t="s">
        <v>147</v>
      </c>
      <c r="E328" s="135" t="s">
        <v>392</v>
      </c>
      <c r="F328" s="136" t="s">
        <v>393</v>
      </c>
      <c r="G328" s="137" t="s">
        <v>318</v>
      </c>
      <c r="H328" s="138">
        <v>1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5.3999999999999999E-2</v>
      </c>
      <c r="T328" s="145">
        <f>S328*H328</f>
        <v>5.3999999999999999E-2</v>
      </c>
      <c r="AR328" s="146" t="s">
        <v>151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151</v>
      </c>
      <c r="BM328" s="146" t="s">
        <v>394</v>
      </c>
    </row>
    <row r="329" spans="2:65" s="1" customFormat="1" ht="24.2" customHeight="1">
      <c r="B329" s="133"/>
      <c r="C329" s="134" t="s">
        <v>395</v>
      </c>
      <c r="D329" s="134" t="s">
        <v>147</v>
      </c>
      <c r="E329" s="135" t="s">
        <v>396</v>
      </c>
      <c r="F329" s="136" t="s">
        <v>397</v>
      </c>
      <c r="G329" s="137" t="s">
        <v>318</v>
      </c>
      <c r="H329" s="138">
        <v>2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0</v>
      </c>
      <c r="R329" s="144">
        <f>Q329*H329</f>
        <v>0</v>
      </c>
      <c r="S329" s="144">
        <v>9.7000000000000003E-2</v>
      </c>
      <c r="T329" s="145">
        <f>S329*H329</f>
        <v>0.19400000000000001</v>
      </c>
      <c r="AR329" s="146" t="s">
        <v>151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151</v>
      </c>
      <c r="BM329" s="146" t="s">
        <v>398</v>
      </c>
    </row>
    <row r="330" spans="2:65" s="12" customFormat="1">
      <c r="B330" s="148"/>
      <c r="D330" s="149" t="s">
        <v>153</v>
      </c>
      <c r="E330" s="150" t="s">
        <v>1</v>
      </c>
      <c r="F330" s="151" t="s">
        <v>160</v>
      </c>
      <c r="H330" s="150" t="s">
        <v>1</v>
      </c>
      <c r="I330" s="152"/>
      <c r="L330" s="148"/>
      <c r="M330" s="153"/>
      <c r="T330" s="154"/>
      <c r="AT330" s="150" t="s">
        <v>153</v>
      </c>
      <c r="AU330" s="150" t="s">
        <v>81</v>
      </c>
      <c r="AV330" s="12" t="s">
        <v>79</v>
      </c>
      <c r="AW330" s="12" t="s">
        <v>28</v>
      </c>
      <c r="AX330" s="12" t="s">
        <v>71</v>
      </c>
      <c r="AY330" s="150" t="s">
        <v>144</v>
      </c>
    </row>
    <row r="331" spans="2:65" s="13" customFormat="1">
      <c r="B331" s="155"/>
      <c r="D331" s="149" t="s">
        <v>153</v>
      </c>
      <c r="E331" s="156" t="s">
        <v>1</v>
      </c>
      <c r="F331" s="157" t="s">
        <v>81</v>
      </c>
      <c r="H331" s="158">
        <v>2</v>
      </c>
      <c r="I331" s="159"/>
      <c r="L331" s="155"/>
      <c r="M331" s="160"/>
      <c r="T331" s="161"/>
      <c r="AT331" s="156" t="s">
        <v>153</v>
      </c>
      <c r="AU331" s="156" t="s">
        <v>81</v>
      </c>
      <c r="AV331" s="13" t="s">
        <v>81</v>
      </c>
      <c r="AW331" s="13" t="s">
        <v>28</v>
      </c>
      <c r="AX331" s="13" t="s">
        <v>79</v>
      </c>
      <c r="AY331" s="156" t="s">
        <v>144</v>
      </c>
    </row>
    <row r="332" spans="2:65" s="1" customFormat="1" ht="24.2" customHeight="1">
      <c r="B332" s="133"/>
      <c r="C332" s="134" t="s">
        <v>399</v>
      </c>
      <c r="D332" s="134" t="s">
        <v>147</v>
      </c>
      <c r="E332" s="135" t="s">
        <v>400</v>
      </c>
      <c r="F332" s="136" t="s">
        <v>401</v>
      </c>
      <c r="G332" s="137" t="s">
        <v>279</v>
      </c>
      <c r="H332" s="138">
        <v>0.4</v>
      </c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36</v>
      </c>
      <c r="P332" s="144">
        <f>O332*H332</f>
        <v>0</v>
      </c>
      <c r="Q332" s="144">
        <v>9.7000000000000005E-4</v>
      </c>
      <c r="R332" s="144">
        <f>Q332*H332</f>
        <v>3.8800000000000005E-4</v>
      </c>
      <c r="S332" s="144">
        <v>4.3E-3</v>
      </c>
      <c r="T332" s="145">
        <f>S332*H332</f>
        <v>1.7200000000000002E-3</v>
      </c>
      <c r="AR332" s="146" t="s">
        <v>151</v>
      </c>
      <c r="AT332" s="146" t="s">
        <v>147</v>
      </c>
      <c r="AU332" s="146" t="s">
        <v>81</v>
      </c>
      <c r="AY332" s="17" t="s">
        <v>144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151</v>
      </c>
      <c r="BM332" s="146" t="s">
        <v>402</v>
      </c>
    </row>
    <row r="333" spans="2:65" s="12" customFormat="1">
      <c r="B333" s="148"/>
      <c r="D333" s="149" t="s">
        <v>153</v>
      </c>
      <c r="E333" s="150" t="s">
        <v>1</v>
      </c>
      <c r="F333" s="151" t="s">
        <v>403</v>
      </c>
      <c r="H333" s="150" t="s">
        <v>1</v>
      </c>
      <c r="I333" s="152"/>
      <c r="L333" s="148"/>
      <c r="M333" s="153"/>
      <c r="T333" s="154"/>
      <c r="AT333" s="150" t="s">
        <v>153</v>
      </c>
      <c r="AU333" s="150" t="s">
        <v>81</v>
      </c>
      <c r="AV333" s="12" t="s">
        <v>79</v>
      </c>
      <c r="AW333" s="12" t="s">
        <v>28</v>
      </c>
      <c r="AX333" s="12" t="s">
        <v>71</v>
      </c>
      <c r="AY333" s="150" t="s">
        <v>144</v>
      </c>
    </row>
    <row r="334" spans="2:65" s="13" customFormat="1">
      <c r="B334" s="155"/>
      <c r="D334" s="149" t="s">
        <v>153</v>
      </c>
      <c r="E334" s="156" t="s">
        <v>1</v>
      </c>
      <c r="F334" s="157" t="s">
        <v>404</v>
      </c>
      <c r="H334" s="158">
        <v>0.4</v>
      </c>
      <c r="I334" s="159"/>
      <c r="L334" s="155"/>
      <c r="M334" s="160"/>
      <c r="T334" s="161"/>
      <c r="AT334" s="156" t="s">
        <v>153</v>
      </c>
      <c r="AU334" s="156" t="s">
        <v>81</v>
      </c>
      <c r="AV334" s="13" t="s">
        <v>81</v>
      </c>
      <c r="AW334" s="13" t="s">
        <v>28</v>
      </c>
      <c r="AX334" s="13" t="s">
        <v>79</v>
      </c>
      <c r="AY334" s="156" t="s">
        <v>144</v>
      </c>
    </row>
    <row r="335" spans="2:65" s="1" customFormat="1" ht="37.9" customHeight="1">
      <c r="B335" s="133"/>
      <c r="C335" s="134" t="s">
        <v>405</v>
      </c>
      <c r="D335" s="134" t="s">
        <v>147</v>
      </c>
      <c r="E335" s="135" t="s">
        <v>406</v>
      </c>
      <c r="F335" s="136" t="s">
        <v>407</v>
      </c>
      <c r="G335" s="137" t="s">
        <v>171</v>
      </c>
      <c r="H335" s="138">
        <v>47.9</v>
      </c>
      <c r="I335" s="139"/>
      <c r="J335" s="140">
        <f>ROUND(I335*H335,2)</f>
        <v>0</v>
      </c>
      <c r="K335" s="141"/>
      <c r="L335" s="32"/>
      <c r="M335" s="142" t="s">
        <v>1</v>
      </c>
      <c r="N335" s="143" t="s">
        <v>36</v>
      </c>
      <c r="P335" s="144">
        <f>O335*H335</f>
        <v>0</v>
      </c>
      <c r="Q335" s="144">
        <v>0</v>
      </c>
      <c r="R335" s="144">
        <f>Q335*H335</f>
        <v>0</v>
      </c>
      <c r="S335" s="144">
        <v>0.05</v>
      </c>
      <c r="T335" s="145">
        <f>S335*H335</f>
        <v>2.395</v>
      </c>
      <c r="AR335" s="146" t="s">
        <v>151</v>
      </c>
      <c r="AT335" s="146" t="s">
        <v>147</v>
      </c>
      <c r="AU335" s="146" t="s">
        <v>81</v>
      </c>
      <c r="AY335" s="17" t="s">
        <v>144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7" t="s">
        <v>79</v>
      </c>
      <c r="BK335" s="147">
        <f>ROUND(I335*H335,2)</f>
        <v>0</v>
      </c>
      <c r="BL335" s="17" t="s">
        <v>151</v>
      </c>
      <c r="BM335" s="146" t="s">
        <v>408</v>
      </c>
    </row>
    <row r="336" spans="2:65" s="12" customFormat="1">
      <c r="B336" s="148"/>
      <c r="D336" s="149" t="s">
        <v>153</v>
      </c>
      <c r="E336" s="150" t="s">
        <v>1</v>
      </c>
      <c r="F336" s="151" t="s">
        <v>174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51" s="13" customFormat="1">
      <c r="B337" s="155"/>
      <c r="D337" s="149" t="s">
        <v>153</v>
      </c>
      <c r="E337" s="156" t="s">
        <v>1</v>
      </c>
      <c r="F337" s="157" t="s">
        <v>307</v>
      </c>
      <c r="H337" s="158">
        <v>27.9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51" s="12" customFormat="1">
      <c r="B338" s="148"/>
      <c r="D338" s="149" t="s">
        <v>153</v>
      </c>
      <c r="E338" s="150" t="s">
        <v>1</v>
      </c>
      <c r="F338" s="151" t="s">
        <v>409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51" s="12" customFormat="1">
      <c r="B339" s="148"/>
      <c r="D339" s="149" t="s">
        <v>153</v>
      </c>
      <c r="E339" s="150" t="s">
        <v>1</v>
      </c>
      <c r="F339" s="151" t="s">
        <v>174</v>
      </c>
      <c r="H339" s="150" t="s">
        <v>1</v>
      </c>
      <c r="I339" s="152"/>
      <c r="L339" s="148"/>
      <c r="M339" s="153"/>
      <c r="T339" s="154"/>
      <c r="AT339" s="150" t="s">
        <v>153</v>
      </c>
      <c r="AU339" s="150" t="s">
        <v>81</v>
      </c>
      <c r="AV339" s="12" t="s">
        <v>79</v>
      </c>
      <c r="AW339" s="12" t="s">
        <v>28</v>
      </c>
      <c r="AX339" s="12" t="s">
        <v>71</v>
      </c>
      <c r="AY339" s="150" t="s">
        <v>144</v>
      </c>
    </row>
    <row r="340" spans="2:51" s="12" customFormat="1">
      <c r="B340" s="148"/>
      <c r="D340" s="149" t="s">
        <v>153</v>
      </c>
      <c r="E340" s="150" t="s">
        <v>1</v>
      </c>
      <c r="F340" s="151" t="s">
        <v>230</v>
      </c>
      <c r="H340" s="150" t="s">
        <v>1</v>
      </c>
      <c r="I340" s="152"/>
      <c r="L340" s="148"/>
      <c r="M340" s="153"/>
      <c r="T340" s="154"/>
      <c r="AT340" s="150" t="s">
        <v>153</v>
      </c>
      <c r="AU340" s="150" t="s">
        <v>81</v>
      </c>
      <c r="AV340" s="12" t="s">
        <v>79</v>
      </c>
      <c r="AW340" s="12" t="s">
        <v>28</v>
      </c>
      <c r="AX340" s="12" t="s">
        <v>71</v>
      </c>
      <c r="AY340" s="150" t="s">
        <v>144</v>
      </c>
    </row>
    <row r="341" spans="2:51" s="13" customFormat="1">
      <c r="B341" s="155"/>
      <c r="D341" s="149" t="s">
        <v>153</v>
      </c>
      <c r="E341" s="156" t="s">
        <v>1</v>
      </c>
      <c r="F341" s="157" t="s">
        <v>410</v>
      </c>
      <c r="H341" s="158">
        <v>-1</v>
      </c>
      <c r="I341" s="159"/>
      <c r="L341" s="155"/>
      <c r="M341" s="160"/>
      <c r="T341" s="161"/>
      <c r="AT341" s="156" t="s">
        <v>153</v>
      </c>
      <c r="AU341" s="156" t="s">
        <v>81</v>
      </c>
      <c r="AV341" s="13" t="s">
        <v>81</v>
      </c>
      <c r="AW341" s="13" t="s">
        <v>28</v>
      </c>
      <c r="AX341" s="13" t="s">
        <v>71</v>
      </c>
      <c r="AY341" s="156" t="s">
        <v>144</v>
      </c>
    </row>
    <row r="342" spans="2:51" s="12" customFormat="1">
      <c r="B342" s="148"/>
      <c r="D342" s="149" t="s">
        <v>153</v>
      </c>
      <c r="E342" s="150" t="s">
        <v>1</v>
      </c>
      <c r="F342" s="151" t="s">
        <v>270</v>
      </c>
      <c r="H342" s="150" t="s">
        <v>1</v>
      </c>
      <c r="I342" s="152"/>
      <c r="L342" s="148"/>
      <c r="M342" s="153"/>
      <c r="T342" s="154"/>
      <c r="AT342" s="150" t="s">
        <v>153</v>
      </c>
      <c r="AU342" s="150" t="s">
        <v>81</v>
      </c>
      <c r="AV342" s="12" t="s">
        <v>79</v>
      </c>
      <c r="AW342" s="12" t="s">
        <v>28</v>
      </c>
      <c r="AX342" s="12" t="s">
        <v>71</v>
      </c>
      <c r="AY342" s="150" t="s">
        <v>144</v>
      </c>
    </row>
    <row r="343" spans="2:51" s="13" customFormat="1">
      <c r="B343" s="155"/>
      <c r="D343" s="149" t="s">
        <v>153</v>
      </c>
      <c r="E343" s="156" t="s">
        <v>1</v>
      </c>
      <c r="F343" s="157" t="s">
        <v>411</v>
      </c>
      <c r="H343" s="158">
        <v>-1.38</v>
      </c>
      <c r="I343" s="159"/>
      <c r="L343" s="155"/>
      <c r="M343" s="160"/>
      <c r="T343" s="161"/>
      <c r="AT343" s="156" t="s">
        <v>153</v>
      </c>
      <c r="AU343" s="156" t="s">
        <v>81</v>
      </c>
      <c r="AV343" s="13" t="s">
        <v>81</v>
      </c>
      <c r="AW343" s="13" t="s">
        <v>28</v>
      </c>
      <c r="AX343" s="13" t="s">
        <v>71</v>
      </c>
      <c r="AY343" s="156" t="s">
        <v>144</v>
      </c>
    </row>
    <row r="344" spans="2:51" s="14" customFormat="1">
      <c r="B344" s="173"/>
      <c r="D344" s="149" t="s">
        <v>153</v>
      </c>
      <c r="E344" s="174" t="s">
        <v>1</v>
      </c>
      <c r="F344" s="175" t="s">
        <v>178</v>
      </c>
      <c r="H344" s="176">
        <v>25.52</v>
      </c>
      <c r="I344" s="177"/>
      <c r="L344" s="173"/>
      <c r="M344" s="178"/>
      <c r="T344" s="179"/>
      <c r="AT344" s="174" t="s">
        <v>153</v>
      </c>
      <c r="AU344" s="174" t="s">
        <v>81</v>
      </c>
      <c r="AV344" s="14" t="s">
        <v>145</v>
      </c>
      <c r="AW344" s="14" t="s">
        <v>28</v>
      </c>
      <c r="AX344" s="14" t="s">
        <v>71</v>
      </c>
      <c r="AY344" s="174" t="s">
        <v>144</v>
      </c>
    </row>
    <row r="345" spans="2:51" s="12" customFormat="1">
      <c r="B345" s="148"/>
      <c r="D345" s="149" t="s">
        <v>153</v>
      </c>
      <c r="E345" s="150" t="s">
        <v>1</v>
      </c>
      <c r="F345" s="151" t="s">
        <v>179</v>
      </c>
      <c r="H345" s="150" t="s">
        <v>1</v>
      </c>
      <c r="I345" s="152"/>
      <c r="L345" s="148"/>
      <c r="M345" s="153"/>
      <c r="T345" s="154"/>
      <c r="AT345" s="150" t="s">
        <v>153</v>
      </c>
      <c r="AU345" s="150" t="s">
        <v>81</v>
      </c>
      <c r="AV345" s="12" t="s">
        <v>79</v>
      </c>
      <c r="AW345" s="12" t="s">
        <v>28</v>
      </c>
      <c r="AX345" s="12" t="s">
        <v>71</v>
      </c>
      <c r="AY345" s="150" t="s">
        <v>144</v>
      </c>
    </row>
    <row r="346" spans="2:51" s="13" customFormat="1">
      <c r="B346" s="155"/>
      <c r="D346" s="149" t="s">
        <v>153</v>
      </c>
      <c r="E346" s="156" t="s">
        <v>1</v>
      </c>
      <c r="F346" s="157" t="s">
        <v>307</v>
      </c>
      <c r="H346" s="158">
        <v>27.9</v>
      </c>
      <c r="I346" s="159"/>
      <c r="L346" s="155"/>
      <c r="M346" s="160"/>
      <c r="T346" s="161"/>
      <c r="AT346" s="156" t="s">
        <v>153</v>
      </c>
      <c r="AU346" s="156" t="s">
        <v>81</v>
      </c>
      <c r="AV346" s="13" t="s">
        <v>81</v>
      </c>
      <c r="AW346" s="13" t="s">
        <v>28</v>
      </c>
      <c r="AX346" s="13" t="s">
        <v>71</v>
      </c>
      <c r="AY346" s="156" t="s">
        <v>144</v>
      </c>
    </row>
    <row r="347" spans="2:51" s="12" customFormat="1">
      <c r="B347" s="148"/>
      <c r="D347" s="149" t="s">
        <v>153</v>
      </c>
      <c r="E347" s="150" t="s">
        <v>1</v>
      </c>
      <c r="F347" s="151" t="s">
        <v>409</v>
      </c>
      <c r="H347" s="150" t="s">
        <v>1</v>
      </c>
      <c r="I347" s="152"/>
      <c r="L347" s="148"/>
      <c r="M347" s="153"/>
      <c r="T347" s="154"/>
      <c r="AT347" s="150" t="s">
        <v>153</v>
      </c>
      <c r="AU347" s="150" t="s">
        <v>81</v>
      </c>
      <c r="AV347" s="12" t="s">
        <v>79</v>
      </c>
      <c r="AW347" s="12" t="s">
        <v>28</v>
      </c>
      <c r="AX347" s="12" t="s">
        <v>71</v>
      </c>
      <c r="AY347" s="150" t="s">
        <v>144</v>
      </c>
    </row>
    <row r="348" spans="2:51" s="12" customFormat="1">
      <c r="B348" s="148"/>
      <c r="D348" s="149" t="s">
        <v>153</v>
      </c>
      <c r="E348" s="150" t="s">
        <v>1</v>
      </c>
      <c r="F348" s="151" t="s">
        <v>236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51" s="13" customFormat="1">
      <c r="B349" s="155"/>
      <c r="D349" s="149" t="s">
        <v>153</v>
      </c>
      <c r="E349" s="156" t="s">
        <v>1</v>
      </c>
      <c r="F349" s="157" t="s">
        <v>410</v>
      </c>
      <c r="H349" s="158">
        <v>-1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51" s="12" customFormat="1">
      <c r="B350" s="148"/>
      <c r="D350" s="149" t="s">
        <v>153</v>
      </c>
      <c r="E350" s="150" t="s">
        <v>1</v>
      </c>
      <c r="F350" s="151" t="s">
        <v>272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51" s="13" customFormat="1">
      <c r="B351" s="155"/>
      <c r="D351" s="149" t="s">
        <v>153</v>
      </c>
      <c r="E351" s="156" t="s">
        <v>1</v>
      </c>
      <c r="F351" s="157" t="s">
        <v>412</v>
      </c>
      <c r="H351" s="158">
        <v>-2.81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51" s="12" customFormat="1">
      <c r="B352" s="148"/>
      <c r="D352" s="149" t="s">
        <v>153</v>
      </c>
      <c r="E352" s="150" t="s">
        <v>1</v>
      </c>
      <c r="F352" s="151" t="s">
        <v>234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65" s="13" customFormat="1">
      <c r="B353" s="155"/>
      <c r="D353" s="149" t="s">
        <v>153</v>
      </c>
      <c r="E353" s="156" t="s">
        <v>1</v>
      </c>
      <c r="F353" s="157" t="s">
        <v>413</v>
      </c>
      <c r="H353" s="158">
        <v>-1.71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65" s="14" customFormat="1">
      <c r="B354" s="173"/>
      <c r="D354" s="149" t="s">
        <v>153</v>
      </c>
      <c r="E354" s="174" t="s">
        <v>1</v>
      </c>
      <c r="F354" s="175" t="s">
        <v>178</v>
      </c>
      <c r="H354" s="176">
        <v>22.38</v>
      </c>
      <c r="I354" s="177"/>
      <c r="L354" s="173"/>
      <c r="M354" s="178"/>
      <c r="T354" s="179"/>
      <c r="AT354" s="174" t="s">
        <v>153</v>
      </c>
      <c r="AU354" s="174" t="s">
        <v>81</v>
      </c>
      <c r="AV354" s="14" t="s">
        <v>145</v>
      </c>
      <c r="AW354" s="14" t="s">
        <v>28</v>
      </c>
      <c r="AX354" s="14" t="s">
        <v>71</v>
      </c>
      <c r="AY354" s="174" t="s">
        <v>144</v>
      </c>
    </row>
    <row r="355" spans="2:65" s="15" customFormat="1">
      <c r="B355" s="180"/>
      <c r="D355" s="149" t="s">
        <v>153</v>
      </c>
      <c r="E355" s="181" t="s">
        <v>1</v>
      </c>
      <c r="F355" s="182" t="s">
        <v>182</v>
      </c>
      <c r="H355" s="183">
        <v>47.9</v>
      </c>
      <c r="I355" s="184"/>
      <c r="L355" s="180"/>
      <c r="M355" s="185"/>
      <c r="T355" s="186"/>
      <c r="AT355" s="181" t="s">
        <v>153</v>
      </c>
      <c r="AU355" s="181" t="s">
        <v>81</v>
      </c>
      <c r="AV355" s="15" t="s">
        <v>151</v>
      </c>
      <c r="AW355" s="15" t="s">
        <v>28</v>
      </c>
      <c r="AX355" s="15" t="s">
        <v>79</v>
      </c>
      <c r="AY355" s="181" t="s">
        <v>144</v>
      </c>
    </row>
    <row r="356" spans="2:65" s="1" customFormat="1" ht="37.9" customHeight="1">
      <c r="B356" s="133"/>
      <c r="C356" s="134" t="s">
        <v>414</v>
      </c>
      <c r="D356" s="134" t="s">
        <v>147</v>
      </c>
      <c r="E356" s="135" t="s">
        <v>415</v>
      </c>
      <c r="F356" s="136" t="s">
        <v>416</v>
      </c>
      <c r="G356" s="137" t="s">
        <v>171</v>
      </c>
      <c r="H356" s="138">
        <v>99.763999999999996</v>
      </c>
      <c r="I356" s="139"/>
      <c r="J356" s="140">
        <f>ROUND(I356*H356,2)</f>
        <v>0</v>
      </c>
      <c r="K356" s="141"/>
      <c r="L356" s="32"/>
      <c r="M356" s="142" t="s">
        <v>1</v>
      </c>
      <c r="N356" s="143" t="s">
        <v>36</v>
      </c>
      <c r="P356" s="144">
        <f>O356*H356</f>
        <v>0</v>
      </c>
      <c r="Q356" s="144">
        <v>0</v>
      </c>
      <c r="R356" s="144">
        <f>Q356*H356</f>
        <v>0</v>
      </c>
      <c r="S356" s="144">
        <v>4.5999999999999999E-2</v>
      </c>
      <c r="T356" s="145">
        <f>S356*H356</f>
        <v>4.5891440000000001</v>
      </c>
      <c r="AR356" s="146" t="s">
        <v>151</v>
      </c>
      <c r="AT356" s="146" t="s">
        <v>147</v>
      </c>
      <c r="AU356" s="146" t="s">
        <v>81</v>
      </c>
      <c r="AY356" s="17" t="s">
        <v>144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7" t="s">
        <v>79</v>
      </c>
      <c r="BK356" s="147">
        <f>ROUND(I356*H356,2)</f>
        <v>0</v>
      </c>
      <c r="BL356" s="17" t="s">
        <v>151</v>
      </c>
      <c r="BM356" s="146" t="s">
        <v>417</v>
      </c>
    </row>
    <row r="357" spans="2:65" s="12" customFormat="1">
      <c r="B357" s="148"/>
      <c r="D357" s="149" t="s">
        <v>153</v>
      </c>
      <c r="E357" s="150" t="s">
        <v>1</v>
      </c>
      <c r="F357" s="151" t="s">
        <v>418</v>
      </c>
      <c r="H357" s="150" t="s">
        <v>1</v>
      </c>
      <c r="I357" s="152"/>
      <c r="L357" s="148"/>
      <c r="M357" s="153"/>
      <c r="T357" s="154"/>
      <c r="AT357" s="150" t="s">
        <v>153</v>
      </c>
      <c r="AU357" s="150" t="s">
        <v>81</v>
      </c>
      <c r="AV357" s="12" t="s">
        <v>79</v>
      </c>
      <c r="AW357" s="12" t="s">
        <v>28</v>
      </c>
      <c r="AX357" s="12" t="s">
        <v>71</v>
      </c>
      <c r="AY357" s="150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174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 ht="22.5">
      <c r="B359" s="155"/>
      <c r="D359" s="149" t="s">
        <v>153</v>
      </c>
      <c r="E359" s="156" t="s">
        <v>1</v>
      </c>
      <c r="F359" s="157" t="s">
        <v>419</v>
      </c>
      <c r="H359" s="158">
        <v>49.805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4" customFormat="1">
      <c r="B360" s="173"/>
      <c r="D360" s="149" t="s">
        <v>153</v>
      </c>
      <c r="E360" s="174" t="s">
        <v>1</v>
      </c>
      <c r="F360" s="175" t="s">
        <v>178</v>
      </c>
      <c r="H360" s="176">
        <v>49.805</v>
      </c>
      <c r="I360" s="177"/>
      <c r="L360" s="173"/>
      <c r="M360" s="178"/>
      <c r="T360" s="179"/>
      <c r="AT360" s="174" t="s">
        <v>153</v>
      </c>
      <c r="AU360" s="174" t="s">
        <v>81</v>
      </c>
      <c r="AV360" s="14" t="s">
        <v>145</v>
      </c>
      <c r="AW360" s="14" t="s">
        <v>28</v>
      </c>
      <c r="AX360" s="14" t="s">
        <v>71</v>
      </c>
      <c r="AY360" s="174" t="s">
        <v>144</v>
      </c>
    </row>
    <row r="361" spans="2:65" s="12" customFormat="1">
      <c r="B361" s="148"/>
      <c r="D361" s="149" t="s">
        <v>153</v>
      </c>
      <c r="E361" s="150" t="s">
        <v>1</v>
      </c>
      <c r="F361" s="151" t="s">
        <v>179</v>
      </c>
      <c r="H361" s="150" t="s">
        <v>1</v>
      </c>
      <c r="I361" s="152"/>
      <c r="L361" s="148"/>
      <c r="M361" s="153"/>
      <c r="T361" s="154"/>
      <c r="AT361" s="150" t="s">
        <v>153</v>
      </c>
      <c r="AU361" s="150" t="s">
        <v>81</v>
      </c>
      <c r="AV361" s="12" t="s">
        <v>79</v>
      </c>
      <c r="AW361" s="12" t="s">
        <v>28</v>
      </c>
      <c r="AX361" s="12" t="s">
        <v>71</v>
      </c>
      <c r="AY361" s="150" t="s">
        <v>144</v>
      </c>
    </row>
    <row r="362" spans="2:65" s="13" customFormat="1" ht="22.5">
      <c r="B362" s="155"/>
      <c r="D362" s="149" t="s">
        <v>153</v>
      </c>
      <c r="E362" s="156" t="s">
        <v>1</v>
      </c>
      <c r="F362" s="157" t="s">
        <v>420</v>
      </c>
      <c r="H362" s="158">
        <v>49.959000000000003</v>
      </c>
      <c r="I362" s="159"/>
      <c r="L362" s="155"/>
      <c r="M362" s="160"/>
      <c r="T362" s="161"/>
      <c r="AT362" s="156" t="s">
        <v>153</v>
      </c>
      <c r="AU362" s="156" t="s">
        <v>81</v>
      </c>
      <c r="AV362" s="13" t="s">
        <v>81</v>
      </c>
      <c r="AW362" s="13" t="s">
        <v>28</v>
      </c>
      <c r="AX362" s="13" t="s">
        <v>71</v>
      </c>
      <c r="AY362" s="156" t="s">
        <v>144</v>
      </c>
    </row>
    <row r="363" spans="2:65" s="14" customFormat="1">
      <c r="B363" s="173"/>
      <c r="D363" s="149" t="s">
        <v>153</v>
      </c>
      <c r="E363" s="174" t="s">
        <v>1</v>
      </c>
      <c r="F363" s="175" t="s">
        <v>178</v>
      </c>
      <c r="H363" s="176">
        <v>49.959000000000003</v>
      </c>
      <c r="I363" s="177"/>
      <c r="L363" s="173"/>
      <c r="M363" s="178"/>
      <c r="T363" s="179"/>
      <c r="AT363" s="174" t="s">
        <v>153</v>
      </c>
      <c r="AU363" s="174" t="s">
        <v>81</v>
      </c>
      <c r="AV363" s="14" t="s">
        <v>145</v>
      </c>
      <c r="AW363" s="14" t="s">
        <v>28</v>
      </c>
      <c r="AX363" s="14" t="s">
        <v>71</v>
      </c>
      <c r="AY363" s="174" t="s">
        <v>144</v>
      </c>
    </row>
    <row r="364" spans="2:65" s="15" customFormat="1">
      <c r="B364" s="180"/>
      <c r="D364" s="149" t="s">
        <v>153</v>
      </c>
      <c r="E364" s="181" t="s">
        <v>1</v>
      </c>
      <c r="F364" s="182" t="s">
        <v>182</v>
      </c>
      <c r="H364" s="183">
        <v>99.763999999999996</v>
      </c>
      <c r="I364" s="184"/>
      <c r="L364" s="180"/>
      <c r="M364" s="185"/>
      <c r="T364" s="186"/>
      <c r="AT364" s="181" t="s">
        <v>153</v>
      </c>
      <c r="AU364" s="181" t="s">
        <v>81</v>
      </c>
      <c r="AV364" s="15" t="s">
        <v>151</v>
      </c>
      <c r="AW364" s="15" t="s">
        <v>28</v>
      </c>
      <c r="AX364" s="15" t="s">
        <v>79</v>
      </c>
      <c r="AY364" s="181" t="s">
        <v>144</v>
      </c>
    </row>
    <row r="365" spans="2:65" s="11" customFormat="1" ht="22.9" customHeight="1">
      <c r="B365" s="121"/>
      <c r="D365" s="122" t="s">
        <v>70</v>
      </c>
      <c r="E365" s="131" t="s">
        <v>421</v>
      </c>
      <c r="F365" s="131" t="s">
        <v>422</v>
      </c>
      <c r="I365" s="124"/>
      <c r="J365" s="132">
        <f>BK365</f>
        <v>0</v>
      </c>
      <c r="L365" s="121"/>
      <c r="M365" s="126"/>
      <c r="P365" s="127">
        <f>SUM(P366:P388)</f>
        <v>0</v>
      </c>
      <c r="R365" s="127">
        <f>SUM(R366:R388)</f>
        <v>0</v>
      </c>
      <c r="T365" s="128">
        <f>SUM(T366:T388)</f>
        <v>0</v>
      </c>
      <c r="AR365" s="122" t="s">
        <v>79</v>
      </c>
      <c r="AT365" s="129" t="s">
        <v>70</v>
      </c>
      <c r="AU365" s="129" t="s">
        <v>79</v>
      </c>
      <c r="AY365" s="122" t="s">
        <v>144</v>
      </c>
      <c r="BK365" s="130">
        <f>SUM(BK366:BK388)</f>
        <v>0</v>
      </c>
    </row>
    <row r="366" spans="2:65" s="1" customFormat="1" ht="16.5" customHeight="1">
      <c r="B366" s="133"/>
      <c r="C366" s="193" t="s">
        <v>423</v>
      </c>
      <c r="D366" s="193" t="s">
        <v>147</v>
      </c>
      <c r="E366" s="194" t="s">
        <v>424</v>
      </c>
      <c r="F366" s="195" t="s">
        <v>425</v>
      </c>
      <c r="G366" s="196" t="s">
        <v>158</v>
      </c>
      <c r="H366" s="197">
        <v>26.166</v>
      </c>
      <c r="I366" s="198"/>
      <c r="J366" s="198">
        <f>ROUND(I366*H366,2)</f>
        <v>0</v>
      </c>
      <c r="K366" s="141"/>
      <c r="L366" s="32"/>
      <c r="M366" s="142" t="s">
        <v>1</v>
      </c>
      <c r="N366" s="143" t="s">
        <v>36</v>
      </c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AR366" s="146" t="s">
        <v>151</v>
      </c>
      <c r="AT366" s="146" t="s">
        <v>147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151</v>
      </c>
      <c r="BM366" s="146" t="s">
        <v>703</v>
      </c>
    </row>
    <row r="367" spans="2:65" s="12" customFormat="1">
      <c r="B367" s="148"/>
      <c r="D367" s="149" t="s">
        <v>153</v>
      </c>
      <c r="E367" s="150" t="s">
        <v>1</v>
      </c>
      <c r="F367" s="151" t="s">
        <v>427</v>
      </c>
      <c r="H367" s="150" t="s">
        <v>1</v>
      </c>
      <c r="I367" s="152"/>
      <c r="L367" s="148"/>
      <c r="M367" s="153"/>
      <c r="T367" s="154"/>
      <c r="AT367" s="150" t="s">
        <v>153</v>
      </c>
      <c r="AU367" s="150" t="s">
        <v>81</v>
      </c>
      <c r="AV367" s="12" t="s">
        <v>79</v>
      </c>
      <c r="AW367" s="12" t="s">
        <v>28</v>
      </c>
      <c r="AX367" s="12" t="s">
        <v>71</v>
      </c>
      <c r="AY367" s="150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428</v>
      </c>
      <c r="H368" s="158">
        <v>25.295000000000002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2" customFormat="1">
      <c r="B369" s="148"/>
      <c r="D369" s="149" t="s">
        <v>153</v>
      </c>
      <c r="E369" s="150" t="s">
        <v>1</v>
      </c>
      <c r="F369" s="151" t="s">
        <v>429</v>
      </c>
      <c r="H369" s="150" t="s">
        <v>1</v>
      </c>
      <c r="I369" s="152"/>
      <c r="L369" s="148"/>
      <c r="M369" s="153"/>
      <c r="T369" s="154"/>
      <c r="AT369" s="150" t="s">
        <v>153</v>
      </c>
      <c r="AU369" s="150" t="s">
        <v>81</v>
      </c>
      <c r="AV369" s="12" t="s">
        <v>79</v>
      </c>
      <c r="AW369" s="12" t="s">
        <v>28</v>
      </c>
      <c r="AX369" s="12" t="s">
        <v>71</v>
      </c>
      <c r="AY369" s="150" t="s">
        <v>144</v>
      </c>
    </row>
    <row r="370" spans="2:65" s="13" customFormat="1">
      <c r="B370" s="155"/>
      <c r="D370" s="149" t="s">
        <v>153</v>
      </c>
      <c r="E370" s="156" t="s">
        <v>1</v>
      </c>
      <c r="F370" s="157" t="s">
        <v>430</v>
      </c>
      <c r="H370" s="158">
        <v>1.4999999999999999E-2</v>
      </c>
      <c r="I370" s="159"/>
      <c r="L370" s="155"/>
      <c r="M370" s="160"/>
      <c r="T370" s="161"/>
      <c r="AT370" s="156" t="s">
        <v>153</v>
      </c>
      <c r="AU370" s="156" t="s">
        <v>81</v>
      </c>
      <c r="AV370" s="13" t="s">
        <v>81</v>
      </c>
      <c r="AW370" s="13" t="s">
        <v>28</v>
      </c>
      <c r="AX370" s="13" t="s">
        <v>71</v>
      </c>
      <c r="AY370" s="156" t="s">
        <v>144</v>
      </c>
    </row>
    <row r="371" spans="2:65" s="12" customFormat="1">
      <c r="B371" s="148"/>
      <c r="D371" s="149" t="s">
        <v>153</v>
      </c>
      <c r="E371" s="150" t="s">
        <v>1</v>
      </c>
      <c r="F371" s="151" t="s">
        <v>431</v>
      </c>
      <c r="H371" s="150" t="s">
        <v>1</v>
      </c>
      <c r="I371" s="152"/>
      <c r="L371" s="148"/>
      <c r="M371" s="153"/>
      <c r="T371" s="154"/>
      <c r="AT371" s="150" t="s">
        <v>153</v>
      </c>
      <c r="AU371" s="150" t="s">
        <v>81</v>
      </c>
      <c r="AV371" s="12" t="s">
        <v>79</v>
      </c>
      <c r="AW371" s="12" t="s">
        <v>28</v>
      </c>
      <c r="AX371" s="12" t="s">
        <v>71</v>
      </c>
      <c r="AY371" s="150" t="s">
        <v>144</v>
      </c>
    </row>
    <row r="372" spans="2:65" s="13" customFormat="1">
      <c r="B372" s="155"/>
      <c r="D372" s="149" t="s">
        <v>153</v>
      </c>
      <c r="E372" s="156" t="s">
        <v>1</v>
      </c>
      <c r="F372" s="157" t="s">
        <v>432</v>
      </c>
      <c r="H372" s="158">
        <v>0.27100000000000002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65" s="12" customFormat="1">
      <c r="B373" s="148"/>
      <c r="D373" s="149" t="s">
        <v>153</v>
      </c>
      <c r="E373" s="150" t="s">
        <v>1</v>
      </c>
      <c r="F373" s="151" t="s">
        <v>433</v>
      </c>
      <c r="H373" s="150" t="s">
        <v>1</v>
      </c>
      <c r="I373" s="152"/>
      <c r="L373" s="148"/>
      <c r="M373" s="153"/>
      <c r="T373" s="154"/>
      <c r="AT373" s="150" t="s">
        <v>153</v>
      </c>
      <c r="AU373" s="150" t="s">
        <v>81</v>
      </c>
      <c r="AV373" s="12" t="s">
        <v>79</v>
      </c>
      <c r="AW373" s="12" t="s">
        <v>28</v>
      </c>
      <c r="AX373" s="12" t="s">
        <v>71</v>
      </c>
      <c r="AY373" s="150" t="s">
        <v>144</v>
      </c>
    </row>
    <row r="374" spans="2:65" s="13" customFormat="1">
      <c r="B374" s="155"/>
      <c r="D374" s="149" t="s">
        <v>153</v>
      </c>
      <c r="E374" s="156" t="s">
        <v>1</v>
      </c>
      <c r="F374" s="157" t="s">
        <v>434</v>
      </c>
      <c r="H374" s="158">
        <v>4.4999999999999998E-2</v>
      </c>
      <c r="I374" s="159"/>
      <c r="L374" s="155"/>
      <c r="M374" s="160"/>
      <c r="T374" s="161"/>
      <c r="AT374" s="156" t="s">
        <v>153</v>
      </c>
      <c r="AU374" s="156" t="s">
        <v>81</v>
      </c>
      <c r="AV374" s="13" t="s">
        <v>81</v>
      </c>
      <c r="AW374" s="13" t="s">
        <v>28</v>
      </c>
      <c r="AX374" s="13" t="s">
        <v>71</v>
      </c>
      <c r="AY374" s="156" t="s">
        <v>144</v>
      </c>
    </row>
    <row r="375" spans="2:65" s="12" customFormat="1">
      <c r="B375" s="148"/>
      <c r="D375" s="149" t="s">
        <v>153</v>
      </c>
      <c r="E375" s="150" t="s">
        <v>1</v>
      </c>
      <c r="F375" s="151" t="s">
        <v>435</v>
      </c>
      <c r="H375" s="150" t="s">
        <v>1</v>
      </c>
      <c r="I375" s="152"/>
      <c r="L375" s="148"/>
      <c r="M375" s="153"/>
      <c r="T375" s="154"/>
      <c r="AT375" s="150" t="s">
        <v>153</v>
      </c>
      <c r="AU375" s="150" t="s">
        <v>81</v>
      </c>
      <c r="AV375" s="12" t="s">
        <v>79</v>
      </c>
      <c r="AW375" s="12" t="s">
        <v>28</v>
      </c>
      <c r="AX375" s="12" t="s">
        <v>71</v>
      </c>
      <c r="AY375" s="150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436</v>
      </c>
      <c r="H376" s="158">
        <v>0.54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5" customFormat="1">
      <c r="B377" s="180"/>
      <c r="D377" s="149" t="s">
        <v>153</v>
      </c>
      <c r="E377" s="181" t="s">
        <v>1</v>
      </c>
      <c r="F377" s="182" t="s">
        <v>182</v>
      </c>
      <c r="H377" s="183">
        <v>26.166</v>
      </c>
      <c r="I377" s="184"/>
      <c r="L377" s="180"/>
      <c r="M377" s="185"/>
      <c r="T377" s="186"/>
      <c r="AT377" s="181" t="s">
        <v>153</v>
      </c>
      <c r="AU377" s="181" t="s">
        <v>81</v>
      </c>
      <c r="AV377" s="15" t="s">
        <v>151</v>
      </c>
      <c r="AW377" s="15" t="s">
        <v>28</v>
      </c>
      <c r="AX377" s="15" t="s">
        <v>79</v>
      </c>
      <c r="AY377" s="181" t="s">
        <v>144</v>
      </c>
    </row>
    <row r="378" spans="2:65" s="1" customFormat="1" ht="33" customHeight="1">
      <c r="B378" s="133"/>
      <c r="C378" s="193" t="s">
        <v>437</v>
      </c>
      <c r="D378" s="193" t="s">
        <v>147</v>
      </c>
      <c r="E378" s="194" t="s">
        <v>438</v>
      </c>
      <c r="F378" s="195" t="s">
        <v>439</v>
      </c>
      <c r="G378" s="196" t="s">
        <v>158</v>
      </c>
      <c r="H378" s="197">
        <v>26.166</v>
      </c>
      <c r="I378" s="198"/>
      <c r="J378" s="198">
        <f>ROUND(I378*H378,2)</f>
        <v>0</v>
      </c>
      <c r="K378" s="141"/>
      <c r="L378" s="32"/>
      <c r="M378" s="142" t="s">
        <v>1</v>
      </c>
      <c r="N378" s="143" t="s">
        <v>36</v>
      </c>
      <c r="P378" s="144">
        <f>O378*H378</f>
        <v>0</v>
      </c>
      <c r="Q378" s="144">
        <v>0</v>
      </c>
      <c r="R378" s="144">
        <f>Q378*H378</f>
        <v>0</v>
      </c>
      <c r="S378" s="144">
        <v>0</v>
      </c>
      <c r="T378" s="145">
        <f>S378*H378</f>
        <v>0</v>
      </c>
      <c r="AR378" s="146" t="s">
        <v>151</v>
      </c>
      <c r="AT378" s="146" t="s">
        <v>147</v>
      </c>
      <c r="AU378" s="146" t="s">
        <v>81</v>
      </c>
      <c r="AY378" s="17" t="s">
        <v>144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7" t="s">
        <v>79</v>
      </c>
      <c r="BK378" s="147">
        <f>ROUND(I378*H378,2)</f>
        <v>0</v>
      </c>
      <c r="BL378" s="17" t="s">
        <v>151</v>
      </c>
      <c r="BM378" s="146" t="s">
        <v>704</v>
      </c>
    </row>
    <row r="379" spans="2:65" s="1" customFormat="1" ht="24.2" customHeight="1">
      <c r="B379" s="133"/>
      <c r="C379" s="193" t="s">
        <v>441</v>
      </c>
      <c r="D379" s="193" t="s">
        <v>147</v>
      </c>
      <c r="E379" s="194" t="s">
        <v>442</v>
      </c>
      <c r="F379" s="195" t="s">
        <v>443</v>
      </c>
      <c r="G379" s="196" t="s">
        <v>158</v>
      </c>
      <c r="H379" s="197">
        <v>26.166</v>
      </c>
      <c r="I379" s="198"/>
      <c r="J379" s="198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0</v>
      </c>
      <c r="R379" s="144">
        <f>Q379*H379</f>
        <v>0</v>
      </c>
      <c r="S379" s="144">
        <v>0</v>
      </c>
      <c r="T379" s="145">
        <f>S379*H379</f>
        <v>0</v>
      </c>
      <c r="AR379" s="146" t="s">
        <v>151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151</v>
      </c>
      <c r="BM379" s="146" t="s">
        <v>705</v>
      </c>
    </row>
    <row r="380" spans="2:65" s="1" customFormat="1" ht="24.2" customHeight="1">
      <c r="B380" s="133"/>
      <c r="C380" s="193" t="s">
        <v>445</v>
      </c>
      <c r="D380" s="193" t="s">
        <v>147</v>
      </c>
      <c r="E380" s="194" t="s">
        <v>446</v>
      </c>
      <c r="F380" s="195" t="s">
        <v>447</v>
      </c>
      <c r="G380" s="196" t="s">
        <v>158</v>
      </c>
      <c r="H380" s="197">
        <v>235.494</v>
      </c>
      <c r="I380" s="198"/>
      <c r="J380" s="198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0</v>
      </c>
      <c r="R380" s="144">
        <f>Q380*H380</f>
        <v>0</v>
      </c>
      <c r="S380" s="144">
        <v>0</v>
      </c>
      <c r="T380" s="145">
        <f>S380*H380</f>
        <v>0</v>
      </c>
      <c r="AR380" s="146" t="s">
        <v>151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151</v>
      </c>
      <c r="BM380" s="146" t="s">
        <v>706</v>
      </c>
    </row>
    <row r="381" spans="2:65" s="13" customFormat="1">
      <c r="B381" s="155"/>
      <c r="D381" s="149" t="s">
        <v>153</v>
      </c>
      <c r="E381" s="156" t="s">
        <v>1</v>
      </c>
      <c r="F381" s="157" t="s">
        <v>449</v>
      </c>
      <c r="H381" s="158">
        <v>26.166</v>
      </c>
      <c r="I381" s="159"/>
      <c r="L381" s="155"/>
      <c r="M381" s="160"/>
      <c r="T381" s="161"/>
      <c r="AT381" s="156" t="s">
        <v>153</v>
      </c>
      <c r="AU381" s="156" t="s">
        <v>81</v>
      </c>
      <c r="AV381" s="13" t="s">
        <v>81</v>
      </c>
      <c r="AW381" s="13" t="s">
        <v>28</v>
      </c>
      <c r="AX381" s="13" t="s">
        <v>79</v>
      </c>
      <c r="AY381" s="156" t="s">
        <v>144</v>
      </c>
    </row>
    <row r="382" spans="2:65" s="13" customFormat="1">
      <c r="B382" s="155"/>
      <c r="D382" s="149" t="s">
        <v>153</v>
      </c>
      <c r="F382" s="157" t="s">
        <v>450</v>
      </c>
      <c r="H382" s="158">
        <v>235.494</v>
      </c>
      <c r="I382" s="159"/>
      <c r="L382" s="155"/>
      <c r="M382" s="160"/>
      <c r="T382" s="161"/>
      <c r="AT382" s="156" t="s">
        <v>153</v>
      </c>
      <c r="AU382" s="156" t="s">
        <v>81</v>
      </c>
      <c r="AV382" s="13" t="s">
        <v>81</v>
      </c>
      <c r="AW382" s="13" t="s">
        <v>3</v>
      </c>
      <c r="AX382" s="13" t="s">
        <v>79</v>
      </c>
      <c r="AY382" s="156" t="s">
        <v>144</v>
      </c>
    </row>
    <row r="383" spans="2:65" s="1" customFormat="1" ht="37.9" customHeight="1">
      <c r="B383" s="133"/>
      <c r="C383" s="134" t="s">
        <v>451</v>
      </c>
      <c r="D383" s="134" t="s">
        <v>147</v>
      </c>
      <c r="E383" s="135" t="s">
        <v>452</v>
      </c>
      <c r="F383" s="136" t="s">
        <v>453</v>
      </c>
      <c r="G383" s="137" t="s">
        <v>158</v>
      </c>
      <c r="H383" s="138">
        <v>2.2480000000000002</v>
      </c>
      <c r="I383" s="139"/>
      <c r="J383" s="140">
        <f>ROUND(I383*H383,2)</f>
        <v>0</v>
      </c>
      <c r="K383" s="141"/>
      <c r="L383" s="32"/>
      <c r="M383" s="142" t="s">
        <v>1</v>
      </c>
      <c r="N383" s="143" t="s">
        <v>36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151</v>
      </c>
      <c r="AT383" s="146" t="s">
        <v>147</v>
      </c>
      <c r="AU383" s="146" t="s">
        <v>81</v>
      </c>
      <c r="AY383" s="17" t="s">
        <v>144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79</v>
      </c>
      <c r="BK383" s="147">
        <f>ROUND(I383*H383,2)</f>
        <v>0</v>
      </c>
      <c r="BL383" s="17" t="s">
        <v>151</v>
      </c>
      <c r="BM383" s="146" t="s">
        <v>454</v>
      </c>
    </row>
    <row r="384" spans="2:65" s="13" customFormat="1">
      <c r="B384" s="155"/>
      <c r="D384" s="149" t="s">
        <v>153</v>
      </c>
      <c r="E384" s="156" t="s">
        <v>1</v>
      </c>
      <c r="F384" s="157" t="s">
        <v>455</v>
      </c>
      <c r="H384" s="158">
        <v>2.2480000000000002</v>
      </c>
      <c r="I384" s="159"/>
      <c r="L384" s="155"/>
      <c r="M384" s="160"/>
      <c r="T384" s="161"/>
      <c r="AT384" s="156" t="s">
        <v>153</v>
      </c>
      <c r="AU384" s="156" t="s">
        <v>81</v>
      </c>
      <c r="AV384" s="13" t="s">
        <v>81</v>
      </c>
      <c r="AW384" s="13" t="s">
        <v>28</v>
      </c>
      <c r="AX384" s="13" t="s">
        <v>79</v>
      </c>
      <c r="AY384" s="156" t="s">
        <v>144</v>
      </c>
    </row>
    <row r="385" spans="2:65" s="1" customFormat="1" ht="33" customHeight="1">
      <c r="B385" s="133"/>
      <c r="C385" s="134" t="s">
        <v>456</v>
      </c>
      <c r="D385" s="134" t="s">
        <v>147</v>
      </c>
      <c r="E385" s="135" t="s">
        <v>457</v>
      </c>
      <c r="F385" s="136" t="s">
        <v>458</v>
      </c>
      <c r="G385" s="137" t="s">
        <v>158</v>
      </c>
      <c r="H385" s="138">
        <v>0.80400000000000005</v>
      </c>
      <c r="I385" s="139"/>
      <c r="J385" s="140">
        <f>ROUND(I385*H385,2)</f>
        <v>0</v>
      </c>
      <c r="K385" s="141"/>
      <c r="L385" s="32"/>
      <c r="M385" s="142" t="s">
        <v>1</v>
      </c>
      <c r="N385" s="143" t="s">
        <v>36</v>
      </c>
      <c r="P385" s="144">
        <f>O385*H385</f>
        <v>0</v>
      </c>
      <c r="Q385" s="144">
        <v>0</v>
      </c>
      <c r="R385" s="144">
        <f>Q385*H385</f>
        <v>0</v>
      </c>
      <c r="S385" s="144">
        <v>0</v>
      </c>
      <c r="T385" s="145">
        <f>S385*H385</f>
        <v>0</v>
      </c>
      <c r="AR385" s="146" t="s">
        <v>151</v>
      </c>
      <c r="AT385" s="146" t="s">
        <v>147</v>
      </c>
      <c r="AU385" s="146" t="s">
        <v>81</v>
      </c>
      <c r="AY385" s="17" t="s">
        <v>144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7" t="s">
        <v>79</v>
      </c>
      <c r="BK385" s="147">
        <f>ROUND(I385*H385,2)</f>
        <v>0</v>
      </c>
      <c r="BL385" s="17" t="s">
        <v>151</v>
      </c>
      <c r="BM385" s="146" t="s">
        <v>459</v>
      </c>
    </row>
    <row r="386" spans="2:65" s="13" customFormat="1">
      <c r="B386" s="155"/>
      <c r="D386" s="149" t="s">
        <v>153</v>
      </c>
      <c r="E386" s="156" t="s">
        <v>1</v>
      </c>
      <c r="F386" s="157" t="s">
        <v>460</v>
      </c>
      <c r="H386" s="158">
        <v>0.80400000000000005</v>
      </c>
      <c r="I386" s="159"/>
      <c r="L386" s="155"/>
      <c r="M386" s="160"/>
      <c r="T386" s="161"/>
      <c r="AT386" s="156" t="s">
        <v>153</v>
      </c>
      <c r="AU386" s="156" t="s">
        <v>81</v>
      </c>
      <c r="AV386" s="13" t="s">
        <v>81</v>
      </c>
      <c r="AW386" s="13" t="s">
        <v>28</v>
      </c>
      <c r="AX386" s="13" t="s">
        <v>79</v>
      </c>
      <c r="AY386" s="156" t="s">
        <v>144</v>
      </c>
    </row>
    <row r="387" spans="2:65" s="1" customFormat="1" ht="49.15" customHeight="1">
      <c r="B387" s="133"/>
      <c r="C387" s="193" t="s">
        <v>461</v>
      </c>
      <c r="D387" s="193" t="s">
        <v>147</v>
      </c>
      <c r="E387" s="194" t="s">
        <v>462</v>
      </c>
      <c r="F387" s="195" t="s">
        <v>463</v>
      </c>
      <c r="G387" s="196" t="s">
        <v>158</v>
      </c>
      <c r="H387" s="197">
        <v>23.114000000000001</v>
      </c>
      <c r="I387" s="198"/>
      <c r="J387" s="198">
        <f>ROUND(I387*H387,2)</f>
        <v>0</v>
      </c>
      <c r="K387" s="141"/>
      <c r="L387" s="32"/>
      <c r="M387" s="142" t="s">
        <v>1</v>
      </c>
      <c r="N387" s="143" t="s">
        <v>36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151</v>
      </c>
      <c r="AT387" s="146" t="s">
        <v>147</v>
      </c>
      <c r="AU387" s="146" t="s">
        <v>81</v>
      </c>
      <c r="AY387" s="17" t="s">
        <v>144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7" t="s">
        <v>79</v>
      </c>
      <c r="BK387" s="147">
        <f>ROUND(I387*H387,2)</f>
        <v>0</v>
      </c>
      <c r="BL387" s="17" t="s">
        <v>151</v>
      </c>
      <c r="BM387" s="146" t="s">
        <v>707</v>
      </c>
    </row>
    <row r="388" spans="2:65" s="13" customFormat="1">
      <c r="B388" s="155"/>
      <c r="D388" s="149" t="s">
        <v>153</v>
      </c>
      <c r="E388" s="156" t="s">
        <v>1</v>
      </c>
      <c r="F388" s="157" t="s">
        <v>465</v>
      </c>
      <c r="H388" s="158">
        <v>23.114000000000001</v>
      </c>
      <c r="I388" s="159"/>
      <c r="L388" s="155"/>
      <c r="M388" s="160"/>
      <c r="T388" s="161"/>
      <c r="AT388" s="156" t="s">
        <v>153</v>
      </c>
      <c r="AU388" s="156" t="s">
        <v>81</v>
      </c>
      <c r="AV388" s="13" t="s">
        <v>81</v>
      </c>
      <c r="AW388" s="13" t="s">
        <v>28</v>
      </c>
      <c r="AX388" s="13" t="s">
        <v>79</v>
      </c>
      <c r="AY388" s="156" t="s">
        <v>144</v>
      </c>
    </row>
    <row r="389" spans="2:65" s="11" customFormat="1" ht="22.9" customHeight="1">
      <c r="B389" s="121"/>
      <c r="D389" s="122" t="s">
        <v>70</v>
      </c>
      <c r="E389" s="131" t="s">
        <v>466</v>
      </c>
      <c r="F389" s="131" t="s">
        <v>467</v>
      </c>
      <c r="I389" s="124"/>
      <c r="J389" s="132">
        <f>BK389</f>
        <v>0</v>
      </c>
      <c r="L389" s="121"/>
      <c r="M389" s="126"/>
      <c r="P389" s="127">
        <f>P390</f>
        <v>0</v>
      </c>
      <c r="R389" s="127">
        <f>R390</f>
        <v>0</v>
      </c>
      <c r="T389" s="128">
        <f>T390</f>
        <v>0</v>
      </c>
      <c r="AR389" s="122" t="s">
        <v>79</v>
      </c>
      <c r="AT389" s="129" t="s">
        <v>70</v>
      </c>
      <c r="AU389" s="129" t="s">
        <v>79</v>
      </c>
      <c r="AY389" s="122" t="s">
        <v>144</v>
      </c>
      <c r="BK389" s="130">
        <f>BK390</f>
        <v>0</v>
      </c>
    </row>
    <row r="390" spans="2:65" s="1" customFormat="1" ht="21.75" customHeight="1">
      <c r="B390" s="133"/>
      <c r="C390" s="193" t="s">
        <v>468</v>
      </c>
      <c r="D390" s="193" t="s">
        <v>147</v>
      </c>
      <c r="E390" s="194" t="s">
        <v>469</v>
      </c>
      <c r="F390" s="195" t="s">
        <v>470</v>
      </c>
      <c r="G390" s="196" t="s">
        <v>158</v>
      </c>
      <c r="H390" s="197">
        <v>8.5359999999999996</v>
      </c>
      <c r="I390" s="198"/>
      <c r="J390" s="198">
        <f>ROUND(I390*H390,2)</f>
        <v>0</v>
      </c>
      <c r="K390" s="141"/>
      <c r="L390" s="32"/>
      <c r="M390" s="142" t="s">
        <v>1</v>
      </c>
      <c r="N390" s="143" t="s">
        <v>36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151</v>
      </c>
      <c r="AT390" s="146" t="s">
        <v>147</v>
      </c>
      <c r="AU390" s="146" t="s">
        <v>81</v>
      </c>
      <c r="AY390" s="17" t="s">
        <v>144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79</v>
      </c>
      <c r="BK390" s="147">
        <f>ROUND(I390*H390,2)</f>
        <v>0</v>
      </c>
      <c r="BL390" s="17" t="s">
        <v>151</v>
      </c>
      <c r="BM390" s="146" t="s">
        <v>708</v>
      </c>
    </row>
    <row r="391" spans="2:65" s="11" customFormat="1" ht="25.9" customHeight="1">
      <c r="B391" s="121"/>
      <c r="D391" s="122" t="s">
        <v>70</v>
      </c>
      <c r="E391" s="123" t="s">
        <v>472</v>
      </c>
      <c r="F391" s="123" t="s">
        <v>473</v>
      </c>
      <c r="I391" s="124"/>
      <c r="J391" s="125">
        <f>BK391</f>
        <v>0</v>
      </c>
      <c r="L391" s="121"/>
      <c r="M391" s="126"/>
      <c r="P391" s="127">
        <f>P392+P396+P399+P458+P468+P484+P514</f>
        <v>0</v>
      </c>
      <c r="R391" s="127">
        <f>R392+R396+R399+R458+R468+R484+R514</f>
        <v>0</v>
      </c>
      <c r="T391" s="128">
        <f>T392+T396+T399+T458+T468+T484+T514</f>
        <v>14.219621589999999</v>
      </c>
      <c r="AR391" s="122" t="s">
        <v>81</v>
      </c>
      <c r="AT391" s="129" t="s">
        <v>70</v>
      </c>
      <c r="AU391" s="129" t="s">
        <v>71</v>
      </c>
      <c r="AY391" s="122" t="s">
        <v>144</v>
      </c>
      <c r="BK391" s="130">
        <f>BK392+BK396+BK399+BK458+BK468+BK484+BK514</f>
        <v>0</v>
      </c>
    </row>
    <row r="392" spans="2:65" s="11" customFormat="1" ht="22.9" customHeight="1">
      <c r="B392" s="121"/>
      <c r="D392" s="122" t="s">
        <v>70</v>
      </c>
      <c r="E392" s="131" t="s">
        <v>474</v>
      </c>
      <c r="F392" s="131" t="s">
        <v>475</v>
      </c>
      <c r="I392" s="124"/>
      <c r="J392" s="132">
        <f>BK392</f>
        <v>0</v>
      </c>
      <c r="L392" s="121"/>
      <c r="M392" s="126"/>
      <c r="P392" s="127">
        <f>SUM(P393:P395)</f>
        <v>0</v>
      </c>
      <c r="R392" s="127">
        <f>SUM(R393:R395)</f>
        <v>0</v>
      </c>
      <c r="T392" s="128">
        <f>SUM(T393:T395)</f>
        <v>9.5200000000000007E-2</v>
      </c>
      <c r="AR392" s="122" t="s">
        <v>81</v>
      </c>
      <c r="AT392" s="129" t="s">
        <v>70</v>
      </c>
      <c r="AU392" s="129" t="s">
        <v>79</v>
      </c>
      <c r="AY392" s="122" t="s">
        <v>144</v>
      </c>
      <c r="BK392" s="130">
        <f>SUM(BK393:BK395)</f>
        <v>0</v>
      </c>
    </row>
    <row r="393" spans="2:65" s="1" customFormat="1" ht="16.5" customHeight="1">
      <c r="B393" s="133"/>
      <c r="C393" s="134" t="s">
        <v>476</v>
      </c>
      <c r="D393" s="134" t="s">
        <v>147</v>
      </c>
      <c r="E393" s="135" t="s">
        <v>477</v>
      </c>
      <c r="F393" s="136" t="s">
        <v>478</v>
      </c>
      <c r="G393" s="137" t="s">
        <v>171</v>
      </c>
      <c r="H393" s="138">
        <v>4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36</v>
      </c>
      <c r="P393" s="144">
        <f>O393*H393</f>
        <v>0</v>
      </c>
      <c r="Q393" s="144">
        <v>0</v>
      </c>
      <c r="R393" s="144">
        <f>Q393*H393</f>
        <v>0</v>
      </c>
      <c r="S393" s="144">
        <v>2.3800000000000002E-2</v>
      </c>
      <c r="T393" s="145">
        <f>S393*H393</f>
        <v>9.5200000000000007E-2</v>
      </c>
      <c r="AR393" s="146" t="s">
        <v>265</v>
      </c>
      <c r="AT393" s="146" t="s">
        <v>147</v>
      </c>
      <c r="AU393" s="146" t="s">
        <v>81</v>
      </c>
      <c r="AY393" s="17" t="s">
        <v>144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7" t="s">
        <v>79</v>
      </c>
      <c r="BK393" s="147">
        <f>ROUND(I393*H393,2)</f>
        <v>0</v>
      </c>
      <c r="BL393" s="17" t="s">
        <v>265</v>
      </c>
      <c r="BM393" s="146" t="s">
        <v>479</v>
      </c>
    </row>
    <row r="394" spans="2:65" s="12" customFormat="1">
      <c r="B394" s="148"/>
      <c r="D394" s="149" t="s">
        <v>153</v>
      </c>
      <c r="E394" s="150" t="s">
        <v>1</v>
      </c>
      <c r="F394" s="151" t="s">
        <v>480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65" s="13" customFormat="1">
      <c r="B395" s="155"/>
      <c r="D395" s="149" t="s">
        <v>153</v>
      </c>
      <c r="E395" s="156" t="s">
        <v>1</v>
      </c>
      <c r="F395" s="157" t="s">
        <v>481</v>
      </c>
      <c r="H395" s="158">
        <v>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79</v>
      </c>
      <c r="AY395" s="156" t="s">
        <v>144</v>
      </c>
    </row>
    <row r="396" spans="2:65" s="11" customFormat="1" ht="22.9" customHeight="1">
      <c r="B396" s="121"/>
      <c r="D396" s="122" t="s">
        <v>70</v>
      </c>
      <c r="E396" s="131" t="s">
        <v>482</v>
      </c>
      <c r="F396" s="131" t="s">
        <v>483</v>
      </c>
      <c r="I396" s="124"/>
      <c r="J396" s="132">
        <f>BK396</f>
        <v>0</v>
      </c>
      <c r="L396" s="121"/>
      <c r="M396" s="126"/>
      <c r="P396" s="127">
        <f>SUM(P397:P398)</f>
        <v>0</v>
      </c>
      <c r="R396" s="127">
        <f>SUM(R397:R398)</f>
        <v>0</v>
      </c>
      <c r="T396" s="128">
        <f>SUM(T397:T398)</f>
        <v>4.0000000000000001E-3</v>
      </c>
      <c r="AR396" s="122" t="s">
        <v>81</v>
      </c>
      <c r="AT396" s="129" t="s">
        <v>70</v>
      </c>
      <c r="AU396" s="129" t="s">
        <v>79</v>
      </c>
      <c r="AY396" s="122" t="s">
        <v>144</v>
      </c>
      <c r="BK396" s="130">
        <f>SUM(BK397:BK398)</f>
        <v>0</v>
      </c>
    </row>
    <row r="397" spans="2:65" s="1" customFormat="1" ht="24.2" customHeight="1">
      <c r="B397" s="133"/>
      <c r="C397" s="193" t="s">
        <v>484</v>
      </c>
      <c r="D397" s="193" t="s">
        <v>147</v>
      </c>
      <c r="E397" s="194" t="s">
        <v>485</v>
      </c>
      <c r="F397" s="195" t="s">
        <v>486</v>
      </c>
      <c r="G397" s="196" t="s">
        <v>318</v>
      </c>
      <c r="H397" s="197">
        <v>2</v>
      </c>
      <c r="I397" s="198"/>
      <c r="J397" s="198">
        <f>ROUND(I397*H397,2)</f>
        <v>0</v>
      </c>
      <c r="K397" s="141"/>
      <c r="L397" s="32"/>
      <c r="M397" s="142" t="s">
        <v>1</v>
      </c>
      <c r="N397" s="143" t="s">
        <v>36</v>
      </c>
      <c r="P397" s="144">
        <f>O397*H397</f>
        <v>0</v>
      </c>
      <c r="Q397" s="144">
        <v>0</v>
      </c>
      <c r="R397" s="144">
        <f>Q397*H397</f>
        <v>0</v>
      </c>
      <c r="S397" s="144">
        <v>2E-3</v>
      </c>
      <c r="T397" s="145">
        <f>S397*H397</f>
        <v>4.0000000000000001E-3</v>
      </c>
      <c r="AR397" s="146" t="s">
        <v>265</v>
      </c>
      <c r="AT397" s="146" t="s">
        <v>147</v>
      </c>
      <c r="AU397" s="146" t="s">
        <v>81</v>
      </c>
      <c r="AY397" s="17" t="s">
        <v>144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7" t="s">
        <v>79</v>
      </c>
      <c r="BK397" s="147">
        <f>ROUND(I397*H397,2)</f>
        <v>0</v>
      </c>
      <c r="BL397" s="17" t="s">
        <v>265</v>
      </c>
      <c r="BM397" s="146" t="s">
        <v>709</v>
      </c>
    </row>
    <row r="398" spans="2:65" s="1" customFormat="1" ht="24.2" customHeight="1">
      <c r="B398" s="133"/>
      <c r="C398" s="193" t="s">
        <v>488</v>
      </c>
      <c r="D398" s="193" t="s">
        <v>147</v>
      </c>
      <c r="E398" s="194" t="s">
        <v>489</v>
      </c>
      <c r="F398" s="195" t="s">
        <v>490</v>
      </c>
      <c r="G398" s="196" t="s">
        <v>491</v>
      </c>
      <c r="H398" s="197"/>
      <c r="I398" s="198"/>
      <c r="J398" s="198">
        <f>ROUND(I398*H398,2)</f>
        <v>0</v>
      </c>
      <c r="K398" s="141"/>
      <c r="L398" s="32"/>
      <c r="M398" s="142" t="s">
        <v>1</v>
      </c>
      <c r="N398" s="143" t="s">
        <v>36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265</v>
      </c>
      <c r="AT398" s="146" t="s">
        <v>147</v>
      </c>
      <c r="AU398" s="146" t="s">
        <v>81</v>
      </c>
      <c r="AY398" s="17" t="s">
        <v>144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7" t="s">
        <v>79</v>
      </c>
      <c r="BK398" s="147">
        <f>ROUND(I398*H398,2)</f>
        <v>0</v>
      </c>
      <c r="BL398" s="17" t="s">
        <v>265</v>
      </c>
      <c r="BM398" s="146" t="s">
        <v>710</v>
      </c>
    </row>
    <row r="399" spans="2:65" s="11" customFormat="1" ht="22.9" customHeight="1">
      <c r="B399" s="121"/>
      <c r="D399" s="122" t="s">
        <v>70</v>
      </c>
      <c r="E399" s="131" t="s">
        <v>493</v>
      </c>
      <c r="F399" s="131" t="s">
        <v>494</v>
      </c>
      <c r="I399" s="124"/>
      <c r="J399" s="132">
        <f>BK399</f>
        <v>0</v>
      </c>
      <c r="L399" s="121"/>
      <c r="M399" s="126"/>
      <c r="P399" s="127">
        <f>SUM(P400:P457)</f>
        <v>0</v>
      </c>
      <c r="R399" s="127">
        <f>SUM(R400:R457)</f>
        <v>0</v>
      </c>
      <c r="T399" s="128">
        <f>SUM(T400:T457)</f>
        <v>5.6401383400000009</v>
      </c>
      <c r="AR399" s="122" t="s">
        <v>81</v>
      </c>
      <c r="AT399" s="129" t="s">
        <v>70</v>
      </c>
      <c r="AU399" s="129" t="s">
        <v>79</v>
      </c>
      <c r="AY399" s="122" t="s">
        <v>144</v>
      </c>
      <c r="BK399" s="130">
        <f>SUM(BK400:BK457)</f>
        <v>0</v>
      </c>
    </row>
    <row r="400" spans="2:65" s="1" customFormat="1" ht="24.2" customHeight="1">
      <c r="B400" s="133"/>
      <c r="C400" s="134" t="s">
        <v>495</v>
      </c>
      <c r="D400" s="134" t="s">
        <v>147</v>
      </c>
      <c r="E400" s="135" t="s">
        <v>496</v>
      </c>
      <c r="F400" s="136" t="s">
        <v>497</v>
      </c>
      <c r="G400" s="137" t="s">
        <v>171</v>
      </c>
      <c r="H400" s="138">
        <v>79.093000000000004</v>
      </c>
      <c r="I400" s="139"/>
      <c r="J400" s="140">
        <f>ROUND(I400*H400,2)</f>
        <v>0</v>
      </c>
      <c r="K400" s="141"/>
      <c r="L400" s="32"/>
      <c r="M400" s="142" t="s">
        <v>1</v>
      </c>
      <c r="N400" s="143" t="s">
        <v>36</v>
      </c>
      <c r="P400" s="144">
        <f>O400*H400</f>
        <v>0</v>
      </c>
      <c r="Q400" s="144">
        <v>0</v>
      </c>
      <c r="R400" s="144">
        <f>Q400*H400</f>
        <v>0</v>
      </c>
      <c r="S400" s="144">
        <v>5.638E-2</v>
      </c>
      <c r="T400" s="145">
        <f>S400*H400</f>
        <v>4.4592633400000006</v>
      </c>
      <c r="AR400" s="146" t="s">
        <v>265</v>
      </c>
      <c r="AT400" s="146" t="s">
        <v>147</v>
      </c>
      <c r="AU400" s="146" t="s">
        <v>81</v>
      </c>
      <c r="AY400" s="17" t="s">
        <v>144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7" t="s">
        <v>79</v>
      </c>
      <c r="BK400" s="147">
        <f>ROUND(I400*H400,2)</f>
        <v>0</v>
      </c>
      <c r="BL400" s="17" t="s">
        <v>265</v>
      </c>
      <c r="BM400" s="146" t="s">
        <v>498</v>
      </c>
    </row>
    <row r="401" spans="2:51" s="12" customFormat="1">
      <c r="B401" s="148"/>
      <c r="D401" s="149" t="s">
        <v>153</v>
      </c>
      <c r="E401" s="150" t="s">
        <v>1</v>
      </c>
      <c r="F401" s="151" t="s">
        <v>499</v>
      </c>
      <c r="H401" s="150" t="s">
        <v>1</v>
      </c>
      <c r="I401" s="152"/>
      <c r="L401" s="148"/>
      <c r="M401" s="153"/>
      <c r="T401" s="154"/>
      <c r="AT401" s="150" t="s">
        <v>153</v>
      </c>
      <c r="AU401" s="150" t="s">
        <v>81</v>
      </c>
      <c r="AV401" s="12" t="s">
        <v>79</v>
      </c>
      <c r="AW401" s="12" t="s">
        <v>28</v>
      </c>
      <c r="AX401" s="12" t="s">
        <v>71</v>
      </c>
      <c r="AY401" s="150" t="s">
        <v>144</v>
      </c>
    </row>
    <row r="402" spans="2:51" s="12" customFormat="1">
      <c r="B402" s="148"/>
      <c r="D402" s="149" t="s">
        <v>153</v>
      </c>
      <c r="E402" s="150" t="s">
        <v>1</v>
      </c>
      <c r="F402" s="151" t="s">
        <v>500</v>
      </c>
      <c r="H402" s="150" t="s">
        <v>1</v>
      </c>
      <c r="I402" s="152"/>
      <c r="L402" s="148"/>
      <c r="M402" s="153"/>
      <c r="T402" s="154"/>
      <c r="AT402" s="150" t="s">
        <v>153</v>
      </c>
      <c r="AU402" s="150" t="s">
        <v>81</v>
      </c>
      <c r="AV402" s="12" t="s">
        <v>79</v>
      </c>
      <c r="AW402" s="12" t="s">
        <v>28</v>
      </c>
      <c r="AX402" s="12" t="s">
        <v>71</v>
      </c>
      <c r="AY402" s="150" t="s">
        <v>144</v>
      </c>
    </row>
    <row r="403" spans="2:51" s="12" customFormat="1">
      <c r="B403" s="148"/>
      <c r="D403" s="149" t="s">
        <v>153</v>
      </c>
      <c r="E403" s="150" t="s">
        <v>1</v>
      </c>
      <c r="F403" s="151" t="s">
        <v>501</v>
      </c>
      <c r="H403" s="150" t="s">
        <v>1</v>
      </c>
      <c r="I403" s="152"/>
      <c r="L403" s="148"/>
      <c r="M403" s="153"/>
      <c r="T403" s="154"/>
      <c r="AT403" s="150" t="s">
        <v>153</v>
      </c>
      <c r="AU403" s="150" t="s">
        <v>81</v>
      </c>
      <c r="AV403" s="12" t="s">
        <v>79</v>
      </c>
      <c r="AW403" s="12" t="s">
        <v>28</v>
      </c>
      <c r="AX403" s="12" t="s">
        <v>71</v>
      </c>
      <c r="AY403" s="150" t="s">
        <v>144</v>
      </c>
    </row>
    <row r="404" spans="2:51" s="13" customFormat="1">
      <c r="B404" s="155"/>
      <c r="D404" s="149" t="s">
        <v>153</v>
      </c>
      <c r="E404" s="156" t="s">
        <v>1</v>
      </c>
      <c r="F404" s="157" t="s">
        <v>502</v>
      </c>
      <c r="H404" s="158">
        <v>21.657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51" s="12" customFormat="1">
      <c r="B405" s="148"/>
      <c r="D405" s="149" t="s">
        <v>153</v>
      </c>
      <c r="E405" s="150" t="s">
        <v>1</v>
      </c>
      <c r="F405" s="151" t="s">
        <v>503</v>
      </c>
      <c r="H405" s="150" t="s">
        <v>1</v>
      </c>
      <c r="I405" s="152"/>
      <c r="L405" s="148"/>
      <c r="M405" s="153"/>
      <c r="T405" s="154"/>
      <c r="AT405" s="150" t="s">
        <v>153</v>
      </c>
      <c r="AU405" s="150" t="s">
        <v>81</v>
      </c>
      <c r="AV405" s="12" t="s">
        <v>79</v>
      </c>
      <c r="AW405" s="12" t="s">
        <v>28</v>
      </c>
      <c r="AX405" s="12" t="s">
        <v>71</v>
      </c>
      <c r="AY405" s="150" t="s">
        <v>144</v>
      </c>
    </row>
    <row r="406" spans="2:51" s="13" customFormat="1">
      <c r="B406" s="155"/>
      <c r="D406" s="149" t="s">
        <v>153</v>
      </c>
      <c r="E406" s="156" t="s">
        <v>1</v>
      </c>
      <c r="F406" s="157" t="s">
        <v>504</v>
      </c>
      <c r="H406" s="158">
        <v>3.6</v>
      </c>
      <c r="I406" s="159"/>
      <c r="L406" s="155"/>
      <c r="M406" s="160"/>
      <c r="T406" s="161"/>
      <c r="AT406" s="156" t="s">
        <v>153</v>
      </c>
      <c r="AU406" s="156" t="s">
        <v>81</v>
      </c>
      <c r="AV406" s="13" t="s">
        <v>81</v>
      </c>
      <c r="AW406" s="13" t="s">
        <v>28</v>
      </c>
      <c r="AX406" s="13" t="s">
        <v>71</v>
      </c>
      <c r="AY406" s="156" t="s">
        <v>144</v>
      </c>
    </row>
    <row r="407" spans="2:51" s="12" customFormat="1">
      <c r="B407" s="148"/>
      <c r="D407" s="149" t="s">
        <v>153</v>
      </c>
      <c r="E407" s="150" t="s">
        <v>1</v>
      </c>
      <c r="F407" s="151" t="s">
        <v>505</v>
      </c>
      <c r="H407" s="150" t="s">
        <v>1</v>
      </c>
      <c r="I407" s="152"/>
      <c r="L407" s="148"/>
      <c r="M407" s="153"/>
      <c r="T407" s="154"/>
      <c r="AT407" s="150" t="s">
        <v>153</v>
      </c>
      <c r="AU407" s="150" t="s">
        <v>81</v>
      </c>
      <c r="AV407" s="12" t="s">
        <v>79</v>
      </c>
      <c r="AW407" s="12" t="s">
        <v>28</v>
      </c>
      <c r="AX407" s="12" t="s">
        <v>71</v>
      </c>
      <c r="AY407" s="150" t="s">
        <v>144</v>
      </c>
    </row>
    <row r="408" spans="2:51" s="13" customFormat="1">
      <c r="B408" s="155"/>
      <c r="D408" s="149" t="s">
        <v>153</v>
      </c>
      <c r="E408" s="156" t="s">
        <v>1</v>
      </c>
      <c r="F408" s="157" t="s">
        <v>506</v>
      </c>
      <c r="H408" s="158">
        <v>5.819</v>
      </c>
      <c r="I408" s="159"/>
      <c r="L408" s="155"/>
      <c r="M408" s="160"/>
      <c r="T408" s="161"/>
      <c r="AT408" s="156" t="s">
        <v>153</v>
      </c>
      <c r="AU408" s="156" t="s">
        <v>81</v>
      </c>
      <c r="AV408" s="13" t="s">
        <v>81</v>
      </c>
      <c r="AW408" s="13" t="s">
        <v>28</v>
      </c>
      <c r="AX408" s="13" t="s">
        <v>71</v>
      </c>
      <c r="AY408" s="156" t="s">
        <v>144</v>
      </c>
    </row>
    <row r="409" spans="2:51" s="12" customFormat="1">
      <c r="B409" s="148"/>
      <c r="D409" s="149" t="s">
        <v>153</v>
      </c>
      <c r="E409" s="150" t="s">
        <v>1</v>
      </c>
      <c r="F409" s="151" t="s">
        <v>179</v>
      </c>
      <c r="H409" s="150" t="s">
        <v>1</v>
      </c>
      <c r="I409" s="152"/>
      <c r="L409" s="148"/>
      <c r="M409" s="153"/>
      <c r="T409" s="154"/>
      <c r="AT409" s="150" t="s">
        <v>153</v>
      </c>
      <c r="AU409" s="150" t="s">
        <v>81</v>
      </c>
      <c r="AV409" s="12" t="s">
        <v>79</v>
      </c>
      <c r="AW409" s="12" t="s">
        <v>28</v>
      </c>
      <c r="AX409" s="12" t="s">
        <v>71</v>
      </c>
      <c r="AY409" s="150" t="s">
        <v>144</v>
      </c>
    </row>
    <row r="410" spans="2:51" s="12" customFormat="1">
      <c r="B410" s="148"/>
      <c r="D410" s="149" t="s">
        <v>153</v>
      </c>
      <c r="E410" s="150" t="s">
        <v>1</v>
      </c>
      <c r="F410" s="151" t="s">
        <v>501</v>
      </c>
      <c r="H410" s="150" t="s">
        <v>1</v>
      </c>
      <c r="I410" s="152"/>
      <c r="L410" s="148"/>
      <c r="M410" s="153"/>
      <c r="T410" s="154"/>
      <c r="AT410" s="150" t="s">
        <v>153</v>
      </c>
      <c r="AU410" s="150" t="s">
        <v>81</v>
      </c>
      <c r="AV410" s="12" t="s">
        <v>79</v>
      </c>
      <c r="AW410" s="12" t="s">
        <v>28</v>
      </c>
      <c r="AX410" s="12" t="s">
        <v>71</v>
      </c>
      <c r="AY410" s="150" t="s">
        <v>144</v>
      </c>
    </row>
    <row r="411" spans="2:51" s="13" customFormat="1">
      <c r="B411" s="155"/>
      <c r="D411" s="149" t="s">
        <v>153</v>
      </c>
      <c r="E411" s="156" t="s">
        <v>1</v>
      </c>
      <c r="F411" s="157" t="s">
        <v>507</v>
      </c>
      <c r="H411" s="158">
        <v>18.306000000000001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28</v>
      </c>
      <c r="AX411" s="13" t="s">
        <v>71</v>
      </c>
      <c r="AY411" s="156" t="s">
        <v>144</v>
      </c>
    </row>
    <row r="412" spans="2:51" s="12" customFormat="1">
      <c r="B412" s="148"/>
      <c r="D412" s="149" t="s">
        <v>153</v>
      </c>
      <c r="E412" s="150" t="s">
        <v>1</v>
      </c>
      <c r="F412" s="151" t="s">
        <v>505</v>
      </c>
      <c r="H412" s="150" t="s">
        <v>1</v>
      </c>
      <c r="I412" s="152"/>
      <c r="L412" s="148"/>
      <c r="M412" s="153"/>
      <c r="T412" s="154"/>
      <c r="AT412" s="150" t="s">
        <v>153</v>
      </c>
      <c r="AU412" s="150" t="s">
        <v>81</v>
      </c>
      <c r="AV412" s="12" t="s">
        <v>79</v>
      </c>
      <c r="AW412" s="12" t="s">
        <v>28</v>
      </c>
      <c r="AX412" s="12" t="s">
        <v>71</v>
      </c>
      <c r="AY412" s="150" t="s">
        <v>144</v>
      </c>
    </row>
    <row r="413" spans="2:51" s="13" customFormat="1">
      <c r="B413" s="155"/>
      <c r="D413" s="149" t="s">
        <v>153</v>
      </c>
      <c r="E413" s="156" t="s">
        <v>1</v>
      </c>
      <c r="F413" s="157" t="s">
        <v>508</v>
      </c>
      <c r="H413" s="158">
        <v>9.7530000000000001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71</v>
      </c>
      <c r="AY413" s="156" t="s">
        <v>144</v>
      </c>
    </row>
    <row r="414" spans="2:51" s="14" customFormat="1">
      <c r="B414" s="173"/>
      <c r="D414" s="149" t="s">
        <v>153</v>
      </c>
      <c r="E414" s="174" t="s">
        <v>1</v>
      </c>
      <c r="F414" s="175" t="s">
        <v>178</v>
      </c>
      <c r="H414" s="176">
        <v>59.134999999999998</v>
      </c>
      <c r="I414" s="177"/>
      <c r="L414" s="173"/>
      <c r="M414" s="178"/>
      <c r="T414" s="179"/>
      <c r="AT414" s="174" t="s">
        <v>153</v>
      </c>
      <c r="AU414" s="174" t="s">
        <v>81</v>
      </c>
      <c r="AV414" s="14" t="s">
        <v>145</v>
      </c>
      <c r="AW414" s="14" t="s">
        <v>28</v>
      </c>
      <c r="AX414" s="14" t="s">
        <v>71</v>
      </c>
      <c r="AY414" s="174" t="s">
        <v>144</v>
      </c>
    </row>
    <row r="415" spans="2:51" s="12" customFormat="1">
      <c r="B415" s="148"/>
      <c r="D415" s="149" t="s">
        <v>153</v>
      </c>
      <c r="E415" s="150" t="s">
        <v>1</v>
      </c>
      <c r="F415" s="151" t="s">
        <v>179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51" s="12" customFormat="1">
      <c r="B416" s="148"/>
      <c r="D416" s="149" t="s">
        <v>153</v>
      </c>
      <c r="E416" s="150" t="s">
        <v>1</v>
      </c>
      <c r="F416" s="151" t="s">
        <v>509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504</v>
      </c>
      <c r="H417" s="158">
        <v>3.6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174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2" customFormat="1">
      <c r="B419" s="148"/>
      <c r="D419" s="149" t="s">
        <v>153</v>
      </c>
      <c r="E419" s="150" t="s">
        <v>1</v>
      </c>
      <c r="F419" s="151" t="s">
        <v>510</v>
      </c>
      <c r="H419" s="150" t="s">
        <v>1</v>
      </c>
      <c r="I419" s="152"/>
      <c r="L419" s="148"/>
      <c r="M419" s="153"/>
      <c r="T419" s="154"/>
      <c r="AT419" s="150" t="s">
        <v>153</v>
      </c>
      <c r="AU419" s="150" t="s">
        <v>81</v>
      </c>
      <c r="AV419" s="12" t="s">
        <v>79</v>
      </c>
      <c r="AW419" s="12" t="s">
        <v>28</v>
      </c>
      <c r="AX419" s="12" t="s">
        <v>71</v>
      </c>
      <c r="AY419" s="150" t="s">
        <v>144</v>
      </c>
    </row>
    <row r="420" spans="2:65" s="13" customFormat="1">
      <c r="B420" s="155"/>
      <c r="D420" s="149" t="s">
        <v>153</v>
      </c>
      <c r="E420" s="156" t="s">
        <v>1</v>
      </c>
      <c r="F420" s="157" t="s">
        <v>511</v>
      </c>
      <c r="H420" s="158">
        <v>6.87</v>
      </c>
      <c r="I420" s="159"/>
      <c r="L420" s="155"/>
      <c r="M420" s="160"/>
      <c r="T420" s="161"/>
      <c r="AT420" s="156" t="s">
        <v>153</v>
      </c>
      <c r="AU420" s="156" t="s">
        <v>81</v>
      </c>
      <c r="AV420" s="13" t="s">
        <v>81</v>
      </c>
      <c r="AW420" s="13" t="s">
        <v>28</v>
      </c>
      <c r="AX420" s="13" t="s">
        <v>71</v>
      </c>
      <c r="AY420" s="156" t="s">
        <v>144</v>
      </c>
    </row>
    <row r="421" spans="2:65" s="14" customFormat="1">
      <c r="B421" s="173"/>
      <c r="D421" s="149" t="s">
        <v>153</v>
      </c>
      <c r="E421" s="174" t="s">
        <v>1</v>
      </c>
      <c r="F421" s="175" t="s">
        <v>178</v>
      </c>
      <c r="H421" s="176">
        <v>10.47</v>
      </c>
      <c r="I421" s="177"/>
      <c r="L421" s="173"/>
      <c r="M421" s="178"/>
      <c r="T421" s="179"/>
      <c r="AT421" s="174" t="s">
        <v>153</v>
      </c>
      <c r="AU421" s="174" t="s">
        <v>81</v>
      </c>
      <c r="AV421" s="14" t="s">
        <v>145</v>
      </c>
      <c r="AW421" s="14" t="s">
        <v>28</v>
      </c>
      <c r="AX421" s="14" t="s">
        <v>71</v>
      </c>
      <c r="AY421" s="174" t="s">
        <v>144</v>
      </c>
    </row>
    <row r="422" spans="2:65" s="12" customFormat="1">
      <c r="B422" s="148"/>
      <c r="D422" s="149" t="s">
        <v>153</v>
      </c>
      <c r="E422" s="150" t="s">
        <v>1</v>
      </c>
      <c r="F422" s="151" t="s">
        <v>179</v>
      </c>
      <c r="H422" s="150" t="s">
        <v>1</v>
      </c>
      <c r="I422" s="152"/>
      <c r="L422" s="148"/>
      <c r="M422" s="153"/>
      <c r="T422" s="154"/>
      <c r="AT422" s="150" t="s">
        <v>153</v>
      </c>
      <c r="AU422" s="150" t="s">
        <v>81</v>
      </c>
      <c r="AV422" s="12" t="s">
        <v>79</v>
      </c>
      <c r="AW422" s="12" t="s">
        <v>28</v>
      </c>
      <c r="AX422" s="12" t="s">
        <v>71</v>
      </c>
      <c r="AY422" s="150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512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3" customFormat="1">
      <c r="B424" s="155"/>
      <c r="D424" s="149" t="s">
        <v>153</v>
      </c>
      <c r="E424" s="156" t="s">
        <v>1</v>
      </c>
      <c r="F424" s="157" t="s">
        <v>513</v>
      </c>
      <c r="H424" s="158">
        <v>4.048</v>
      </c>
      <c r="I424" s="159"/>
      <c r="L424" s="155"/>
      <c r="M424" s="160"/>
      <c r="T424" s="161"/>
      <c r="AT424" s="156" t="s">
        <v>153</v>
      </c>
      <c r="AU424" s="156" t="s">
        <v>81</v>
      </c>
      <c r="AV424" s="13" t="s">
        <v>81</v>
      </c>
      <c r="AW424" s="13" t="s">
        <v>28</v>
      </c>
      <c r="AX424" s="13" t="s">
        <v>71</v>
      </c>
      <c r="AY424" s="156" t="s">
        <v>144</v>
      </c>
    </row>
    <row r="425" spans="2:65" s="12" customFormat="1">
      <c r="B425" s="148"/>
      <c r="D425" s="149" t="s">
        <v>153</v>
      </c>
      <c r="E425" s="150" t="s">
        <v>1</v>
      </c>
      <c r="F425" s="151" t="s">
        <v>514</v>
      </c>
      <c r="H425" s="150" t="s">
        <v>1</v>
      </c>
      <c r="I425" s="152"/>
      <c r="L425" s="148"/>
      <c r="M425" s="153"/>
      <c r="T425" s="154"/>
      <c r="AT425" s="150" t="s">
        <v>153</v>
      </c>
      <c r="AU425" s="150" t="s">
        <v>81</v>
      </c>
      <c r="AV425" s="12" t="s">
        <v>79</v>
      </c>
      <c r="AW425" s="12" t="s">
        <v>28</v>
      </c>
      <c r="AX425" s="12" t="s">
        <v>71</v>
      </c>
      <c r="AY425" s="150" t="s">
        <v>144</v>
      </c>
    </row>
    <row r="426" spans="2:65" s="13" customFormat="1">
      <c r="B426" s="155"/>
      <c r="D426" s="149" t="s">
        <v>153</v>
      </c>
      <c r="E426" s="156" t="s">
        <v>1</v>
      </c>
      <c r="F426" s="157" t="s">
        <v>515</v>
      </c>
      <c r="H426" s="158">
        <v>5.44</v>
      </c>
      <c r="I426" s="159"/>
      <c r="L426" s="155"/>
      <c r="M426" s="160"/>
      <c r="T426" s="161"/>
      <c r="AT426" s="156" t="s">
        <v>153</v>
      </c>
      <c r="AU426" s="156" t="s">
        <v>81</v>
      </c>
      <c r="AV426" s="13" t="s">
        <v>81</v>
      </c>
      <c r="AW426" s="13" t="s">
        <v>28</v>
      </c>
      <c r="AX426" s="13" t="s">
        <v>71</v>
      </c>
      <c r="AY426" s="156" t="s">
        <v>144</v>
      </c>
    </row>
    <row r="427" spans="2:65" s="14" customFormat="1">
      <c r="B427" s="173"/>
      <c r="D427" s="149" t="s">
        <v>153</v>
      </c>
      <c r="E427" s="174" t="s">
        <v>1</v>
      </c>
      <c r="F427" s="175" t="s">
        <v>178</v>
      </c>
      <c r="H427" s="176">
        <v>9.4879999999999995</v>
      </c>
      <c r="I427" s="177"/>
      <c r="L427" s="173"/>
      <c r="M427" s="178"/>
      <c r="T427" s="179"/>
      <c r="AT427" s="174" t="s">
        <v>153</v>
      </c>
      <c r="AU427" s="174" t="s">
        <v>81</v>
      </c>
      <c r="AV427" s="14" t="s">
        <v>145</v>
      </c>
      <c r="AW427" s="14" t="s">
        <v>28</v>
      </c>
      <c r="AX427" s="14" t="s">
        <v>71</v>
      </c>
      <c r="AY427" s="174" t="s">
        <v>144</v>
      </c>
    </row>
    <row r="428" spans="2:65" s="15" customFormat="1">
      <c r="B428" s="180"/>
      <c r="D428" s="149" t="s">
        <v>153</v>
      </c>
      <c r="E428" s="181" t="s">
        <v>1</v>
      </c>
      <c r="F428" s="182" t="s">
        <v>182</v>
      </c>
      <c r="H428" s="183">
        <v>79.093000000000004</v>
      </c>
      <c r="I428" s="184"/>
      <c r="L428" s="180"/>
      <c r="M428" s="185"/>
      <c r="T428" s="186"/>
      <c r="AT428" s="181" t="s">
        <v>153</v>
      </c>
      <c r="AU428" s="181" t="s">
        <v>81</v>
      </c>
      <c r="AV428" s="15" t="s">
        <v>151</v>
      </c>
      <c r="AW428" s="15" t="s">
        <v>28</v>
      </c>
      <c r="AX428" s="15" t="s">
        <v>79</v>
      </c>
      <c r="AY428" s="181" t="s">
        <v>144</v>
      </c>
    </row>
    <row r="429" spans="2:65" s="1" customFormat="1" ht="24.2" customHeight="1">
      <c r="B429" s="133"/>
      <c r="C429" s="134" t="s">
        <v>516</v>
      </c>
      <c r="D429" s="134" t="s">
        <v>147</v>
      </c>
      <c r="E429" s="135" t="s">
        <v>517</v>
      </c>
      <c r="F429" s="136" t="s">
        <v>518</v>
      </c>
      <c r="G429" s="137" t="s">
        <v>171</v>
      </c>
      <c r="H429" s="138">
        <v>7.9</v>
      </c>
      <c r="I429" s="139"/>
      <c r="J429" s="140">
        <f>ROUND(I429*H429,2)</f>
        <v>0</v>
      </c>
      <c r="K429" s="141"/>
      <c r="L429" s="32"/>
      <c r="M429" s="142" t="s">
        <v>1</v>
      </c>
      <c r="N429" s="143" t="s">
        <v>36</v>
      </c>
      <c r="P429" s="144">
        <f>O429*H429</f>
        <v>0</v>
      </c>
      <c r="Q429" s="144">
        <v>0</v>
      </c>
      <c r="R429" s="144">
        <f>Q429*H429</f>
        <v>0</v>
      </c>
      <c r="S429" s="144">
        <v>1.7250000000000001E-2</v>
      </c>
      <c r="T429" s="145">
        <f>S429*H429</f>
        <v>0.13627500000000001</v>
      </c>
      <c r="AR429" s="146" t="s">
        <v>265</v>
      </c>
      <c r="AT429" s="146" t="s">
        <v>147</v>
      </c>
      <c r="AU429" s="146" t="s">
        <v>81</v>
      </c>
      <c r="AY429" s="17" t="s">
        <v>144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7" t="s">
        <v>79</v>
      </c>
      <c r="BK429" s="147">
        <f>ROUND(I429*H429,2)</f>
        <v>0</v>
      </c>
      <c r="BL429" s="17" t="s">
        <v>265</v>
      </c>
      <c r="BM429" s="146" t="s">
        <v>519</v>
      </c>
    </row>
    <row r="430" spans="2:65" s="12" customFormat="1">
      <c r="B430" s="148"/>
      <c r="D430" s="149" t="s">
        <v>153</v>
      </c>
      <c r="E430" s="150" t="s">
        <v>1</v>
      </c>
      <c r="F430" s="151" t="s">
        <v>174</v>
      </c>
      <c r="H430" s="150" t="s">
        <v>1</v>
      </c>
      <c r="I430" s="152"/>
      <c r="L430" s="148"/>
      <c r="M430" s="153"/>
      <c r="T430" s="154"/>
      <c r="AT430" s="150" t="s">
        <v>153</v>
      </c>
      <c r="AU430" s="150" t="s">
        <v>81</v>
      </c>
      <c r="AV430" s="12" t="s">
        <v>79</v>
      </c>
      <c r="AW430" s="12" t="s">
        <v>28</v>
      </c>
      <c r="AX430" s="12" t="s">
        <v>71</v>
      </c>
      <c r="AY430" s="150" t="s">
        <v>144</v>
      </c>
    </row>
    <row r="431" spans="2:65" s="12" customFormat="1">
      <c r="B431" s="148"/>
      <c r="D431" s="149" t="s">
        <v>153</v>
      </c>
      <c r="E431" s="150" t="s">
        <v>1</v>
      </c>
      <c r="F431" s="151" t="s">
        <v>230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3" customFormat="1">
      <c r="B432" s="155"/>
      <c r="D432" s="149" t="s">
        <v>153</v>
      </c>
      <c r="E432" s="156" t="s">
        <v>1</v>
      </c>
      <c r="F432" s="157" t="s">
        <v>520</v>
      </c>
      <c r="H432" s="158">
        <v>1</v>
      </c>
      <c r="I432" s="159"/>
      <c r="L432" s="155"/>
      <c r="M432" s="160"/>
      <c r="T432" s="161"/>
      <c r="AT432" s="156" t="s">
        <v>153</v>
      </c>
      <c r="AU432" s="156" t="s">
        <v>81</v>
      </c>
      <c r="AV432" s="13" t="s">
        <v>81</v>
      </c>
      <c r="AW432" s="13" t="s">
        <v>28</v>
      </c>
      <c r="AX432" s="13" t="s">
        <v>71</v>
      </c>
      <c r="AY432" s="156" t="s">
        <v>144</v>
      </c>
    </row>
    <row r="433" spans="2:65" s="12" customFormat="1">
      <c r="B433" s="148"/>
      <c r="D433" s="149" t="s">
        <v>153</v>
      </c>
      <c r="E433" s="150" t="s">
        <v>1</v>
      </c>
      <c r="F433" s="151" t="s">
        <v>270</v>
      </c>
      <c r="H433" s="150" t="s">
        <v>1</v>
      </c>
      <c r="I433" s="152"/>
      <c r="L433" s="148"/>
      <c r="M433" s="153"/>
      <c r="T433" s="154"/>
      <c r="AT433" s="150" t="s">
        <v>153</v>
      </c>
      <c r="AU433" s="150" t="s">
        <v>81</v>
      </c>
      <c r="AV433" s="12" t="s">
        <v>79</v>
      </c>
      <c r="AW433" s="12" t="s">
        <v>28</v>
      </c>
      <c r="AX433" s="12" t="s">
        <v>71</v>
      </c>
      <c r="AY433" s="150" t="s">
        <v>144</v>
      </c>
    </row>
    <row r="434" spans="2:65" s="13" customFormat="1">
      <c r="B434" s="155"/>
      <c r="D434" s="149" t="s">
        <v>153</v>
      </c>
      <c r="E434" s="156" t="s">
        <v>1</v>
      </c>
      <c r="F434" s="157" t="s">
        <v>521</v>
      </c>
      <c r="H434" s="158">
        <v>1.38</v>
      </c>
      <c r="I434" s="159"/>
      <c r="L434" s="155"/>
      <c r="M434" s="160"/>
      <c r="T434" s="161"/>
      <c r="AT434" s="156" t="s">
        <v>153</v>
      </c>
      <c r="AU434" s="156" t="s">
        <v>81</v>
      </c>
      <c r="AV434" s="13" t="s">
        <v>81</v>
      </c>
      <c r="AW434" s="13" t="s">
        <v>28</v>
      </c>
      <c r="AX434" s="13" t="s">
        <v>71</v>
      </c>
      <c r="AY434" s="156" t="s">
        <v>144</v>
      </c>
    </row>
    <row r="435" spans="2:65" s="14" customFormat="1">
      <c r="B435" s="173"/>
      <c r="D435" s="149" t="s">
        <v>153</v>
      </c>
      <c r="E435" s="174" t="s">
        <v>1</v>
      </c>
      <c r="F435" s="175" t="s">
        <v>178</v>
      </c>
      <c r="H435" s="176">
        <v>2.38</v>
      </c>
      <c r="I435" s="177"/>
      <c r="L435" s="173"/>
      <c r="M435" s="178"/>
      <c r="T435" s="179"/>
      <c r="AT435" s="174" t="s">
        <v>153</v>
      </c>
      <c r="AU435" s="174" t="s">
        <v>81</v>
      </c>
      <c r="AV435" s="14" t="s">
        <v>145</v>
      </c>
      <c r="AW435" s="14" t="s">
        <v>28</v>
      </c>
      <c r="AX435" s="14" t="s">
        <v>71</v>
      </c>
      <c r="AY435" s="174" t="s">
        <v>144</v>
      </c>
    </row>
    <row r="436" spans="2:65" s="12" customFormat="1">
      <c r="B436" s="148"/>
      <c r="D436" s="149" t="s">
        <v>153</v>
      </c>
      <c r="E436" s="150" t="s">
        <v>1</v>
      </c>
      <c r="F436" s="151" t="s">
        <v>179</v>
      </c>
      <c r="H436" s="150" t="s">
        <v>1</v>
      </c>
      <c r="I436" s="152"/>
      <c r="L436" s="148"/>
      <c r="M436" s="153"/>
      <c r="T436" s="154"/>
      <c r="AT436" s="150" t="s">
        <v>153</v>
      </c>
      <c r="AU436" s="150" t="s">
        <v>81</v>
      </c>
      <c r="AV436" s="12" t="s">
        <v>79</v>
      </c>
      <c r="AW436" s="12" t="s">
        <v>28</v>
      </c>
      <c r="AX436" s="12" t="s">
        <v>71</v>
      </c>
      <c r="AY436" s="150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236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3" customFormat="1">
      <c r="B438" s="155"/>
      <c r="D438" s="149" t="s">
        <v>153</v>
      </c>
      <c r="E438" s="156" t="s">
        <v>1</v>
      </c>
      <c r="F438" s="157" t="s">
        <v>520</v>
      </c>
      <c r="H438" s="158">
        <v>1</v>
      </c>
      <c r="I438" s="159"/>
      <c r="L438" s="155"/>
      <c r="M438" s="160"/>
      <c r="T438" s="161"/>
      <c r="AT438" s="156" t="s">
        <v>153</v>
      </c>
      <c r="AU438" s="156" t="s">
        <v>81</v>
      </c>
      <c r="AV438" s="13" t="s">
        <v>81</v>
      </c>
      <c r="AW438" s="13" t="s">
        <v>28</v>
      </c>
      <c r="AX438" s="13" t="s">
        <v>71</v>
      </c>
      <c r="AY438" s="156" t="s">
        <v>144</v>
      </c>
    </row>
    <row r="439" spans="2:65" s="12" customFormat="1">
      <c r="B439" s="148"/>
      <c r="D439" s="149" t="s">
        <v>153</v>
      </c>
      <c r="E439" s="150" t="s">
        <v>1</v>
      </c>
      <c r="F439" s="151" t="s">
        <v>272</v>
      </c>
      <c r="H439" s="150" t="s">
        <v>1</v>
      </c>
      <c r="I439" s="152"/>
      <c r="L439" s="148"/>
      <c r="M439" s="153"/>
      <c r="T439" s="154"/>
      <c r="AT439" s="150" t="s">
        <v>153</v>
      </c>
      <c r="AU439" s="150" t="s">
        <v>81</v>
      </c>
      <c r="AV439" s="12" t="s">
        <v>79</v>
      </c>
      <c r="AW439" s="12" t="s">
        <v>28</v>
      </c>
      <c r="AX439" s="12" t="s">
        <v>71</v>
      </c>
      <c r="AY439" s="150" t="s">
        <v>144</v>
      </c>
    </row>
    <row r="440" spans="2:65" s="13" customFormat="1">
      <c r="B440" s="155"/>
      <c r="D440" s="149" t="s">
        <v>153</v>
      </c>
      <c r="E440" s="156" t="s">
        <v>1</v>
      </c>
      <c r="F440" s="157" t="s">
        <v>522</v>
      </c>
      <c r="H440" s="158">
        <v>2.81</v>
      </c>
      <c r="I440" s="159"/>
      <c r="L440" s="155"/>
      <c r="M440" s="160"/>
      <c r="T440" s="161"/>
      <c r="AT440" s="156" t="s">
        <v>153</v>
      </c>
      <c r="AU440" s="156" t="s">
        <v>81</v>
      </c>
      <c r="AV440" s="13" t="s">
        <v>81</v>
      </c>
      <c r="AW440" s="13" t="s">
        <v>28</v>
      </c>
      <c r="AX440" s="13" t="s">
        <v>71</v>
      </c>
      <c r="AY440" s="156" t="s">
        <v>144</v>
      </c>
    </row>
    <row r="441" spans="2:65" s="12" customFormat="1">
      <c r="B441" s="148"/>
      <c r="D441" s="149" t="s">
        <v>153</v>
      </c>
      <c r="E441" s="150" t="s">
        <v>1</v>
      </c>
      <c r="F441" s="151" t="s">
        <v>234</v>
      </c>
      <c r="H441" s="150" t="s">
        <v>1</v>
      </c>
      <c r="I441" s="152"/>
      <c r="L441" s="148"/>
      <c r="M441" s="153"/>
      <c r="T441" s="154"/>
      <c r="AT441" s="150" t="s">
        <v>153</v>
      </c>
      <c r="AU441" s="150" t="s">
        <v>81</v>
      </c>
      <c r="AV441" s="12" t="s">
        <v>79</v>
      </c>
      <c r="AW441" s="12" t="s">
        <v>28</v>
      </c>
      <c r="AX441" s="12" t="s">
        <v>71</v>
      </c>
      <c r="AY441" s="150" t="s">
        <v>144</v>
      </c>
    </row>
    <row r="442" spans="2:65" s="13" customFormat="1">
      <c r="B442" s="155"/>
      <c r="D442" s="149" t="s">
        <v>153</v>
      </c>
      <c r="E442" s="156" t="s">
        <v>1</v>
      </c>
      <c r="F442" s="157" t="s">
        <v>235</v>
      </c>
      <c r="H442" s="158">
        <v>1.71</v>
      </c>
      <c r="I442" s="159"/>
      <c r="L442" s="155"/>
      <c r="M442" s="160"/>
      <c r="T442" s="161"/>
      <c r="AT442" s="156" t="s">
        <v>153</v>
      </c>
      <c r="AU442" s="156" t="s">
        <v>81</v>
      </c>
      <c r="AV442" s="13" t="s">
        <v>81</v>
      </c>
      <c r="AW442" s="13" t="s">
        <v>28</v>
      </c>
      <c r="AX442" s="13" t="s">
        <v>71</v>
      </c>
      <c r="AY442" s="156" t="s">
        <v>144</v>
      </c>
    </row>
    <row r="443" spans="2:65" s="14" customFormat="1">
      <c r="B443" s="173"/>
      <c r="D443" s="149" t="s">
        <v>153</v>
      </c>
      <c r="E443" s="174" t="s">
        <v>1</v>
      </c>
      <c r="F443" s="175" t="s">
        <v>178</v>
      </c>
      <c r="H443" s="176">
        <v>5.52</v>
      </c>
      <c r="I443" s="177"/>
      <c r="L443" s="173"/>
      <c r="M443" s="178"/>
      <c r="T443" s="179"/>
      <c r="AT443" s="174" t="s">
        <v>153</v>
      </c>
      <c r="AU443" s="174" t="s">
        <v>81</v>
      </c>
      <c r="AV443" s="14" t="s">
        <v>145</v>
      </c>
      <c r="AW443" s="14" t="s">
        <v>28</v>
      </c>
      <c r="AX443" s="14" t="s">
        <v>71</v>
      </c>
      <c r="AY443" s="174" t="s">
        <v>144</v>
      </c>
    </row>
    <row r="444" spans="2:65" s="15" customFormat="1">
      <c r="B444" s="180"/>
      <c r="D444" s="149" t="s">
        <v>153</v>
      </c>
      <c r="E444" s="181" t="s">
        <v>1</v>
      </c>
      <c r="F444" s="182" t="s">
        <v>182</v>
      </c>
      <c r="H444" s="183">
        <v>7.9</v>
      </c>
      <c r="I444" s="184"/>
      <c r="L444" s="180"/>
      <c r="M444" s="185"/>
      <c r="T444" s="186"/>
      <c r="AT444" s="181" t="s">
        <v>153</v>
      </c>
      <c r="AU444" s="181" t="s">
        <v>81</v>
      </c>
      <c r="AV444" s="15" t="s">
        <v>151</v>
      </c>
      <c r="AW444" s="15" t="s">
        <v>28</v>
      </c>
      <c r="AX444" s="15" t="s">
        <v>79</v>
      </c>
      <c r="AY444" s="181" t="s">
        <v>144</v>
      </c>
    </row>
    <row r="445" spans="2:65" s="1" customFormat="1" ht="16.5" customHeight="1">
      <c r="B445" s="133"/>
      <c r="C445" s="134" t="s">
        <v>523</v>
      </c>
      <c r="D445" s="134" t="s">
        <v>147</v>
      </c>
      <c r="E445" s="135" t="s">
        <v>524</v>
      </c>
      <c r="F445" s="136" t="s">
        <v>525</v>
      </c>
      <c r="G445" s="137" t="s">
        <v>171</v>
      </c>
      <c r="H445" s="138">
        <v>28.8</v>
      </c>
      <c r="I445" s="139"/>
      <c r="J445" s="140">
        <f>ROUND(I445*H445,2)</f>
        <v>0</v>
      </c>
      <c r="K445" s="141"/>
      <c r="L445" s="32"/>
      <c r="M445" s="142" t="s">
        <v>1</v>
      </c>
      <c r="N445" s="143" t="s">
        <v>36</v>
      </c>
      <c r="P445" s="144">
        <f>O445*H445</f>
        <v>0</v>
      </c>
      <c r="Q445" s="144">
        <v>0</v>
      </c>
      <c r="R445" s="144">
        <f>Q445*H445</f>
        <v>0</v>
      </c>
      <c r="S445" s="144">
        <v>2.75E-2</v>
      </c>
      <c r="T445" s="145">
        <f>S445*H445</f>
        <v>0.79200000000000004</v>
      </c>
      <c r="AR445" s="146" t="s">
        <v>265</v>
      </c>
      <c r="AT445" s="146" t="s">
        <v>147</v>
      </c>
      <c r="AU445" s="146" t="s">
        <v>81</v>
      </c>
      <c r="AY445" s="17" t="s">
        <v>144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7" t="s">
        <v>79</v>
      </c>
      <c r="BK445" s="147">
        <f>ROUND(I445*H445,2)</f>
        <v>0</v>
      </c>
      <c r="BL445" s="17" t="s">
        <v>265</v>
      </c>
      <c r="BM445" s="146" t="s">
        <v>526</v>
      </c>
    </row>
    <row r="446" spans="2:65" s="12" customFormat="1">
      <c r="B446" s="148"/>
      <c r="D446" s="149" t="s">
        <v>153</v>
      </c>
      <c r="E446" s="150" t="s">
        <v>1</v>
      </c>
      <c r="F446" s="151" t="s">
        <v>174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3" customFormat="1">
      <c r="B447" s="155"/>
      <c r="D447" s="149" t="s">
        <v>153</v>
      </c>
      <c r="E447" s="156" t="s">
        <v>1</v>
      </c>
      <c r="F447" s="157" t="s">
        <v>527</v>
      </c>
      <c r="H447" s="158">
        <v>14.4</v>
      </c>
      <c r="I447" s="159"/>
      <c r="L447" s="155"/>
      <c r="M447" s="160"/>
      <c r="T447" s="161"/>
      <c r="AT447" s="156" t="s">
        <v>153</v>
      </c>
      <c r="AU447" s="156" t="s">
        <v>81</v>
      </c>
      <c r="AV447" s="13" t="s">
        <v>81</v>
      </c>
      <c r="AW447" s="13" t="s">
        <v>28</v>
      </c>
      <c r="AX447" s="13" t="s">
        <v>71</v>
      </c>
      <c r="AY447" s="156" t="s">
        <v>144</v>
      </c>
    </row>
    <row r="448" spans="2:65" s="12" customFormat="1">
      <c r="B448" s="148"/>
      <c r="D448" s="149" t="s">
        <v>153</v>
      </c>
      <c r="E448" s="150" t="s">
        <v>1</v>
      </c>
      <c r="F448" s="151" t="s">
        <v>179</v>
      </c>
      <c r="H448" s="150" t="s">
        <v>1</v>
      </c>
      <c r="I448" s="152"/>
      <c r="L448" s="148"/>
      <c r="M448" s="153"/>
      <c r="T448" s="154"/>
      <c r="AT448" s="150" t="s">
        <v>153</v>
      </c>
      <c r="AU448" s="150" t="s">
        <v>81</v>
      </c>
      <c r="AV448" s="12" t="s">
        <v>79</v>
      </c>
      <c r="AW448" s="12" t="s">
        <v>28</v>
      </c>
      <c r="AX448" s="12" t="s">
        <v>71</v>
      </c>
      <c r="AY448" s="150" t="s">
        <v>144</v>
      </c>
    </row>
    <row r="449" spans="2:65" s="13" customFormat="1">
      <c r="B449" s="155"/>
      <c r="D449" s="149" t="s">
        <v>153</v>
      </c>
      <c r="E449" s="156" t="s">
        <v>1</v>
      </c>
      <c r="F449" s="157" t="s">
        <v>527</v>
      </c>
      <c r="H449" s="158">
        <v>14.4</v>
      </c>
      <c r="I449" s="159"/>
      <c r="L449" s="155"/>
      <c r="M449" s="160"/>
      <c r="T449" s="161"/>
      <c r="AT449" s="156" t="s">
        <v>153</v>
      </c>
      <c r="AU449" s="156" t="s">
        <v>81</v>
      </c>
      <c r="AV449" s="13" t="s">
        <v>81</v>
      </c>
      <c r="AW449" s="13" t="s">
        <v>28</v>
      </c>
      <c r="AX449" s="13" t="s">
        <v>71</v>
      </c>
      <c r="AY449" s="156" t="s">
        <v>144</v>
      </c>
    </row>
    <row r="450" spans="2:65" s="15" customFormat="1">
      <c r="B450" s="180"/>
      <c r="D450" s="149" t="s">
        <v>153</v>
      </c>
      <c r="E450" s="181" t="s">
        <v>1</v>
      </c>
      <c r="F450" s="182" t="s">
        <v>182</v>
      </c>
      <c r="H450" s="183">
        <v>28.8</v>
      </c>
      <c r="I450" s="184"/>
      <c r="L450" s="180"/>
      <c r="M450" s="185"/>
      <c r="T450" s="186"/>
      <c r="AT450" s="181" t="s">
        <v>153</v>
      </c>
      <c r="AU450" s="181" t="s">
        <v>81</v>
      </c>
      <c r="AV450" s="15" t="s">
        <v>151</v>
      </c>
      <c r="AW450" s="15" t="s">
        <v>28</v>
      </c>
      <c r="AX450" s="15" t="s">
        <v>79</v>
      </c>
      <c r="AY450" s="181" t="s">
        <v>144</v>
      </c>
    </row>
    <row r="451" spans="2:65" s="1" customFormat="1" ht="16.5" customHeight="1">
      <c r="B451" s="133"/>
      <c r="C451" s="134" t="s">
        <v>528</v>
      </c>
      <c r="D451" s="134" t="s">
        <v>147</v>
      </c>
      <c r="E451" s="135" t="s">
        <v>529</v>
      </c>
      <c r="F451" s="136" t="s">
        <v>530</v>
      </c>
      <c r="G451" s="137" t="s">
        <v>318</v>
      </c>
      <c r="H451" s="138">
        <v>6</v>
      </c>
      <c r="I451" s="139"/>
      <c r="J451" s="140">
        <f>ROUND(I451*H451,2)</f>
        <v>0</v>
      </c>
      <c r="K451" s="141"/>
      <c r="L451" s="32"/>
      <c r="M451" s="142" t="s">
        <v>1</v>
      </c>
      <c r="N451" s="143" t="s">
        <v>36</v>
      </c>
      <c r="P451" s="144">
        <f>O451*H451</f>
        <v>0</v>
      </c>
      <c r="Q451" s="144">
        <v>0</v>
      </c>
      <c r="R451" s="144">
        <f>Q451*H451</f>
        <v>0</v>
      </c>
      <c r="S451" s="144">
        <v>4.2099999999999999E-2</v>
      </c>
      <c r="T451" s="145">
        <f>S451*H451</f>
        <v>0.25259999999999999</v>
      </c>
      <c r="AR451" s="146" t="s">
        <v>265</v>
      </c>
      <c r="AT451" s="146" t="s">
        <v>147</v>
      </c>
      <c r="AU451" s="146" t="s">
        <v>81</v>
      </c>
      <c r="AY451" s="17" t="s">
        <v>144</v>
      </c>
      <c r="BE451" s="147">
        <f>IF(N451="základní",J451,0)</f>
        <v>0</v>
      </c>
      <c r="BF451" s="147">
        <f>IF(N451="snížená",J451,0)</f>
        <v>0</v>
      </c>
      <c r="BG451" s="147">
        <f>IF(N451="zákl. přenesená",J451,0)</f>
        <v>0</v>
      </c>
      <c r="BH451" s="147">
        <f>IF(N451="sníž. přenesená",J451,0)</f>
        <v>0</v>
      </c>
      <c r="BI451" s="147">
        <f>IF(N451="nulová",J451,0)</f>
        <v>0</v>
      </c>
      <c r="BJ451" s="17" t="s">
        <v>79</v>
      </c>
      <c r="BK451" s="147">
        <f>ROUND(I451*H451,2)</f>
        <v>0</v>
      </c>
      <c r="BL451" s="17" t="s">
        <v>265</v>
      </c>
      <c r="BM451" s="146" t="s">
        <v>531</v>
      </c>
    </row>
    <row r="452" spans="2:65" s="12" customFormat="1">
      <c r="B452" s="148"/>
      <c r="D452" s="149" t="s">
        <v>153</v>
      </c>
      <c r="E452" s="150" t="s">
        <v>1</v>
      </c>
      <c r="F452" s="151" t="s">
        <v>174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145</v>
      </c>
      <c r="H453" s="158">
        <v>3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179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145</v>
      </c>
      <c r="H455" s="158">
        <v>3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5" customFormat="1">
      <c r="B456" s="180"/>
      <c r="D456" s="149" t="s">
        <v>153</v>
      </c>
      <c r="E456" s="181" t="s">
        <v>1</v>
      </c>
      <c r="F456" s="182" t="s">
        <v>182</v>
      </c>
      <c r="H456" s="183">
        <v>6</v>
      </c>
      <c r="I456" s="184"/>
      <c r="L456" s="180"/>
      <c r="M456" s="185"/>
      <c r="T456" s="186"/>
      <c r="AT456" s="181" t="s">
        <v>153</v>
      </c>
      <c r="AU456" s="181" t="s">
        <v>81</v>
      </c>
      <c r="AV456" s="15" t="s">
        <v>151</v>
      </c>
      <c r="AW456" s="15" t="s">
        <v>28</v>
      </c>
      <c r="AX456" s="15" t="s">
        <v>79</v>
      </c>
      <c r="AY456" s="181" t="s">
        <v>144</v>
      </c>
    </row>
    <row r="457" spans="2:65" s="1" customFormat="1" ht="24.2" customHeight="1">
      <c r="B457" s="133"/>
      <c r="C457" s="134" t="s">
        <v>532</v>
      </c>
      <c r="D457" s="134" t="s">
        <v>147</v>
      </c>
      <c r="E457" s="135" t="s">
        <v>533</v>
      </c>
      <c r="F457" s="136" t="s">
        <v>534</v>
      </c>
      <c r="G457" s="137" t="s">
        <v>491</v>
      </c>
      <c r="H457" s="187"/>
      <c r="I457" s="139"/>
      <c r="J457" s="140">
        <f>ROUND(I457*H457,2)</f>
        <v>0</v>
      </c>
      <c r="K457" s="141"/>
      <c r="L457" s="32"/>
      <c r="M457" s="142" t="s">
        <v>1</v>
      </c>
      <c r="N457" s="143" t="s">
        <v>36</v>
      </c>
      <c r="P457" s="144">
        <f>O457*H457</f>
        <v>0</v>
      </c>
      <c r="Q457" s="144">
        <v>0</v>
      </c>
      <c r="R457" s="144">
        <f>Q457*H457</f>
        <v>0</v>
      </c>
      <c r="S457" s="144">
        <v>0</v>
      </c>
      <c r="T457" s="145">
        <f>S457*H457</f>
        <v>0</v>
      </c>
      <c r="AR457" s="146" t="s">
        <v>265</v>
      </c>
      <c r="AT457" s="146" t="s">
        <v>147</v>
      </c>
      <c r="AU457" s="146" t="s">
        <v>81</v>
      </c>
      <c r="AY457" s="17" t="s">
        <v>144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7" t="s">
        <v>79</v>
      </c>
      <c r="BK457" s="147">
        <f>ROUND(I457*H457,2)</f>
        <v>0</v>
      </c>
      <c r="BL457" s="17" t="s">
        <v>265</v>
      </c>
      <c r="BM457" s="146" t="s">
        <v>535</v>
      </c>
    </row>
    <row r="458" spans="2:65" s="11" customFormat="1" ht="22.9" customHeight="1">
      <c r="B458" s="121"/>
      <c r="D458" s="122" t="s">
        <v>70</v>
      </c>
      <c r="E458" s="131" t="s">
        <v>536</v>
      </c>
      <c r="F458" s="131" t="s">
        <v>537</v>
      </c>
      <c r="I458" s="124"/>
      <c r="J458" s="132">
        <f>BK458</f>
        <v>0</v>
      </c>
      <c r="L458" s="121"/>
      <c r="M458" s="126"/>
      <c r="P458" s="127">
        <f>SUM(P459:P467)</f>
        <v>0</v>
      </c>
      <c r="R458" s="127">
        <f>SUM(R459:R467)</f>
        <v>0</v>
      </c>
      <c r="T458" s="128">
        <f>SUM(T459:T467)</f>
        <v>0.216</v>
      </c>
      <c r="AR458" s="122" t="s">
        <v>81</v>
      </c>
      <c r="AT458" s="129" t="s">
        <v>70</v>
      </c>
      <c r="AU458" s="129" t="s">
        <v>79</v>
      </c>
      <c r="AY458" s="122" t="s">
        <v>144</v>
      </c>
      <c r="BK458" s="130">
        <f>SUM(BK459:BK467)</f>
        <v>0</v>
      </c>
    </row>
    <row r="459" spans="2:65" s="1" customFormat="1" ht="24.2" customHeight="1">
      <c r="B459" s="133"/>
      <c r="C459" s="134" t="s">
        <v>538</v>
      </c>
      <c r="D459" s="134" t="s">
        <v>147</v>
      </c>
      <c r="E459" s="135" t="s">
        <v>539</v>
      </c>
      <c r="F459" s="136" t="s">
        <v>540</v>
      </c>
      <c r="G459" s="137" t="s">
        <v>318</v>
      </c>
      <c r="H459" s="138">
        <v>9</v>
      </c>
      <c r="I459" s="139"/>
      <c r="J459" s="140">
        <f>ROUND(I459*H459,2)</f>
        <v>0</v>
      </c>
      <c r="K459" s="141"/>
      <c r="L459" s="32"/>
      <c r="M459" s="142" t="s">
        <v>1</v>
      </c>
      <c r="N459" s="143" t="s">
        <v>36</v>
      </c>
      <c r="P459" s="144">
        <f>O459*H459</f>
        <v>0</v>
      </c>
      <c r="Q459" s="144">
        <v>0</v>
      </c>
      <c r="R459" s="144">
        <f>Q459*H459</f>
        <v>0</v>
      </c>
      <c r="S459" s="144">
        <v>2.4E-2</v>
      </c>
      <c r="T459" s="145">
        <f>S459*H459</f>
        <v>0.216</v>
      </c>
      <c r="AR459" s="146" t="s">
        <v>265</v>
      </c>
      <c r="AT459" s="146" t="s">
        <v>147</v>
      </c>
      <c r="AU459" s="146" t="s">
        <v>81</v>
      </c>
      <c r="AY459" s="17" t="s">
        <v>144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7" t="s">
        <v>79</v>
      </c>
      <c r="BK459" s="147">
        <f>ROUND(I459*H459,2)</f>
        <v>0</v>
      </c>
      <c r="BL459" s="17" t="s">
        <v>265</v>
      </c>
      <c r="BM459" s="146" t="s">
        <v>541</v>
      </c>
    </row>
    <row r="460" spans="2:65" s="12" customFormat="1">
      <c r="B460" s="148"/>
      <c r="D460" s="149" t="s">
        <v>153</v>
      </c>
      <c r="E460" s="150" t="s">
        <v>1</v>
      </c>
      <c r="F460" s="151" t="s">
        <v>381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3" customFormat="1">
      <c r="B461" s="155"/>
      <c r="D461" s="149" t="s">
        <v>153</v>
      </c>
      <c r="E461" s="156" t="s">
        <v>1</v>
      </c>
      <c r="F461" s="157" t="s">
        <v>145</v>
      </c>
      <c r="H461" s="158">
        <v>3</v>
      </c>
      <c r="I461" s="159"/>
      <c r="L461" s="155"/>
      <c r="M461" s="160"/>
      <c r="T461" s="161"/>
      <c r="AT461" s="156" t="s">
        <v>153</v>
      </c>
      <c r="AU461" s="156" t="s">
        <v>81</v>
      </c>
      <c r="AV461" s="13" t="s">
        <v>81</v>
      </c>
      <c r="AW461" s="13" t="s">
        <v>28</v>
      </c>
      <c r="AX461" s="13" t="s">
        <v>71</v>
      </c>
      <c r="AY461" s="156" t="s">
        <v>144</v>
      </c>
    </row>
    <row r="462" spans="2:65" s="12" customFormat="1">
      <c r="B462" s="148"/>
      <c r="D462" s="149" t="s">
        <v>153</v>
      </c>
      <c r="E462" s="150" t="s">
        <v>1</v>
      </c>
      <c r="F462" s="151" t="s">
        <v>174</v>
      </c>
      <c r="H462" s="150" t="s">
        <v>1</v>
      </c>
      <c r="I462" s="152"/>
      <c r="L462" s="148"/>
      <c r="M462" s="153"/>
      <c r="T462" s="154"/>
      <c r="AT462" s="150" t="s">
        <v>153</v>
      </c>
      <c r="AU462" s="150" t="s">
        <v>81</v>
      </c>
      <c r="AV462" s="12" t="s">
        <v>79</v>
      </c>
      <c r="AW462" s="12" t="s">
        <v>28</v>
      </c>
      <c r="AX462" s="12" t="s">
        <v>71</v>
      </c>
      <c r="AY462" s="150" t="s">
        <v>144</v>
      </c>
    </row>
    <row r="463" spans="2:65" s="13" customFormat="1">
      <c r="B463" s="155"/>
      <c r="D463" s="149" t="s">
        <v>153</v>
      </c>
      <c r="E463" s="156" t="s">
        <v>1</v>
      </c>
      <c r="F463" s="157" t="s">
        <v>81</v>
      </c>
      <c r="H463" s="158">
        <v>2</v>
      </c>
      <c r="I463" s="159"/>
      <c r="L463" s="155"/>
      <c r="M463" s="160"/>
      <c r="T463" s="161"/>
      <c r="AT463" s="156" t="s">
        <v>153</v>
      </c>
      <c r="AU463" s="156" t="s">
        <v>81</v>
      </c>
      <c r="AV463" s="13" t="s">
        <v>81</v>
      </c>
      <c r="AW463" s="13" t="s">
        <v>28</v>
      </c>
      <c r="AX463" s="13" t="s">
        <v>71</v>
      </c>
      <c r="AY463" s="156" t="s">
        <v>144</v>
      </c>
    </row>
    <row r="464" spans="2:65" s="12" customFormat="1">
      <c r="B464" s="148"/>
      <c r="D464" s="149" t="s">
        <v>153</v>
      </c>
      <c r="E464" s="150" t="s">
        <v>1</v>
      </c>
      <c r="F464" s="151" t="s">
        <v>179</v>
      </c>
      <c r="H464" s="150" t="s">
        <v>1</v>
      </c>
      <c r="I464" s="152"/>
      <c r="L464" s="148"/>
      <c r="M464" s="153"/>
      <c r="T464" s="154"/>
      <c r="AT464" s="150" t="s">
        <v>153</v>
      </c>
      <c r="AU464" s="150" t="s">
        <v>81</v>
      </c>
      <c r="AV464" s="12" t="s">
        <v>79</v>
      </c>
      <c r="AW464" s="12" t="s">
        <v>28</v>
      </c>
      <c r="AX464" s="12" t="s">
        <v>71</v>
      </c>
      <c r="AY464" s="150" t="s">
        <v>144</v>
      </c>
    </row>
    <row r="465" spans="2:65" s="13" customFormat="1">
      <c r="B465" s="155"/>
      <c r="D465" s="149" t="s">
        <v>153</v>
      </c>
      <c r="E465" s="156" t="s">
        <v>1</v>
      </c>
      <c r="F465" s="157" t="s">
        <v>151</v>
      </c>
      <c r="H465" s="158">
        <v>4</v>
      </c>
      <c r="I465" s="159"/>
      <c r="L465" s="155"/>
      <c r="M465" s="160"/>
      <c r="T465" s="161"/>
      <c r="AT465" s="156" t="s">
        <v>153</v>
      </c>
      <c r="AU465" s="156" t="s">
        <v>81</v>
      </c>
      <c r="AV465" s="13" t="s">
        <v>81</v>
      </c>
      <c r="AW465" s="13" t="s">
        <v>28</v>
      </c>
      <c r="AX465" s="13" t="s">
        <v>71</v>
      </c>
      <c r="AY465" s="156" t="s">
        <v>144</v>
      </c>
    </row>
    <row r="466" spans="2:65" s="15" customFormat="1">
      <c r="B466" s="180"/>
      <c r="D466" s="149" t="s">
        <v>153</v>
      </c>
      <c r="E466" s="181" t="s">
        <v>1</v>
      </c>
      <c r="F466" s="182" t="s">
        <v>182</v>
      </c>
      <c r="H466" s="183">
        <v>9</v>
      </c>
      <c r="I466" s="184"/>
      <c r="L466" s="180"/>
      <c r="M466" s="185"/>
      <c r="T466" s="186"/>
      <c r="AT466" s="181" t="s">
        <v>153</v>
      </c>
      <c r="AU466" s="181" t="s">
        <v>81</v>
      </c>
      <c r="AV466" s="15" t="s">
        <v>151</v>
      </c>
      <c r="AW466" s="15" t="s">
        <v>28</v>
      </c>
      <c r="AX466" s="15" t="s">
        <v>79</v>
      </c>
      <c r="AY466" s="181" t="s">
        <v>144</v>
      </c>
    </row>
    <row r="467" spans="2:65" s="1" customFormat="1" ht="24.2" customHeight="1">
      <c r="B467" s="133"/>
      <c r="C467" s="134" t="s">
        <v>542</v>
      </c>
      <c r="D467" s="134" t="s">
        <v>147</v>
      </c>
      <c r="E467" s="135" t="s">
        <v>543</v>
      </c>
      <c r="F467" s="136" t="s">
        <v>544</v>
      </c>
      <c r="G467" s="137" t="s">
        <v>491</v>
      </c>
      <c r="H467" s="187"/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0</v>
      </c>
      <c r="R467" s="144">
        <f>Q467*H467</f>
        <v>0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711</v>
      </c>
    </row>
    <row r="468" spans="2:65" s="11" customFormat="1" ht="22.9" customHeight="1">
      <c r="B468" s="121"/>
      <c r="D468" s="122" t="s">
        <v>70</v>
      </c>
      <c r="E468" s="131" t="s">
        <v>546</v>
      </c>
      <c r="F468" s="131" t="s">
        <v>547</v>
      </c>
      <c r="I468" s="124"/>
      <c r="J468" s="132">
        <f>BK468</f>
        <v>0</v>
      </c>
      <c r="L468" s="121"/>
      <c r="M468" s="126"/>
      <c r="P468" s="127">
        <f>SUM(P469:P483)</f>
        <v>0</v>
      </c>
      <c r="R468" s="127">
        <f>SUM(R469:R483)</f>
        <v>0</v>
      </c>
      <c r="T468" s="128">
        <f>SUM(T469:T483)</f>
        <v>4.1934201999999994</v>
      </c>
      <c r="AR468" s="122" t="s">
        <v>81</v>
      </c>
      <c r="AT468" s="129" t="s">
        <v>70</v>
      </c>
      <c r="AU468" s="129" t="s">
        <v>79</v>
      </c>
      <c r="AY468" s="122" t="s">
        <v>144</v>
      </c>
      <c r="BK468" s="130">
        <f>SUM(BK469:BK483)</f>
        <v>0</v>
      </c>
    </row>
    <row r="469" spans="2:65" s="1" customFormat="1" ht="24.2" customHeight="1">
      <c r="B469" s="133"/>
      <c r="C469" s="134" t="s">
        <v>548</v>
      </c>
      <c r="D469" s="134" t="s">
        <v>147</v>
      </c>
      <c r="E469" s="135" t="s">
        <v>549</v>
      </c>
      <c r="F469" s="136" t="s">
        <v>550</v>
      </c>
      <c r="G469" s="137" t="s">
        <v>279</v>
      </c>
      <c r="H469" s="138">
        <v>6.8</v>
      </c>
      <c r="I469" s="139"/>
      <c r="J469" s="140">
        <f>ROUND(I469*H469,2)</f>
        <v>0</v>
      </c>
      <c r="K469" s="141"/>
      <c r="L469" s="32"/>
      <c r="M469" s="142" t="s">
        <v>1</v>
      </c>
      <c r="N469" s="143" t="s">
        <v>36</v>
      </c>
      <c r="P469" s="144">
        <f>O469*H469</f>
        <v>0</v>
      </c>
      <c r="Q469" s="144">
        <v>0</v>
      </c>
      <c r="R469" s="144">
        <f>Q469*H469</f>
        <v>0</v>
      </c>
      <c r="S469" s="144">
        <v>1.174E-2</v>
      </c>
      <c r="T469" s="145">
        <f>S469*H469</f>
        <v>7.9832E-2</v>
      </c>
      <c r="AR469" s="146" t="s">
        <v>265</v>
      </c>
      <c r="AT469" s="146" t="s">
        <v>147</v>
      </c>
      <c r="AU469" s="146" t="s">
        <v>81</v>
      </c>
      <c r="AY469" s="17" t="s">
        <v>144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7" t="s">
        <v>79</v>
      </c>
      <c r="BK469" s="147">
        <f>ROUND(I469*H469,2)</f>
        <v>0</v>
      </c>
      <c r="BL469" s="17" t="s">
        <v>265</v>
      </c>
      <c r="BM469" s="146" t="s">
        <v>551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270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552</v>
      </c>
      <c r="H472" s="158">
        <v>3.2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179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2" customFormat="1">
      <c r="B474" s="148"/>
      <c r="D474" s="149" t="s">
        <v>153</v>
      </c>
      <c r="E474" s="150" t="s">
        <v>1</v>
      </c>
      <c r="F474" s="151" t="s">
        <v>272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3" customFormat="1">
      <c r="B475" s="155"/>
      <c r="D475" s="149" t="s">
        <v>153</v>
      </c>
      <c r="E475" s="156" t="s">
        <v>1</v>
      </c>
      <c r="F475" s="157" t="s">
        <v>553</v>
      </c>
      <c r="H475" s="158">
        <v>3.6</v>
      </c>
      <c r="I475" s="159"/>
      <c r="L475" s="155"/>
      <c r="M475" s="160"/>
      <c r="T475" s="161"/>
      <c r="AT475" s="156" t="s">
        <v>153</v>
      </c>
      <c r="AU475" s="156" t="s">
        <v>81</v>
      </c>
      <c r="AV475" s="13" t="s">
        <v>81</v>
      </c>
      <c r="AW475" s="13" t="s">
        <v>28</v>
      </c>
      <c r="AX475" s="13" t="s">
        <v>71</v>
      </c>
      <c r="AY475" s="156" t="s">
        <v>144</v>
      </c>
    </row>
    <row r="476" spans="2:65" s="15" customFormat="1">
      <c r="B476" s="180"/>
      <c r="D476" s="149" t="s">
        <v>153</v>
      </c>
      <c r="E476" s="181" t="s">
        <v>1</v>
      </c>
      <c r="F476" s="182" t="s">
        <v>182</v>
      </c>
      <c r="H476" s="183">
        <v>6.8</v>
      </c>
      <c r="I476" s="184"/>
      <c r="L476" s="180"/>
      <c r="M476" s="185"/>
      <c r="T476" s="186"/>
      <c r="AT476" s="181" t="s">
        <v>153</v>
      </c>
      <c r="AU476" s="181" t="s">
        <v>81</v>
      </c>
      <c r="AV476" s="15" t="s">
        <v>151</v>
      </c>
      <c r="AW476" s="15" t="s">
        <v>28</v>
      </c>
      <c r="AX476" s="15" t="s">
        <v>79</v>
      </c>
      <c r="AY476" s="181" t="s">
        <v>144</v>
      </c>
    </row>
    <row r="477" spans="2:65" s="1" customFormat="1" ht="24.2" customHeight="1">
      <c r="B477" s="133"/>
      <c r="C477" s="134" t="s">
        <v>554</v>
      </c>
      <c r="D477" s="134" t="s">
        <v>147</v>
      </c>
      <c r="E477" s="135" t="s">
        <v>555</v>
      </c>
      <c r="F477" s="136" t="s">
        <v>556</v>
      </c>
      <c r="G477" s="137" t="s">
        <v>171</v>
      </c>
      <c r="H477" s="138">
        <v>49.46</v>
      </c>
      <c r="I477" s="139"/>
      <c r="J477" s="140">
        <f>ROUND(I477*H477,2)</f>
        <v>0</v>
      </c>
      <c r="K477" s="141"/>
      <c r="L477" s="32"/>
      <c r="M477" s="142" t="s">
        <v>1</v>
      </c>
      <c r="N477" s="143" t="s">
        <v>36</v>
      </c>
      <c r="P477" s="144">
        <f>O477*H477</f>
        <v>0</v>
      </c>
      <c r="Q477" s="144">
        <v>0</v>
      </c>
      <c r="R477" s="144">
        <f>Q477*H477</f>
        <v>0</v>
      </c>
      <c r="S477" s="144">
        <v>8.3169999999999994E-2</v>
      </c>
      <c r="T477" s="145">
        <f>S477*H477</f>
        <v>4.1135881999999997</v>
      </c>
      <c r="AR477" s="146" t="s">
        <v>265</v>
      </c>
      <c r="AT477" s="146" t="s">
        <v>147</v>
      </c>
      <c r="AU477" s="146" t="s">
        <v>81</v>
      </c>
      <c r="AY477" s="17" t="s">
        <v>144</v>
      </c>
      <c r="BE477" s="147">
        <f>IF(N477="základní",J477,0)</f>
        <v>0</v>
      </c>
      <c r="BF477" s="147">
        <f>IF(N477="snížená",J477,0)</f>
        <v>0</v>
      </c>
      <c r="BG477" s="147">
        <f>IF(N477="zákl. přenesená",J477,0)</f>
        <v>0</v>
      </c>
      <c r="BH477" s="147">
        <f>IF(N477="sníž. přenesená",J477,0)</f>
        <v>0</v>
      </c>
      <c r="BI477" s="147">
        <f>IF(N477="nulová",J477,0)</f>
        <v>0</v>
      </c>
      <c r="BJ477" s="17" t="s">
        <v>79</v>
      </c>
      <c r="BK477" s="147">
        <f>ROUND(I477*H477,2)</f>
        <v>0</v>
      </c>
      <c r="BL477" s="17" t="s">
        <v>265</v>
      </c>
      <c r="BM477" s="146" t="s">
        <v>557</v>
      </c>
    </row>
    <row r="478" spans="2:65" s="12" customFormat="1">
      <c r="B478" s="148"/>
      <c r="D478" s="149" t="s">
        <v>153</v>
      </c>
      <c r="E478" s="150" t="s">
        <v>1</v>
      </c>
      <c r="F478" s="151" t="s">
        <v>174</v>
      </c>
      <c r="H478" s="150" t="s">
        <v>1</v>
      </c>
      <c r="I478" s="152"/>
      <c r="L478" s="148"/>
      <c r="M478" s="153"/>
      <c r="T478" s="154"/>
      <c r="AT478" s="150" t="s">
        <v>153</v>
      </c>
      <c r="AU478" s="150" t="s">
        <v>81</v>
      </c>
      <c r="AV478" s="12" t="s">
        <v>79</v>
      </c>
      <c r="AW478" s="12" t="s">
        <v>28</v>
      </c>
      <c r="AX478" s="12" t="s">
        <v>71</v>
      </c>
      <c r="AY478" s="150" t="s">
        <v>144</v>
      </c>
    </row>
    <row r="479" spans="2:65" s="13" customFormat="1">
      <c r="B479" s="155"/>
      <c r="D479" s="149" t="s">
        <v>153</v>
      </c>
      <c r="E479" s="156" t="s">
        <v>1</v>
      </c>
      <c r="F479" s="157" t="s">
        <v>558</v>
      </c>
      <c r="H479" s="158">
        <v>25.32</v>
      </c>
      <c r="I479" s="159"/>
      <c r="L479" s="155"/>
      <c r="M479" s="160"/>
      <c r="T479" s="161"/>
      <c r="AT479" s="156" t="s">
        <v>153</v>
      </c>
      <c r="AU479" s="156" t="s">
        <v>81</v>
      </c>
      <c r="AV479" s="13" t="s">
        <v>81</v>
      </c>
      <c r="AW479" s="13" t="s">
        <v>28</v>
      </c>
      <c r="AX479" s="13" t="s">
        <v>71</v>
      </c>
      <c r="AY479" s="156" t="s">
        <v>144</v>
      </c>
    </row>
    <row r="480" spans="2:65" s="12" customFormat="1">
      <c r="B480" s="148"/>
      <c r="D480" s="149" t="s">
        <v>153</v>
      </c>
      <c r="E480" s="150" t="s">
        <v>1</v>
      </c>
      <c r="F480" s="151" t="s">
        <v>179</v>
      </c>
      <c r="H480" s="150" t="s">
        <v>1</v>
      </c>
      <c r="I480" s="152"/>
      <c r="L480" s="148"/>
      <c r="M480" s="153"/>
      <c r="T480" s="154"/>
      <c r="AT480" s="150" t="s">
        <v>153</v>
      </c>
      <c r="AU480" s="150" t="s">
        <v>81</v>
      </c>
      <c r="AV480" s="12" t="s">
        <v>79</v>
      </c>
      <c r="AW480" s="12" t="s">
        <v>28</v>
      </c>
      <c r="AX480" s="12" t="s">
        <v>71</v>
      </c>
      <c r="AY480" s="150" t="s">
        <v>144</v>
      </c>
    </row>
    <row r="481" spans="2:65" s="13" customFormat="1">
      <c r="B481" s="155"/>
      <c r="D481" s="149" t="s">
        <v>153</v>
      </c>
      <c r="E481" s="156" t="s">
        <v>1</v>
      </c>
      <c r="F481" s="157" t="s">
        <v>559</v>
      </c>
      <c r="H481" s="158">
        <v>24.14</v>
      </c>
      <c r="I481" s="159"/>
      <c r="L481" s="155"/>
      <c r="M481" s="160"/>
      <c r="T481" s="161"/>
      <c r="AT481" s="156" t="s">
        <v>153</v>
      </c>
      <c r="AU481" s="156" t="s">
        <v>81</v>
      </c>
      <c r="AV481" s="13" t="s">
        <v>81</v>
      </c>
      <c r="AW481" s="13" t="s">
        <v>28</v>
      </c>
      <c r="AX481" s="13" t="s">
        <v>71</v>
      </c>
      <c r="AY481" s="156" t="s">
        <v>144</v>
      </c>
    </row>
    <row r="482" spans="2:65" s="15" customFormat="1">
      <c r="B482" s="180"/>
      <c r="D482" s="149" t="s">
        <v>153</v>
      </c>
      <c r="E482" s="181" t="s">
        <v>1</v>
      </c>
      <c r="F482" s="182" t="s">
        <v>182</v>
      </c>
      <c r="H482" s="183">
        <v>49.46</v>
      </c>
      <c r="I482" s="184"/>
      <c r="L482" s="180"/>
      <c r="M482" s="185"/>
      <c r="T482" s="186"/>
      <c r="AT482" s="181" t="s">
        <v>153</v>
      </c>
      <c r="AU482" s="181" t="s">
        <v>81</v>
      </c>
      <c r="AV482" s="15" t="s">
        <v>151</v>
      </c>
      <c r="AW482" s="15" t="s">
        <v>28</v>
      </c>
      <c r="AX482" s="15" t="s">
        <v>79</v>
      </c>
      <c r="AY482" s="181" t="s">
        <v>144</v>
      </c>
    </row>
    <row r="483" spans="2:65" s="1" customFormat="1" ht="24.2" customHeight="1">
      <c r="B483" s="133"/>
      <c r="C483" s="134" t="s">
        <v>560</v>
      </c>
      <c r="D483" s="134" t="s">
        <v>147</v>
      </c>
      <c r="E483" s="135" t="s">
        <v>561</v>
      </c>
      <c r="F483" s="136" t="s">
        <v>562</v>
      </c>
      <c r="G483" s="137" t="s">
        <v>491</v>
      </c>
      <c r="H483" s="187"/>
      <c r="I483" s="139"/>
      <c r="J483" s="140">
        <f>ROUND(I483*H483,2)</f>
        <v>0</v>
      </c>
      <c r="K483" s="141"/>
      <c r="L483" s="32"/>
      <c r="M483" s="142" t="s">
        <v>1</v>
      </c>
      <c r="N483" s="143" t="s">
        <v>36</v>
      </c>
      <c r="P483" s="144">
        <f>O483*H483</f>
        <v>0</v>
      </c>
      <c r="Q483" s="144">
        <v>0</v>
      </c>
      <c r="R483" s="144">
        <f>Q483*H483</f>
        <v>0</v>
      </c>
      <c r="S483" s="144">
        <v>0</v>
      </c>
      <c r="T483" s="145">
        <f>S483*H483</f>
        <v>0</v>
      </c>
      <c r="AR483" s="146" t="s">
        <v>265</v>
      </c>
      <c r="AT483" s="146" t="s">
        <v>147</v>
      </c>
      <c r="AU483" s="146" t="s">
        <v>81</v>
      </c>
      <c r="AY483" s="17" t="s">
        <v>144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7" t="s">
        <v>79</v>
      </c>
      <c r="BK483" s="147">
        <f>ROUND(I483*H483,2)</f>
        <v>0</v>
      </c>
      <c r="BL483" s="17" t="s">
        <v>265</v>
      </c>
      <c r="BM483" s="146" t="s">
        <v>712</v>
      </c>
    </row>
    <row r="484" spans="2:65" s="11" customFormat="1" ht="22.9" customHeight="1">
      <c r="B484" s="121"/>
      <c r="D484" s="122" t="s">
        <v>70</v>
      </c>
      <c r="E484" s="131" t="s">
        <v>564</v>
      </c>
      <c r="F484" s="131" t="s">
        <v>565</v>
      </c>
      <c r="I484" s="124"/>
      <c r="J484" s="132">
        <f>BK484</f>
        <v>0</v>
      </c>
      <c r="L484" s="121"/>
      <c r="M484" s="126"/>
      <c r="P484" s="127">
        <f>SUM(P485:P513)</f>
        <v>0</v>
      </c>
      <c r="R484" s="127">
        <f>SUM(R485:R513)</f>
        <v>0</v>
      </c>
      <c r="T484" s="128">
        <f>SUM(T485:T513)</f>
        <v>4.0562550000000002</v>
      </c>
      <c r="AR484" s="122" t="s">
        <v>81</v>
      </c>
      <c r="AT484" s="129" t="s">
        <v>70</v>
      </c>
      <c r="AU484" s="129" t="s">
        <v>79</v>
      </c>
      <c r="AY484" s="122" t="s">
        <v>144</v>
      </c>
      <c r="BK484" s="130">
        <f>SUM(BK485:BK513)</f>
        <v>0</v>
      </c>
    </row>
    <row r="485" spans="2:65" s="1" customFormat="1" ht="24.2" customHeight="1">
      <c r="B485" s="133"/>
      <c r="C485" s="134" t="s">
        <v>566</v>
      </c>
      <c r="D485" s="134" t="s">
        <v>147</v>
      </c>
      <c r="E485" s="135" t="s">
        <v>567</v>
      </c>
      <c r="F485" s="136" t="s">
        <v>568</v>
      </c>
      <c r="G485" s="137" t="s">
        <v>171</v>
      </c>
      <c r="H485" s="138">
        <v>49.77</v>
      </c>
      <c r="I485" s="139"/>
      <c r="J485" s="140">
        <f>ROUND(I485*H485,2)</f>
        <v>0</v>
      </c>
      <c r="K485" s="141"/>
      <c r="L485" s="32"/>
      <c r="M485" s="142" t="s">
        <v>1</v>
      </c>
      <c r="N485" s="143" t="s">
        <v>36</v>
      </c>
      <c r="P485" s="144">
        <f>O485*H485</f>
        <v>0</v>
      </c>
      <c r="Q485" s="144">
        <v>0</v>
      </c>
      <c r="R485" s="144">
        <f>Q485*H485</f>
        <v>0</v>
      </c>
      <c r="S485" s="144">
        <v>8.1500000000000003E-2</v>
      </c>
      <c r="T485" s="145">
        <f>S485*H485</f>
        <v>4.0562550000000002</v>
      </c>
      <c r="AR485" s="146" t="s">
        <v>265</v>
      </c>
      <c r="AT485" s="146" t="s">
        <v>147</v>
      </c>
      <c r="AU485" s="146" t="s">
        <v>81</v>
      </c>
      <c r="AY485" s="17" t="s">
        <v>144</v>
      </c>
      <c r="BE485" s="147">
        <f>IF(N485="základní",J485,0)</f>
        <v>0</v>
      </c>
      <c r="BF485" s="147">
        <f>IF(N485="snížená",J485,0)</f>
        <v>0</v>
      </c>
      <c r="BG485" s="147">
        <f>IF(N485="zákl. přenesená",J485,0)</f>
        <v>0</v>
      </c>
      <c r="BH485" s="147">
        <f>IF(N485="sníž. přenesená",J485,0)</f>
        <v>0</v>
      </c>
      <c r="BI485" s="147">
        <f>IF(N485="nulová",J485,0)</f>
        <v>0</v>
      </c>
      <c r="BJ485" s="17" t="s">
        <v>79</v>
      </c>
      <c r="BK485" s="147">
        <f>ROUND(I485*H485,2)</f>
        <v>0</v>
      </c>
      <c r="BL485" s="17" t="s">
        <v>265</v>
      </c>
      <c r="BM485" s="146" t="s">
        <v>569</v>
      </c>
    </row>
    <row r="486" spans="2:65" s="12" customFormat="1">
      <c r="B486" s="148"/>
      <c r="D486" s="149" t="s">
        <v>153</v>
      </c>
      <c r="E486" s="150" t="s">
        <v>1</v>
      </c>
      <c r="F486" s="151" t="s">
        <v>174</v>
      </c>
      <c r="H486" s="150" t="s">
        <v>1</v>
      </c>
      <c r="I486" s="152"/>
      <c r="L486" s="148"/>
      <c r="M486" s="153"/>
      <c r="T486" s="154"/>
      <c r="AT486" s="150" t="s">
        <v>153</v>
      </c>
      <c r="AU486" s="150" t="s">
        <v>81</v>
      </c>
      <c r="AV486" s="12" t="s">
        <v>79</v>
      </c>
      <c r="AW486" s="12" t="s">
        <v>28</v>
      </c>
      <c r="AX486" s="12" t="s">
        <v>71</v>
      </c>
      <c r="AY486" s="150" t="s">
        <v>144</v>
      </c>
    </row>
    <row r="487" spans="2:65" s="12" customFormat="1">
      <c r="B487" s="148"/>
      <c r="D487" s="149" t="s">
        <v>153</v>
      </c>
      <c r="E487" s="150" t="s">
        <v>1</v>
      </c>
      <c r="F487" s="151" t="s">
        <v>230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65" s="13" customFormat="1">
      <c r="B488" s="155"/>
      <c r="D488" s="149" t="s">
        <v>153</v>
      </c>
      <c r="E488" s="156" t="s">
        <v>1</v>
      </c>
      <c r="F488" s="157" t="s">
        <v>570</v>
      </c>
      <c r="H488" s="158">
        <v>9.7859999999999996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65" s="13" customFormat="1">
      <c r="B489" s="155"/>
      <c r="D489" s="149" t="s">
        <v>153</v>
      </c>
      <c r="E489" s="156" t="s">
        <v>1</v>
      </c>
      <c r="F489" s="157" t="s">
        <v>571</v>
      </c>
      <c r="H489" s="158">
        <v>0.85199999999999998</v>
      </c>
      <c r="I489" s="159"/>
      <c r="L489" s="155"/>
      <c r="M489" s="160"/>
      <c r="T489" s="161"/>
      <c r="AT489" s="156" t="s">
        <v>153</v>
      </c>
      <c r="AU489" s="156" t="s">
        <v>81</v>
      </c>
      <c r="AV489" s="13" t="s">
        <v>81</v>
      </c>
      <c r="AW489" s="13" t="s">
        <v>28</v>
      </c>
      <c r="AX489" s="13" t="s">
        <v>71</v>
      </c>
      <c r="AY489" s="156" t="s">
        <v>144</v>
      </c>
    </row>
    <row r="490" spans="2:65" s="14" customFormat="1">
      <c r="B490" s="173"/>
      <c r="D490" s="149" t="s">
        <v>153</v>
      </c>
      <c r="E490" s="174" t="s">
        <v>1</v>
      </c>
      <c r="F490" s="175" t="s">
        <v>178</v>
      </c>
      <c r="H490" s="176">
        <v>10.638</v>
      </c>
      <c r="I490" s="177"/>
      <c r="L490" s="173"/>
      <c r="M490" s="178"/>
      <c r="T490" s="179"/>
      <c r="AT490" s="174" t="s">
        <v>153</v>
      </c>
      <c r="AU490" s="174" t="s">
        <v>81</v>
      </c>
      <c r="AV490" s="14" t="s">
        <v>145</v>
      </c>
      <c r="AW490" s="14" t="s">
        <v>28</v>
      </c>
      <c r="AX490" s="14" t="s">
        <v>71</v>
      </c>
      <c r="AY490" s="174" t="s">
        <v>144</v>
      </c>
    </row>
    <row r="491" spans="2:65" s="12" customFormat="1">
      <c r="B491" s="148"/>
      <c r="D491" s="149" t="s">
        <v>153</v>
      </c>
      <c r="E491" s="150" t="s">
        <v>1</v>
      </c>
      <c r="F491" s="151" t="s">
        <v>232</v>
      </c>
      <c r="H491" s="150" t="s">
        <v>1</v>
      </c>
      <c r="I491" s="152"/>
      <c r="L491" s="148"/>
      <c r="M491" s="153"/>
      <c r="T491" s="154"/>
      <c r="AT491" s="150" t="s">
        <v>153</v>
      </c>
      <c r="AU491" s="150" t="s">
        <v>81</v>
      </c>
      <c r="AV491" s="12" t="s">
        <v>79</v>
      </c>
      <c r="AW491" s="12" t="s">
        <v>28</v>
      </c>
      <c r="AX491" s="12" t="s">
        <v>71</v>
      </c>
      <c r="AY491" s="150" t="s">
        <v>144</v>
      </c>
    </row>
    <row r="492" spans="2:65" s="13" customFormat="1">
      <c r="B492" s="155"/>
      <c r="D492" s="149" t="s">
        <v>153</v>
      </c>
      <c r="E492" s="156" t="s">
        <v>1</v>
      </c>
      <c r="F492" s="157" t="s">
        <v>572</v>
      </c>
      <c r="H492" s="158">
        <v>4.093</v>
      </c>
      <c r="I492" s="159"/>
      <c r="L492" s="155"/>
      <c r="M492" s="160"/>
      <c r="T492" s="161"/>
      <c r="AT492" s="156" t="s">
        <v>153</v>
      </c>
      <c r="AU492" s="156" t="s">
        <v>81</v>
      </c>
      <c r="AV492" s="13" t="s">
        <v>81</v>
      </c>
      <c r="AW492" s="13" t="s">
        <v>28</v>
      </c>
      <c r="AX492" s="13" t="s">
        <v>71</v>
      </c>
      <c r="AY492" s="156" t="s">
        <v>144</v>
      </c>
    </row>
    <row r="493" spans="2:65" s="13" customFormat="1">
      <c r="B493" s="155"/>
      <c r="D493" s="149" t="s">
        <v>153</v>
      </c>
      <c r="E493" s="156" t="s">
        <v>1</v>
      </c>
      <c r="F493" s="157" t="s">
        <v>573</v>
      </c>
      <c r="H493" s="158">
        <v>4.5750000000000002</v>
      </c>
      <c r="I493" s="159"/>
      <c r="L493" s="155"/>
      <c r="M493" s="160"/>
      <c r="T493" s="161"/>
      <c r="AT493" s="156" t="s">
        <v>153</v>
      </c>
      <c r="AU493" s="156" t="s">
        <v>81</v>
      </c>
      <c r="AV493" s="13" t="s">
        <v>81</v>
      </c>
      <c r="AW493" s="13" t="s">
        <v>28</v>
      </c>
      <c r="AX493" s="13" t="s">
        <v>71</v>
      </c>
      <c r="AY493" s="156" t="s">
        <v>144</v>
      </c>
    </row>
    <row r="494" spans="2:65" s="14" customFormat="1">
      <c r="B494" s="173"/>
      <c r="D494" s="149" t="s">
        <v>153</v>
      </c>
      <c r="E494" s="174" t="s">
        <v>1</v>
      </c>
      <c r="F494" s="175" t="s">
        <v>178</v>
      </c>
      <c r="H494" s="176">
        <v>8.6679999999999993</v>
      </c>
      <c r="I494" s="177"/>
      <c r="L494" s="173"/>
      <c r="M494" s="178"/>
      <c r="T494" s="179"/>
      <c r="AT494" s="174" t="s">
        <v>153</v>
      </c>
      <c r="AU494" s="174" t="s">
        <v>81</v>
      </c>
      <c r="AV494" s="14" t="s">
        <v>145</v>
      </c>
      <c r="AW494" s="14" t="s">
        <v>28</v>
      </c>
      <c r="AX494" s="14" t="s">
        <v>71</v>
      </c>
      <c r="AY494" s="174" t="s">
        <v>144</v>
      </c>
    </row>
    <row r="495" spans="2:65" s="12" customFormat="1">
      <c r="B495" s="148"/>
      <c r="D495" s="149" t="s">
        <v>153</v>
      </c>
      <c r="E495" s="150" t="s">
        <v>1</v>
      </c>
      <c r="F495" s="151" t="s">
        <v>228</v>
      </c>
      <c r="H495" s="150" t="s">
        <v>1</v>
      </c>
      <c r="I495" s="152"/>
      <c r="L495" s="148"/>
      <c r="M495" s="153"/>
      <c r="T495" s="154"/>
      <c r="AT495" s="150" t="s">
        <v>153</v>
      </c>
      <c r="AU495" s="150" t="s">
        <v>81</v>
      </c>
      <c r="AV495" s="12" t="s">
        <v>79</v>
      </c>
      <c r="AW495" s="12" t="s">
        <v>28</v>
      </c>
      <c r="AX495" s="12" t="s">
        <v>71</v>
      </c>
      <c r="AY495" s="150" t="s">
        <v>144</v>
      </c>
    </row>
    <row r="496" spans="2:65" s="13" customFormat="1">
      <c r="B496" s="155"/>
      <c r="D496" s="149" t="s">
        <v>153</v>
      </c>
      <c r="E496" s="156" t="s">
        <v>1</v>
      </c>
      <c r="F496" s="157" t="s">
        <v>574</v>
      </c>
      <c r="H496" s="158">
        <v>5.93</v>
      </c>
      <c r="I496" s="159"/>
      <c r="L496" s="155"/>
      <c r="M496" s="160"/>
      <c r="T496" s="161"/>
      <c r="AT496" s="156" t="s">
        <v>153</v>
      </c>
      <c r="AU496" s="156" t="s">
        <v>81</v>
      </c>
      <c r="AV496" s="13" t="s">
        <v>81</v>
      </c>
      <c r="AW496" s="13" t="s">
        <v>28</v>
      </c>
      <c r="AX496" s="13" t="s">
        <v>71</v>
      </c>
      <c r="AY496" s="156" t="s">
        <v>144</v>
      </c>
    </row>
    <row r="497" spans="2:51" s="14" customFormat="1">
      <c r="B497" s="173"/>
      <c r="D497" s="149" t="s">
        <v>153</v>
      </c>
      <c r="E497" s="174" t="s">
        <v>1</v>
      </c>
      <c r="F497" s="175" t="s">
        <v>178</v>
      </c>
      <c r="H497" s="176">
        <v>5.93</v>
      </c>
      <c r="I497" s="177"/>
      <c r="L497" s="173"/>
      <c r="M497" s="178"/>
      <c r="T497" s="179"/>
      <c r="AT497" s="174" t="s">
        <v>153</v>
      </c>
      <c r="AU497" s="174" t="s">
        <v>81</v>
      </c>
      <c r="AV497" s="14" t="s">
        <v>145</v>
      </c>
      <c r="AW497" s="14" t="s">
        <v>28</v>
      </c>
      <c r="AX497" s="14" t="s">
        <v>71</v>
      </c>
      <c r="AY497" s="174" t="s">
        <v>144</v>
      </c>
    </row>
    <row r="498" spans="2:51" s="12" customFormat="1">
      <c r="B498" s="148"/>
      <c r="D498" s="149" t="s">
        <v>153</v>
      </c>
      <c r="E498" s="150" t="s">
        <v>1</v>
      </c>
      <c r="F498" s="151" t="s">
        <v>179</v>
      </c>
      <c r="H498" s="150" t="s">
        <v>1</v>
      </c>
      <c r="I498" s="152"/>
      <c r="L498" s="148"/>
      <c r="M498" s="153"/>
      <c r="T498" s="154"/>
      <c r="AT498" s="150" t="s">
        <v>153</v>
      </c>
      <c r="AU498" s="150" t="s">
        <v>81</v>
      </c>
      <c r="AV498" s="12" t="s">
        <v>79</v>
      </c>
      <c r="AW498" s="12" t="s">
        <v>28</v>
      </c>
      <c r="AX498" s="12" t="s">
        <v>71</v>
      </c>
      <c r="AY498" s="150" t="s">
        <v>144</v>
      </c>
    </row>
    <row r="499" spans="2:51" s="12" customFormat="1">
      <c r="B499" s="148"/>
      <c r="D499" s="149" t="s">
        <v>153</v>
      </c>
      <c r="E499" s="150" t="s">
        <v>1</v>
      </c>
      <c r="F499" s="151" t="s">
        <v>236</v>
      </c>
      <c r="H499" s="150" t="s">
        <v>1</v>
      </c>
      <c r="I499" s="152"/>
      <c r="L499" s="148"/>
      <c r="M499" s="153"/>
      <c r="T499" s="154"/>
      <c r="AT499" s="150" t="s">
        <v>153</v>
      </c>
      <c r="AU499" s="150" t="s">
        <v>81</v>
      </c>
      <c r="AV499" s="12" t="s">
        <v>79</v>
      </c>
      <c r="AW499" s="12" t="s">
        <v>28</v>
      </c>
      <c r="AX499" s="12" t="s">
        <v>71</v>
      </c>
      <c r="AY499" s="150" t="s">
        <v>144</v>
      </c>
    </row>
    <row r="500" spans="2:51" s="13" customFormat="1">
      <c r="B500" s="155"/>
      <c r="D500" s="149" t="s">
        <v>153</v>
      </c>
      <c r="E500" s="156" t="s">
        <v>1</v>
      </c>
      <c r="F500" s="157" t="s">
        <v>575</v>
      </c>
      <c r="H500" s="158">
        <v>10.587999999999999</v>
      </c>
      <c r="I500" s="159"/>
      <c r="L500" s="155"/>
      <c r="M500" s="160"/>
      <c r="T500" s="161"/>
      <c r="AT500" s="156" t="s">
        <v>153</v>
      </c>
      <c r="AU500" s="156" t="s">
        <v>81</v>
      </c>
      <c r="AV500" s="13" t="s">
        <v>81</v>
      </c>
      <c r="AW500" s="13" t="s">
        <v>28</v>
      </c>
      <c r="AX500" s="13" t="s">
        <v>71</v>
      </c>
      <c r="AY500" s="156" t="s">
        <v>144</v>
      </c>
    </row>
    <row r="501" spans="2:51" s="14" customFormat="1">
      <c r="B501" s="173"/>
      <c r="D501" s="149" t="s">
        <v>153</v>
      </c>
      <c r="E501" s="174" t="s">
        <v>1</v>
      </c>
      <c r="F501" s="175" t="s">
        <v>178</v>
      </c>
      <c r="H501" s="176">
        <v>10.587999999999999</v>
      </c>
      <c r="I501" s="177"/>
      <c r="L501" s="173"/>
      <c r="M501" s="178"/>
      <c r="T501" s="179"/>
      <c r="AT501" s="174" t="s">
        <v>153</v>
      </c>
      <c r="AU501" s="174" t="s">
        <v>81</v>
      </c>
      <c r="AV501" s="14" t="s">
        <v>145</v>
      </c>
      <c r="AW501" s="14" t="s">
        <v>28</v>
      </c>
      <c r="AX501" s="14" t="s">
        <v>71</v>
      </c>
      <c r="AY501" s="174" t="s">
        <v>144</v>
      </c>
    </row>
    <row r="502" spans="2:51" s="12" customFormat="1">
      <c r="B502" s="148"/>
      <c r="D502" s="149" t="s">
        <v>153</v>
      </c>
      <c r="E502" s="150" t="s">
        <v>1</v>
      </c>
      <c r="F502" s="151" t="s">
        <v>238</v>
      </c>
      <c r="H502" s="150" t="s">
        <v>1</v>
      </c>
      <c r="I502" s="152"/>
      <c r="L502" s="148"/>
      <c r="M502" s="153"/>
      <c r="T502" s="154"/>
      <c r="AT502" s="150" t="s">
        <v>153</v>
      </c>
      <c r="AU502" s="150" t="s">
        <v>81</v>
      </c>
      <c r="AV502" s="12" t="s">
        <v>79</v>
      </c>
      <c r="AW502" s="12" t="s">
        <v>28</v>
      </c>
      <c r="AX502" s="12" t="s">
        <v>71</v>
      </c>
      <c r="AY502" s="150" t="s">
        <v>144</v>
      </c>
    </row>
    <row r="503" spans="2:51" s="13" customFormat="1">
      <c r="B503" s="155"/>
      <c r="D503" s="149" t="s">
        <v>153</v>
      </c>
      <c r="E503" s="156" t="s">
        <v>1</v>
      </c>
      <c r="F503" s="157" t="s">
        <v>576</v>
      </c>
      <c r="H503" s="158">
        <v>2.1800000000000002</v>
      </c>
      <c r="I503" s="159"/>
      <c r="L503" s="155"/>
      <c r="M503" s="160"/>
      <c r="T503" s="161"/>
      <c r="AT503" s="156" t="s">
        <v>153</v>
      </c>
      <c r="AU503" s="156" t="s">
        <v>81</v>
      </c>
      <c r="AV503" s="13" t="s">
        <v>81</v>
      </c>
      <c r="AW503" s="13" t="s">
        <v>28</v>
      </c>
      <c r="AX503" s="13" t="s">
        <v>71</v>
      </c>
      <c r="AY503" s="156" t="s">
        <v>144</v>
      </c>
    </row>
    <row r="504" spans="2:51" s="13" customFormat="1">
      <c r="B504" s="155"/>
      <c r="D504" s="149" t="s">
        <v>153</v>
      </c>
      <c r="E504" s="156" t="s">
        <v>1</v>
      </c>
      <c r="F504" s="157" t="s">
        <v>577</v>
      </c>
      <c r="H504" s="158">
        <v>6.4050000000000002</v>
      </c>
      <c r="I504" s="159"/>
      <c r="L504" s="155"/>
      <c r="M504" s="160"/>
      <c r="T504" s="161"/>
      <c r="AT504" s="156" t="s">
        <v>153</v>
      </c>
      <c r="AU504" s="156" t="s">
        <v>81</v>
      </c>
      <c r="AV504" s="13" t="s">
        <v>81</v>
      </c>
      <c r="AW504" s="13" t="s">
        <v>28</v>
      </c>
      <c r="AX504" s="13" t="s">
        <v>71</v>
      </c>
      <c r="AY504" s="156" t="s">
        <v>144</v>
      </c>
    </row>
    <row r="505" spans="2:51" s="14" customFormat="1">
      <c r="B505" s="173"/>
      <c r="D505" s="149" t="s">
        <v>153</v>
      </c>
      <c r="E505" s="174" t="s">
        <v>1</v>
      </c>
      <c r="F505" s="175" t="s">
        <v>178</v>
      </c>
      <c r="H505" s="176">
        <v>8.5850000000000009</v>
      </c>
      <c r="I505" s="177"/>
      <c r="L505" s="173"/>
      <c r="M505" s="178"/>
      <c r="T505" s="179"/>
      <c r="AT505" s="174" t="s">
        <v>153</v>
      </c>
      <c r="AU505" s="174" t="s">
        <v>81</v>
      </c>
      <c r="AV505" s="14" t="s">
        <v>145</v>
      </c>
      <c r="AW505" s="14" t="s">
        <v>28</v>
      </c>
      <c r="AX505" s="14" t="s">
        <v>71</v>
      </c>
      <c r="AY505" s="174" t="s">
        <v>144</v>
      </c>
    </row>
    <row r="506" spans="2:51" s="12" customFormat="1">
      <c r="B506" s="148"/>
      <c r="D506" s="149" t="s">
        <v>153</v>
      </c>
      <c r="E506" s="150" t="s">
        <v>1</v>
      </c>
      <c r="F506" s="151" t="s">
        <v>240</v>
      </c>
      <c r="H506" s="150" t="s">
        <v>1</v>
      </c>
      <c r="I506" s="152"/>
      <c r="L506" s="148"/>
      <c r="M506" s="153"/>
      <c r="T506" s="154"/>
      <c r="AT506" s="150" t="s">
        <v>153</v>
      </c>
      <c r="AU506" s="150" t="s">
        <v>81</v>
      </c>
      <c r="AV506" s="12" t="s">
        <v>79</v>
      </c>
      <c r="AW506" s="12" t="s">
        <v>28</v>
      </c>
      <c r="AX506" s="12" t="s">
        <v>71</v>
      </c>
      <c r="AY506" s="150" t="s">
        <v>144</v>
      </c>
    </row>
    <row r="507" spans="2:51" s="13" customFormat="1">
      <c r="B507" s="155"/>
      <c r="D507" s="149" t="s">
        <v>153</v>
      </c>
      <c r="E507" s="156" t="s">
        <v>1</v>
      </c>
      <c r="F507" s="157" t="s">
        <v>578</v>
      </c>
      <c r="H507" s="158">
        <v>2.1749999999999998</v>
      </c>
      <c r="I507" s="159"/>
      <c r="L507" s="155"/>
      <c r="M507" s="160"/>
      <c r="T507" s="161"/>
      <c r="AT507" s="156" t="s">
        <v>153</v>
      </c>
      <c r="AU507" s="156" t="s">
        <v>81</v>
      </c>
      <c r="AV507" s="13" t="s">
        <v>81</v>
      </c>
      <c r="AW507" s="13" t="s">
        <v>28</v>
      </c>
      <c r="AX507" s="13" t="s">
        <v>71</v>
      </c>
      <c r="AY507" s="156" t="s">
        <v>144</v>
      </c>
    </row>
    <row r="508" spans="2:51" s="14" customFormat="1">
      <c r="B508" s="173"/>
      <c r="D508" s="149" t="s">
        <v>153</v>
      </c>
      <c r="E508" s="174" t="s">
        <v>1</v>
      </c>
      <c r="F508" s="175" t="s">
        <v>178</v>
      </c>
      <c r="H508" s="176">
        <v>2.1749999999999998</v>
      </c>
      <c r="I508" s="177"/>
      <c r="L508" s="173"/>
      <c r="M508" s="178"/>
      <c r="T508" s="179"/>
      <c r="AT508" s="174" t="s">
        <v>153</v>
      </c>
      <c r="AU508" s="174" t="s">
        <v>81</v>
      </c>
      <c r="AV508" s="14" t="s">
        <v>145</v>
      </c>
      <c r="AW508" s="14" t="s">
        <v>28</v>
      </c>
      <c r="AX508" s="14" t="s">
        <v>71</v>
      </c>
      <c r="AY508" s="174" t="s">
        <v>144</v>
      </c>
    </row>
    <row r="509" spans="2:51" s="12" customFormat="1">
      <c r="B509" s="148"/>
      <c r="D509" s="149" t="s">
        <v>153</v>
      </c>
      <c r="E509" s="150" t="s">
        <v>1</v>
      </c>
      <c r="F509" s="151" t="s">
        <v>234</v>
      </c>
      <c r="H509" s="150" t="s">
        <v>1</v>
      </c>
      <c r="I509" s="152"/>
      <c r="L509" s="148"/>
      <c r="M509" s="153"/>
      <c r="T509" s="154"/>
      <c r="AT509" s="150" t="s">
        <v>153</v>
      </c>
      <c r="AU509" s="150" t="s">
        <v>81</v>
      </c>
      <c r="AV509" s="12" t="s">
        <v>79</v>
      </c>
      <c r="AW509" s="12" t="s">
        <v>28</v>
      </c>
      <c r="AX509" s="12" t="s">
        <v>71</v>
      </c>
      <c r="AY509" s="150" t="s">
        <v>144</v>
      </c>
    </row>
    <row r="510" spans="2:51" s="13" customFormat="1">
      <c r="B510" s="155"/>
      <c r="D510" s="149" t="s">
        <v>153</v>
      </c>
      <c r="E510" s="156" t="s">
        <v>1</v>
      </c>
      <c r="F510" s="157" t="s">
        <v>579</v>
      </c>
      <c r="H510" s="158">
        <v>3.1859999999999999</v>
      </c>
      <c r="I510" s="159"/>
      <c r="L510" s="155"/>
      <c r="M510" s="160"/>
      <c r="T510" s="161"/>
      <c r="AT510" s="156" t="s">
        <v>153</v>
      </c>
      <c r="AU510" s="156" t="s">
        <v>81</v>
      </c>
      <c r="AV510" s="13" t="s">
        <v>81</v>
      </c>
      <c r="AW510" s="13" t="s">
        <v>28</v>
      </c>
      <c r="AX510" s="13" t="s">
        <v>71</v>
      </c>
      <c r="AY510" s="156" t="s">
        <v>144</v>
      </c>
    </row>
    <row r="511" spans="2:51" s="14" customFormat="1">
      <c r="B511" s="173"/>
      <c r="D511" s="149" t="s">
        <v>153</v>
      </c>
      <c r="E511" s="174" t="s">
        <v>1</v>
      </c>
      <c r="F511" s="175" t="s">
        <v>178</v>
      </c>
      <c r="H511" s="176">
        <v>3.1859999999999999</v>
      </c>
      <c r="I511" s="177"/>
      <c r="L511" s="173"/>
      <c r="M511" s="178"/>
      <c r="T511" s="179"/>
      <c r="AT511" s="174" t="s">
        <v>153</v>
      </c>
      <c r="AU511" s="174" t="s">
        <v>81</v>
      </c>
      <c r="AV511" s="14" t="s">
        <v>145</v>
      </c>
      <c r="AW511" s="14" t="s">
        <v>28</v>
      </c>
      <c r="AX511" s="14" t="s">
        <v>71</v>
      </c>
      <c r="AY511" s="174" t="s">
        <v>144</v>
      </c>
    </row>
    <row r="512" spans="2:51" s="15" customFormat="1">
      <c r="B512" s="180"/>
      <c r="D512" s="149" t="s">
        <v>153</v>
      </c>
      <c r="E512" s="181" t="s">
        <v>1</v>
      </c>
      <c r="F512" s="182" t="s">
        <v>182</v>
      </c>
      <c r="H512" s="183">
        <v>49.77</v>
      </c>
      <c r="I512" s="184"/>
      <c r="L512" s="180"/>
      <c r="M512" s="185"/>
      <c r="T512" s="186"/>
      <c r="AT512" s="181" t="s">
        <v>153</v>
      </c>
      <c r="AU512" s="181" t="s">
        <v>81</v>
      </c>
      <c r="AV512" s="15" t="s">
        <v>151</v>
      </c>
      <c r="AW512" s="15" t="s">
        <v>28</v>
      </c>
      <c r="AX512" s="15" t="s">
        <v>79</v>
      </c>
      <c r="AY512" s="181" t="s">
        <v>144</v>
      </c>
    </row>
    <row r="513" spans="2:65" s="1" customFormat="1" ht="24.2" customHeight="1">
      <c r="B513" s="133"/>
      <c r="C513" s="134" t="s">
        <v>580</v>
      </c>
      <c r="D513" s="134" t="s">
        <v>147</v>
      </c>
      <c r="E513" s="135" t="s">
        <v>581</v>
      </c>
      <c r="F513" s="136" t="s">
        <v>582</v>
      </c>
      <c r="G513" s="137" t="s">
        <v>491</v>
      </c>
      <c r="H513" s="187"/>
      <c r="I513" s="139"/>
      <c r="J513" s="140">
        <f>ROUND(I513*H513,2)</f>
        <v>0</v>
      </c>
      <c r="K513" s="141"/>
      <c r="L513" s="32"/>
      <c r="M513" s="142" t="s">
        <v>1</v>
      </c>
      <c r="N513" s="143" t="s">
        <v>36</v>
      </c>
      <c r="P513" s="144">
        <f>O513*H513</f>
        <v>0</v>
      </c>
      <c r="Q513" s="144">
        <v>0</v>
      </c>
      <c r="R513" s="144">
        <f>Q513*H513</f>
        <v>0</v>
      </c>
      <c r="S513" s="144">
        <v>0</v>
      </c>
      <c r="T513" s="145">
        <f>S513*H513</f>
        <v>0</v>
      </c>
      <c r="AR513" s="146" t="s">
        <v>265</v>
      </c>
      <c r="AT513" s="146" t="s">
        <v>147</v>
      </c>
      <c r="AU513" s="146" t="s">
        <v>81</v>
      </c>
      <c r="AY513" s="17" t="s">
        <v>144</v>
      </c>
      <c r="BE513" s="147">
        <f>IF(N513="základní",J513,0)</f>
        <v>0</v>
      </c>
      <c r="BF513" s="147">
        <f>IF(N513="snížená",J513,0)</f>
        <v>0</v>
      </c>
      <c r="BG513" s="147">
        <f>IF(N513="zákl. přenesená",J513,0)</f>
        <v>0</v>
      </c>
      <c r="BH513" s="147">
        <f>IF(N513="sníž. přenesená",J513,0)</f>
        <v>0</v>
      </c>
      <c r="BI513" s="147">
        <f>IF(N513="nulová",J513,0)</f>
        <v>0</v>
      </c>
      <c r="BJ513" s="17" t="s">
        <v>79</v>
      </c>
      <c r="BK513" s="147">
        <f>ROUND(I513*H513,2)</f>
        <v>0</v>
      </c>
      <c r="BL513" s="17" t="s">
        <v>265</v>
      </c>
      <c r="BM513" s="146" t="s">
        <v>713</v>
      </c>
    </row>
    <row r="514" spans="2:65" s="11" customFormat="1" ht="22.9" customHeight="1">
      <c r="B514" s="121"/>
      <c r="D514" s="122" t="s">
        <v>70</v>
      </c>
      <c r="E514" s="131" t="s">
        <v>584</v>
      </c>
      <c r="F514" s="131" t="s">
        <v>585</v>
      </c>
      <c r="I514" s="124"/>
      <c r="J514" s="132">
        <f>BK514</f>
        <v>0</v>
      </c>
      <c r="L514" s="121"/>
      <c r="M514" s="126"/>
      <c r="P514" s="127">
        <f>P515</f>
        <v>0</v>
      </c>
      <c r="R514" s="127">
        <f>R515</f>
        <v>0</v>
      </c>
      <c r="T514" s="128">
        <f>T515</f>
        <v>1.4608049999999999E-2</v>
      </c>
      <c r="AR514" s="122" t="s">
        <v>81</v>
      </c>
      <c r="AT514" s="129" t="s">
        <v>70</v>
      </c>
      <c r="AU514" s="129" t="s">
        <v>79</v>
      </c>
      <c r="AY514" s="122" t="s">
        <v>144</v>
      </c>
      <c r="BK514" s="130">
        <f>BK515</f>
        <v>0</v>
      </c>
    </row>
    <row r="515" spans="2:65" s="1" customFormat="1" ht="24.2" customHeight="1">
      <c r="B515" s="133"/>
      <c r="C515" s="134" t="s">
        <v>586</v>
      </c>
      <c r="D515" s="134" t="s">
        <v>147</v>
      </c>
      <c r="E515" s="135" t="s">
        <v>587</v>
      </c>
      <c r="F515" s="136" t="s">
        <v>588</v>
      </c>
      <c r="G515" s="137" t="s">
        <v>171</v>
      </c>
      <c r="H515" s="138">
        <v>97.387</v>
      </c>
      <c r="I515" s="139"/>
      <c r="J515" s="140">
        <f>ROUND(I515*H515,2)</f>
        <v>0</v>
      </c>
      <c r="K515" s="141"/>
      <c r="L515" s="32"/>
      <c r="M515" s="188" t="s">
        <v>1</v>
      </c>
      <c r="N515" s="189" t="s">
        <v>36</v>
      </c>
      <c r="O515" s="190"/>
      <c r="P515" s="191">
        <f>O515*H515</f>
        <v>0</v>
      </c>
      <c r="Q515" s="191">
        <v>0</v>
      </c>
      <c r="R515" s="191">
        <f>Q515*H515</f>
        <v>0</v>
      </c>
      <c r="S515" s="191">
        <v>1.4999999999999999E-4</v>
      </c>
      <c r="T515" s="192">
        <f>S515*H515</f>
        <v>1.4608049999999999E-2</v>
      </c>
      <c r="AR515" s="146" t="s">
        <v>265</v>
      </c>
      <c r="AT515" s="146" t="s">
        <v>147</v>
      </c>
      <c r="AU515" s="146" t="s">
        <v>81</v>
      </c>
      <c r="AY515" s="17" t="s">
        <v>144</v>
      </c>
      <c r="BE515" s="147">
        <f>IF(N515="základní",J515,0)</f>
        <v>0</v>
      </c>
      <c r="BF515" s="147">
        <f>IF(N515="snížená",J515,0)</f>
        <v>0</v>
      </c>
      <c r="BG515" s="147">
        <f>IF(N515="zákl. přenesená",J515,0)</f>
        <v>0</v>
      </c>
      <c r="BH515" s="147">
        <f>IF(N515="sníž. přenesená",J515,0)</f>
        <v>0</v>
      </c>
      <c r="BI515" s="147">
        <f>IF(N515="nulová",J515,0)</f>
        <v>0</v>
      </c>
      <c r="BJ515" s="17" t="s">
        <v>79</v>
      </c>
      <c r="BK515" s="147">
        <f>ROUND(I515*H515,2)</f>
        <v>0</v>
      </c>
      <c r="BL515" s="17" t="s">
        <v>265</v>
      </c>
      <c r="BM515" s="146" t="s">
        <v>589</v>
      </c>
    </row>
    <row r="516" spans="2:65" s="1" customFormat="1" ht="6.95" customHeight="1">
      <c r="B516" s="44"/>
      <c r="C516" s="45"/>
      <c r="D516" s="45"/>
      <c r="E516" s="45"/>
      <c r="F516" s="45"/>
      <c r="G516" s="45"/>
      <c r="H516" s="45"/>
      <c r="I516" s="45"/>
      <c r="J516" s="45"/>
      <c r="K516" s="45"/>
      <c r="L516" s="32"/>
    </row>
  </sheetData>
  <autoFilter ref="C130:K515" xr:uid="{00000000-0009-0000-0000-000003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16"/>
  <sheetViews>
    <sheetView showGridLines="0" topLeftCell="A389" workbookViewId="0">
      <selection activeCell="C397" sqref="C397:J3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I'!K6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714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I'!AN10="","",'Rekapitulace stavby I'!AN10)</f>
        <v/>
      </c>
      <c r="L14" s="32"/>
    </row>
    <row r="15" spans="2:46" s="1" customFormat="1" ht="18" customHeight="1">
      <c r="B15" s="32"/>
      <c r="E15" s="25" t="str">
        <f>IF('Rekapitulace stavby I'!E11="","",'Rekapitulace stavby I'!E11)</f>
        <v xml:space="preserve"> </v>
      </c>
      <c r="I15" s="27" t="s">
        <v>24</v>
      </c>
      <c r="J15" s="25" t="str">
        <f>IF('Rekapitulace stavby I'!AN11="","",'Rekapitulace stavby I'!AN11)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I'!AN13</f>
        <v>Vyplň údaj</v>
      </c>
      <c r="L17" s="32"/>
    </row>
    <row r="18" spans="2:12" s="1" customFormat="1" ht="18" customHeight="1">
      <c r="B18" s="32"/>
      <c r="E18" s="326" t="str">
        <f>'Rekapitulace stavby I'!E14</f>
        <v>Vyplň údaj</v>
      </c>
      <c r="F18" s="318"/>
      <c r="G18" s="318"/>
      <c r="H18" s="318"/>
      <c r="I18" s="27" t="s">
        <v>24</v>
      </c>
      <c r="J18" s="28" t="str">
        <f>'Rekapitulace stavby I'!AN14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I'!AN16="","",'Rekapitulace stavby I'!AN16)</f>
        <v/>
      </c>
      <c r="L20" s="32"/>
    </row>
    <row r="21" spans="2:12" s="1" customFormat="1" ht="18" customHeight="1">
      <c r="B21" s="32"/>
      <c r="E21" s="25" t="str">
        <f>IF('Rekapitulace stavby I'!E17="","",'Rekapitulace stavby I'!E17)</f>
        <v xml:space="preserve"> </v>
      </c>
      <c r="I21" s="27" t="s">
        <v>24</v>
      </c>
      <c r="J21" s="25" t="str">
        <f>IF('Rekapitulace stavby I'!AN17="","",'Rekapitulace stavby I'!AN17)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I'!AN19="","",'Rekapitulace stavby I'!AN19)</f>
        <v/>
      </c>
      <c r="L23" s="32"/>
    </row>
    <row r="24" spans="2:12" s="1" customFormat="1" ht="18" customHeight="1">
      <c r="B24" s="32"/>
      <c r="E24" s="25" t="str">
        <f>IF('Rekapitulace stavby I'!E20="","",'Rekapitulace stavby I'!E20)</f>
        <v xml:space="preserve"> </v>
      </c>
      <c r="I24" s="27" t="s">
        <v>24</v>
      </c>
      <c r="J24" s="25" t="str">
        <f>IF('Rekapitulace stavby I'!AN20="","",'Rekapitulace stavby I'!AN20)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ROUND(J131,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ROUND((SUM(BE131:BE515)),  2)</f>
        <v>0</v>
      </c>
      <c r="I33" s="92">
        <v>0.21</v>
      </c>
      <c r="J33" s="91">
        <f>ROUND(((SUM(BE131:BE515))*I33),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ROUND((SUM(BF131:BF515)),  2)</f>
        <v>0</v>
      </c>
      <c r="I34" s="92">
        <v>0.15</v>
      </c>
      <c r="J34" s="91">
        <f>ROUND(((SUM(BF131:BF515))*I34),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ROUND((SUM(BG131:BG515)),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ROUND((SUM(BH131:BH515)),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ROUND((SUM(BI131:BI515)),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03b - 3 NP - typ A a B 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J131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117</v>
      </c>
      <c r="E100" s="110"/>
      <c r="F100" s="110"/>
      <c r="G100" s="110"/>
      <c r="H100" s="110"/>
      <c r="I100" s="110"/>
      <c r="J100" s="111">
        <f>J169</f>
        <v>0</v>
      </c>
      <c r="L100" s="108"/>
    </row>
    <row r="101" spans="2:12" s="9" customFormat="1" ht="19.899999999999999" customHeight="1">
      <c r="B101" s="108"/>
      <c r="D101" s="109" t="s">
        <v>118</v>
      </c>
      <c r="E101" s="110"/>
      <c r="F101" s="110"/>
      <c r="G101" s="110"/>
      <c r="H101" s="110"/>
      <c r="I101" s="110"/>
      <c r="J101" s="111">
        <f>J286</f>
        <v>0</v>
      </c>
      <c r="L101" s="108"/>
    </row>
    <row r="102" spans="2:12" s="9" customFormat="1" ht="19.899999999999999" customHeight="1">
      <c r="B102" s="108"/>
      <c r="D102" s="109" t="s">
        <v>119</v>
      </c>
      <c r="E102" s="110"/>
      <c r="F102" s="110"/>
      <c r="G102" s="110"/>
      <c r="H102" s="110"/>
      <c r="I102" s="110"/>
      <c r="J102" s="111">
        <f>J365</f>
        <v>0</v>
      </c>
      <c r="L102" s="108"/>
    </row>
    <row r="103" spans="2:12" s="9" customFormat="1" ht="19.899999999999999" customHeight="1">
      <c r="B103" s="108"/>
      <c r="D103" s="109" t="s">
        <v>120</v>
      </c>
      <c r="E103" s="110"/>
      <c r="F103" s="110"/>
      <c r="G103" s="110"/>
      <c r="H103" s="110"/>
      <c r="I103" s="110"/>
      <c r="J103" s="111">
        <f>J389</f>
        <v>0</v>
      </c>
      <c r="L103" s="108"/>
    </row>
    <row r="104" spans="2:12" s="8" customFormat="1" ht="24.95" customHeight="1">
      <c r="B104" s="104"/>
      <c r="D104" s="105" t="s">
        <v>121</v>
      </c>
      <c r="E104" s="106"/>
      <c r="F104" s="106"/>
      <c r="G104" s="106"/>
      <c r="H104" s="106"/>
      <c r="I104" s="106"/>
      <c r="J104" s="107">
        <f>J391</f>
        <v>0</v>
      </c>
      <c r="L104" s="104"/>
    </row>
    <row r="105" spans="2:12" s="9" customFormat="1" ht="19.899999999999999" customHeight="1">
      <c r="B105" s="108"/>
      <c r="D105" s="109" t="s">
        <v>122</v>
      </c>
      <c r="E105" s="110"/>
      <c r="F105" s="110"/>
      <c r="G105" s="110"/>
      <c r="H105" s="110"/>
      <c r="I105" s="110"/>
      <c r="J105" s="111">
        <f>J392</f>
        <v>0</v>
      </c>
      <c r="L105" s="108"/>
    </row>
    <row r="106" spans="2:12" s="9" customFormat="1" ht="19.899999999999999" customHeight="1">
      <c r="B106" s="108"/>
      <c r="D106" s="109" t="s">
        <v>123</v>
      </c>
      <c r="E106" s="110"/>
      <c r="F106" s="110"/>
      <c r="G106" s="110"/>
      <c r="H106" s="110"/>
      <c r="I106" s="110"/>
      <c r="J106" s="111">
        <f>J396</f>
        <v>0</v>
      </c>
      <c r="L106" s="108"/>
    </row>
    <row r="107" spans="2:12" s="9" customFormat="1" ht="19.899999999999999" customHeight="1">
      <c r="B107" s="108"/>
      <c r="D107" s="109" t="s">
        <v>124</v>
      </c>
      <c r="E107" s="110"/>
      <c r="F107" s="110"/>
      <c r="G107" s="110"/>
      <c r="H107" s="110"/>
      <c r="I107" s="110"/>
      <c r="J107" s="111">
        <f>J399</f>
        <v>0</v>
      </c>
      <c r="L107" s="108"/>
    </row>
    <row r="108" spans="2:12" s="9" customFormat="1" ht="19.899999999999999" customHeight="1">
      <c r="B108" s="108"/>
      <c r="D108" s="109" t="s">
        <v>125</v>
      </c>
      <c r="E108" s="110"/>
      <c r="F108" s="110"/>
      <c r="G108" s="110"/>
      <c r="H108" s="110"/>
      <c r="I108" s="110"/>
      <c r="J108" s="111">
        <f>J458</f>
        <v>0</v>
      </c>
      <c r="L108" s="108"/>
    </row>
    <row r="109" spans="2:12" s="9" customFormat="1" ht="19.899999999999999" customHeight="1">
      <c r="B109" s="108"/>
      <c r="D109" s="109" t="s">
        <v>126</v>
      </c>
      <c r="E109" s="110"/>
      <c r="F109" s="110"/>
      <c r="G109" s="110"/>
      <c r="H109" s="110"/>
      <c r="I109" s="110"/>
      <c r="J109" s="111">
        <f>J468</f>
        <v>0</v>
      </c>
      <c r="L109" s="108"/>
    </row>
    <row r="110" spans="2:12" s="9" customFormat="1" ht="19.899999999999999" customHeight="1">
      <c r="B110" s="108"/>
      <c r="D110" s="109" t="s">
        <v>127</v>
      </c>
      <c r="E110" s="110"/>
      <c r="F110" s="110"/>
      <c r="G110" s="110"/>
      <c r="H110" s="110"/>
      <c r="I110" s="110"/>
      <c r="J110" s="111">
        <f>J484</f>
        <v>0</v>
      </c>
      <c r="L110" s="108"/>
    </row>
    <row r="111" spans="2:12" s="9" customFormat="1" ht="19.899999999999999" customHeight="1">
      <c r="B111" s="108"/>
      <c r="D111" s="109" t="s">
        <v>128</v>
      </c>
      <c r="E111" s="110"/>
      <c r="F111" s="110"/>
      <c r="G111" s="110"/>
      <c r="H111" s="110"/>
      <c r="I111" s="110"/>
      <c r="J111" s="111">
        <f>J514</f>
        <v>0</v>
      </c>
      <c r="L111" s="108"/>
    </row>
    <row r="112" spans="2:12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129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324" t="str">
        <f>E7</f>
        <v>UK Kam - Reko sdílených sociálek a kuchyní na 3 blocích, kolej Na Kotli, Hradec Králové</v>
      </c>
      <c r="F121" s="325"/>
      <c r="G121" s="325"/>
      <c r="H121" s="325"/>
      <c r="L121" s="32"/>
    </row>
    <row r="122" spans="2:12" s="1" customFormat="1" ht="12" customHeight="1">
      <c r="B122" s="32"/>
      <c r="C122" s="27" t="s">
        <v>107</v>
      </c>
      <c r="L122" s="32"/>
    </row>
    <row r="123" spans="2:12" s="1" customFormat="1" ht="16.5" customHeight="1">
      <c r="B123" s="32"/>
      <c r="E123" s="303" t="str">
        <f>E9</f>
        <v>03b - 3 NP - typ A a B INV</v>
      </c>
      <c r="F123" s="323"/>
      <c r="G123" s="323"/>
      <c r="H123" s="323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 xml:space="preserve"> </v>
      </c>
      <c r="I125" s="27" t="s">
        <v>21</v>
      </c>
      <c r="J125" s="52" t="str">
        <f>IF(J12="","",J12)</f>
        <v/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22</v>
      </c>
      <c r="F127" s="25" t="str">
        <f>E15</f>
        <v xml:space="preserve"> </v>
      </c>
      <c r="I127" s="27" t="s">
        <v>27</v>
      </c>
      <c r="J127" s="30" t="str">
        <f>E21</f>
        <v xml:space="preserve"> </v>
      </c>
      <c r="L127" s="32"/>
    </row>
    <row r="128" spans="2:12" s="1" customFormat="1" ht="15.2" customHeight="1">
      <c r="B128" s="32"/>
      <c r="C128" s="27" t="s">
        <v>25</v>
      </c>
      <c r="F128" s="25" t="str">
        <f>IF(E18="","",E18)</f>
        <v>Vyplň údaj</v>
      </c>
      <c r="I128" s="27" t="s">
        <v>29</v>
      </c>
      <c r="J128" s="30" t="str">
        <f>E24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2"/>
      <c r="C130" s="113" t="s">
        <v>130</v>
      </c>
      <c r="D130" s="114" t="s">
        <v>56</v>
      </c>
      <c r="E130" s="114" t="s">
        <v>52</v>
      </c>
      <c r="F130" s="114" t="s">
        <v>53</v>
      </c>
      <c r="G130" s="114" t="s">
        <v>131</v>
      </c>
      <c r="H130" s="114" t="s">
        <v>132</v>
      </c>
      <c r="I130" s="114" t="s">
        <v>133</v>
      </c>
      <c r="J130" s="115" t="s">
        <v>111</v>
      </c>
      <c r="K130" s="116" t="s">
        <v>134</v>
      </c>
      <c r="L130" s="112"/>
      <c r="M130" s="59" t="s">
        <v>1</v>
      </c>
      <c r="N130" s="60" t="s">
        <v>35</v>
      </c>
      <c r="O130" s="60" t="s">
        <v>135</v>
      </c>
      <c r="P130" s="60" t="s">
        <v>136</v>
      </c>
      <c r="Q130" s="60" t="s">
        <v>137</v>
      </c>
      <c r="R130" s="60" t="s">
        <v>138</v>
      </c>
      <c r="S130" s="60" t="s">
        <v>139</v>
      </c>
      <c r="T130" s="61" t="s">
        <v>140</v>
      </c>
    </row>
    <row r="131" spans="2:65" s="1" customFormat="1" ht="22.9" customHeight="1">
      <c r="B131" s="32"/>
      <c r="C131" s="64" t="s">
        <v>141</v>
      </c>
      <c r="J131" s="117">
        <f>BK131</f>
        <v>0</v>
      </c>
      <c r="L131" s="32"/>
      <c r="M131" s="62"/>
      <c r="N131" s="53"/>
      <c r="O131" s="53"/>
      <c r="P131" s="118">
        <f>P132+P391</f>
        <v>0</v>
      </c>
      <c r="Q131" s="53"/>
      <c r="R131" s="118">
        <f>R132+R391</f>
        <v>8.5360391899999986</v>
      </c>
      <c r="S131" s="53"/>
      <c r="T131" s="119">
        <f>T132+T391</f>
        <v>25.26705359</v>
      </c>
      <c r="AT131" s="17" t="s">
        <v>70</v>
      </c>
      <c r="AU131" s="17" t="s">
        <v>113</v>
      </c>
      <c r="BK131" s="120">
        <f>BK132+BK391</f>
        <v>0</v>
      </c>
    </row>
    <row r="132" spans="2:65" s="11" customFormat="1" ht="25.9" customHeight="1">
      <c r="B132" s="121"/>
      <c r="D132" s="122" t="s">
        <v>70</v>
      </c>
      <c r="E132" s="123" t="s">
        <v>142</v>
      </c>
      <c r="F132" s="123" t="s">
        <v>143</v>
      </c>
      <c r="I132" s="124"/>
      <c r="J132" s="125">
        <f>BK132</f>
        <v>0</v>
      </c>
      <c r="L132" s="121"/>
      <c r="M132" s="126"/>
      <c r="P132" s="127">
        <f>P133+P155+P169+P286+P365+P389</f>
        <v>0</v>
      </c>
      <c r="R132" s="127">
        <f>R133+R155+R169+R286+R365+R389</f>
        <v>8.5360391899999986</v>
      </c>
      <c r="T132" s="128">
        <f>T133+T155+T169+T286+T365+T389</f>
        <v>11.047432000000001</v>
      </c>
      <c r="AR132" s="122" t="s">
        <v>79</v>
      </c>
      <c r="AT132" s="129" t="s">
        <v>70</v>
      </c>
      <c r="AU132" s="129" t="s">
        <v>71</v>
      </c>
      <c r="AY132" s="122" t="s">
        <v>144</v>
      </c>
      <c r="BK132" s="130">
        <f>BK133+BK155+BK169+BK286+BK365+BK389</f>
        <v>0</v>
      </c>
    </row>
    <row r="133" spans="2:65" s="11" customFormat="1" ht="22.9" customHeight="1">
      <c r="B133" s="121"/>
      <c r="D133" s="122" t="s">
        <v>70</v>
      </c>
      <c r="E133" s="131" t="s">
        <v>145</v>
      </c>
      <c r="F133" s="131" t="s">
        <v>146</v>
      </c>
      <c r="I133" s="124"/>
      <c r="J133" s="132">
        <f>BK133</f>
        <v>0</v>
      </c>
      <c r="L133" s="121"/>
      <c r="M133" s="126"/>
      <c r="P133" s="127">
        <f>SUM(P134:P154)</f>
        <v>0</v>
      </c>
      <c r="R133" s="127">
        <f>SUM(R134:R154)</f>
        <v>0.97126911999999987</v>
      </c>
      <c r="T133" s="128">
        <f>SUM(T134:T154)</f>
        <v>0</v>
      </c>
      <c r="AR133" s="122" t="s">
        <v>79</v>
      </c>
      <c r="AT133" s="129" t="s">
        <v>70</v>
      </c>
      <c r="AU133" s="129" t="s">
        <v>79</v>
      </c>
      <c r="AY133" s="122" t="s">
        <v>144</v>
      </c>
      <c r="BK133" s="130">
        <f>SUM(BK134:BK154)</f>
        <v>0</v>
      </c>
    </row>
    <row r="134" spans="2:65" s="1" customFormat="1" ht="24.2" customHeight="1">
      <c r="B134" s="133"/>
      <c r="C134" s="134" t="s">
        <v>79</v>
      </c>
      <c r="D134" s="134" t="s">
        <v>147</v>
      </c>
      <c r="E134" s="135" t="s">
        <v>148</v>
      </c>
      <c r="F134" s="136" t="s">
        <v>149</v>
      </c>
      <c r="G134" s="137" t="s">
        <v>150</v>
      </c>
      <c r="H134" s="138">
        <v>0.308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36</v>
      </c>
      <c r="P134" s="144">
        <f>O134*H134</f>
        <v>0</v>
      </c>
      <c r="Q134" s="144">
        <v>1.8774999999999999</v>
      </c>
      <c r="R134" s="144">
        <f>Q134*H134</f>
        <v>0.57826999999999995</v>
      </c>
      <c r="S134" s="144">
        <v>0</v>
      </c>
      <c r="T134" s="145">
        <f>S134*H134</f>
        <v>0</v>
      </c>
      <c r="AR134" s="146" t="s">
        <v>151</v>
      </c>
      <c r="AT134" s="146" t="s">
        <v>147</v>
      </c>
      <c r="AU134" s="146" t="s">
        <v>81</v>
      </c>
      <c r="AY134" s="17" t="s">
        <v>144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79</v>
      </c>
      <c r="BK134" s="147">
        <f>ROUND(I134*H134,2)</f>
        <v>0</v>
      </c>
      <c r="BL134" s="17" t="s">
        <v>151</v>
      </c>
      <c r="BM134" s="146" t="s">
        <v>152</v>
      </c>
    </row>
    <row r="135" spans="2:65" s="12" customFormat="1">
      <c r="B135" s="148"/>
      <c r="D135" s="149" t="s">
        <v>153</v>
      </c>
      <c r="E135" s="150" t="s">
        <v>1</v>
      </c>
      <c r="F135" s="151" t="s">
        <v>154</v>
      </c>
      <c r="H135" s="150" t="s">
        <v>1</v>
      </c>
      <c r="I135" s="152"/>
      <c r="L135" s="148"/>
      <c r="M135" s="153"/>
      <c r="T135" s="154"/>
      <c r="AT135" s="150" t="s">
        <v>153</v>
      </c>
      <c r="AU135" s="150" t="s">
        <v>81</v>
      </c>
      <c r="AV135" s="12" t="s">
        <v>79</v>
      </c>
      <c r="AW135" s="12" t="s">
        <v>28</v>
      </c>
      <c r="AX135" s="12" t="s">
        <v>71</v>
      </c>
      <c r="AY135" s="150" t="s">
        <v>144</v>
      </c>
    </row>
    <row r="136" spans="2:65" s="13" customFormat="1">
      <c r="B136" s="155"/>
      <c r="D136" s="149" t="s">
        <v>153</v>
      </c>
      <c r="E136" s="156" t="s">
        <v>1</v>
      </c>
      <c r="F136" s="157" t="s">
        <v>155</v>
      </c>
      <c r="H136" s="158">
        <v>0.308</v>
      </c>
      <c r="I136" s="159"/>
      <c r="L136" s="155"/>
      <c r="M136" s="160"/>
      <c r="T136" s="161"/>
      <c r="AT136" s="156" t="s">
        <v>153</v>
      </c>
      <c r="AU136" s="156" t="s">
        <v>81</v>
      </c>
      <c r="AV136" s="13" t="s">
        <v>81</v>
      </c>
      <c r="AW136" s="13" t="s">
        <v>28</v>
      </c>
      <c r="AX136" s="13" t="s">
        <v>79</v>
      </c>
      <c r="AY136" s="156" t="s">
        <v>144</v>
      </c>
    </row>
    <row r="137" spans="2:65" s="1" customFormat="1" ht="37.9" customHeight="1">
      <c r="B137" s="133"/>
      <c r="C137" s="134" t="s">
        <v>81</v>
      </c>
      <c r="D137" s="134" t="s">
        <v>147</v>
      </c>
      <c r="E137" s="135" t="s">
        <v>156</v>
      </c>
      <c r="F137" s="136" t="s">
        <v>157</v>
      </c>
      <c r="G137" s="137" t="s">
        <v>158</v>
      </c>
      <c r="H137" s="138">
        <v>7.1999999999999995E-2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36</v>
      </c>
      <c r="P137" s="144">
        <f>O137*H137</f>
        <v>0</v>
      </c>
      <c r="Q137" s="144">
        <v>1.7090000000000001E-2</v>
      </c>
      <c r="R137" s="144">
        <f>Q137*H137</f>
        <v>1.2304799999999999E-3</v>
      </c>
      <c r="S137" s="144">
        <v>0</v>
      </c>
      <c r="T137" s="145">
        <f>S137*H137</f>
        <v>0</v>
      </c>
      <c r="AR137" s="146" t="s">
        <v>151</v>
      </c>
      <c r="AT137" s="146" t="s">
        <v>147</v>
      </c>
      <c r="AU137" s="146" t="s">
        <v>81</v>
      </c>
      <c r="AY137" s="17" t="s">
        <v>144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79</v>
      </c>
      <c r="BK137" s="147">
        <f>ROUND(I137*H137,2)</f>
        <v>0</v>
      </c>
      <c r="BL137" s="17" t="s">
        <v>151</v>
      </c>
      <c r="BM137" s="146" t="s">
        <v>159</v>
      </c>
    </row>
    <row r="138" spans="2:65" s="12" customFormat="1">
      <c r="B138" s="148"/>
      <c r="D138" s="149" t="s">
        <v>153</v>
      </c>
      <c r="E138" s="150" t="s">
        <v>1</v>
      </c>
      <c r="F138" s="151" t="s">
        <v>160</v>
      </c>
      <c r="H138" s="150" t="s">
        <v>1</v>
      </c>
      <c r="I138" s="152"/>
      <c r="L138" s="148"/>
      <c r="M138" s="153"/>
      <c r="T138" s="154"/>
      <c r="AT138" s="150" t="s">
        <v>153</v>
      </c>
      <c r="AU138" s="150" t="s">
        <v>81</v>
      </c>
      <c r="AV138" s="12" t="s">
        <v>79</v>
      </c>
      <c r="AW138" s="12" t="s">
        <v>28</v>
      </c>
      <c r="AX138" s="12" t="s">
        <v>71</v>
      </c>
      <c r="AY138" s="150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161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3" customFormat="1">
      <c r="B140" s="155"/>
      <c r="D140" s="149" t="s">
        <v>153</v>
      </c>
      <c r="E140" s="156" t="s">
        <v>1</v>
      </c>
      <c r="F140" s="157" t="s">
        <v>162</v>
      </c>
      <c r="H140" s="158">
        <v>7.1999999999999995E-2</v>
      </c>
      <c r="I140" s="159"/>
      <c r="L140" s="155"/>
      <c r="M140" s="160"/>
      <c r="T140" s="161"/>
      <c r="AT140" s="156" t="s">
        <v>153</v>
      </c>
      <c r="AU140" s="156" t="s">
        <v>81</v>
      </c>
      <c r="AV140" s="13" t="s">
        <v>81</v>
      </c>
      <c r="AW140" s="13" t="s">
        <v>28</v>
      </c>
      <c r="AX140" s="13" t="s">
        <v>79</v>
      </c>
      <c r="AY140" s="156" t="s">
        <v>144</v>
      </c>
    </row>
    <row r="141" spans="2:65" s="1" customFormat="1" ht="24.2" customHeight="1">
      <c r="B141" s="133"/>
      <c r="C141" s="162" t="s">
        <v>145</v>
      </c>
      <c r="D141" s="162" t="s">
        <v>163</v>
      </c>
      <c r="E141" s="163" t="s">
        <v>164</v>
      </c>
      <c r="F141" s="164" t="s">
        <v>165</v>
      </c>
      <c r="G141" s="165" t="s">
        <v>158</v>
      </c>
      <c r="H141" s="166">
        <v>8.5999999999999993E-2</v>
      </c>
      <c r="I141" s="167"/>
      <c r="J141" s="168">
        <f>ROUND(I141*H141,2)</f>
        <v>0</v>
      </c>
      <c r="K141" s="169"/>
      <c r="L141" s="170"/>
      <c r="M141" s="171" t="s">
        <v>1</v>
      </c>
      <c r="N141" s="172" t="s">
        <v>36</v>
      </c>
      <c r="P141" s="144">
        <f>O141*H141</f>
        <v>0</v>
      </c>
      <c r="Q141" s="144">
        <v>1</v>
      </c>
      <c r="R141" s="144">
        <f>Q141*H141</f>
        <v>8.5999999999999993E-2</v>
      </c>
      <c r="S141" s="144">
        <v>0</v>
      </c>
      <c r="T141" s="145">
        <f>S141*H141</f>
        <v>0</v>
      </c>
      <c r="AR141" s="146" t="s">
        <v>166</v>
      </c>
      <c r="AT141" s="146" t="s">
        <v>163</v>
      </c>
      <c r="AU141" s="146" t="s">
        <v>81</v>
      </c>
      <c r="AY141" s="17" t="s">
        <v>144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79</v>
      </c>
      <c r="BK141" s="147">
        <f>ROUND(I141*H141,2)</f>
        <v>0</v>
      </c>
      <c r="BL141" s="17" t="s">
        <v>151</v>
      </c>
      <c r="BM141" s="146" t="s">
        <v>167</v>
      </c>
    </row>
    <row r="142" spans="2:65" s="13" customFormat="1">
      <c r="B142" s="155"/>
      <c r="D142" s="149" t="s">
        <v>153</v>
      </c>
      <c r="F142" s="157" t="s">
        <v>168</v>
      </c>
      <c r="H142" s="158">
        <v>8.5999999999999993E-2</v>
      </c>
      <c r="I142" s="159"/>
      <c r="L142" s="155"/>
      <c r="M142" s="160"/>
      <c r="T142" s="161"/>
      <c r="AT142" s="156" t="s">
        <v>153</v>
      </c>
      <c r="AU142" s="156" t="s">
        <v>81</v>
      </c>
      <c r="AV142" s="13" t="s">
        <v>81</v>
      </c>
      <c r="AW142" s="13" t="s">
        <v>3</v>
      </c>
      <c r="AX142" s="13" t="s">
        <v>79</v>
      </c>
      <c r="AY142" s="156" t="s">
        <v>144</v>
      </c>
    </row>
    <row r="143" spans="2:65" s="1" customFormat="1" ht="24.2" customHeight="1">
      <c r="B143" s="133"/>
      <c r="C143" s="134" t="s">
        <v>151</v>
      </c>
      <c r="D143" s="134" t="s">
        <v>147</v>
      </c>
      <c r="E143" s="135" t="s">
        <v>169</v>
      </c>
      <c r="F143" s="136" t="s">
        <v>170</v>
      </c>
      <c r="G143" s="137" t="s">
        <v>171</v>
      </c>
      <c r="H143" s="138">
        <v>6.8959999999999999</v>
      </c>
      <c r="I143" s="139"/>
      <c r="J143" s="140">
        <f>ROUND(I143*H143,2)</f>
        <v>0</v>
      </c>
      <c r="K143" s="141"/>
      <c r="L143" s="32"/>
      <c r="M143" s="142" t="s">
        <v>1</v>
      </c>
      <c r="N143" s="143" t="s">
        <v>36</v>
      </c>
      <c r="P143" s="144">
        <f>O143*H143</f>
        <v>0</v>
      </c>
      <c r="Q143" s="144">
        <v>4.4339999999999997E-2</v>
      </c>
      <c r="R143" s="144">
        <f>Q143*H143</f>
        <v>0.30576863999999998</v>
      </c>
      <c r="S143" s="144">
        <v>0</v>
      </c>
      <c r="T143" s="145">
        <f>S143*H143</f>
        <v>0</v>
      </c>
      <c r="AR143" s="146" t="s">
        <v>151</v>
      </c>
      <c r="AT143" s="146" t="s">
        <v>147</v>
      </c>
      <c r="AU143" s="146" t="s">
        <v>81</v>
      </c>
      <c r="AY143" s="17" t="s">
        <v>144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79</v>
      </c>
      <c r="BK143" s="147">
        <f>ROUND(I143*H143,2)</f>
        <v>0</v>
      </c>
      <c r="BL143" s="17" t="s">
        <v>151</v>
      </c>
      <c r="BM143" s="146" t="s">
        <v>172</v>
      </c>
    </row>
    <row r="144" spans="2:65" s="12" customFormat="1">
      <c r="B144" s="148"/>
      <c r="D144" s="149" t="s">
        <v>153</v>
      </c>
      <c r="E144" s="150" t="s">
        <v>1</v>
      </c>
      <c r="F144" s="151" t="s">
        <v>173</v>
      </c>
      <c r="H144" s="150" t="s">
        <v>1</v>
      </c>
      <c r="I144" s="152"/>
      <c r="L144" s="148"/>
      <c r="M144" s="153"/>
      <c r="T144" s="154"/>
      <c r="AT144" s="150" t="s">
        <v>153</v>
      </c>
      <c r="AU144" s="150" t="s">
        <v>81</v>
      </c>
      <c r="AV144" s="12" t="s">
        <v>79</v>
      </c>
      <c r="AW144" s="12" t="s">
        <v>28</v>
      </c>
      <c r="AX144" s="12" t="s">
        <v>71</v>
      </c>
      <c r="AY144" s="150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174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3" customFormat="1">
      <c r="B146" s="155"/>
      <c r="D146" s="149" t="s">
        <v>153</v>
      </c>
      <c r="E146" s="156" t="s">
        <v>1</v>
      </c>
      <c r="F146" s="157" t="s">
        <v>175</v>
      </c>
      <c r="H146" s="158">
        <v>1.575</v>
      </c>
      <c r="I146" s="159"/>
      <c r="L146" s="155"/>
      <c r="M146" s="160"/>
      <c r="T146" s="161"/>
      <c r="AT146" s="156" t="s">
        <v>153</v>
      </c>
      <c r="AU146" s="156" t="s">
        <v>81</v>
      </c>
      <c r="AV146" s="13" t="s">
        <v>81</v>
      </c>
      <c r="AW146" s="13" t="s">
        <v>28</v>
      </c>
      <c r="AX146" s="13" t="s">
        <v>71</v>
      </c>
      <c r="AY146" s="156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176</v>
      </c>
      <c r="H147" s="158">
        <v>1.569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3" customFormat="1">
      <c r="B148" s="155"/>
      <c r="D148" s="149" t="s">
        <v>153</v>
      </c>
      <c r="E148" s="156" t="s">
        <v>1</v>
      </c>
      <c r="F148" s="157" t="s">
        <v>177</v>
      </c>
      <c r="H148" s="158">
        <v>0.876</v>
      </c>
      <c r="I148" s="159"/>
      <c r="L148" s="155"/>
      <c r="M148" s="160"/>
      <c r="T148" s="161"/>
      <c r="AT148" s="156" t="s">
        <v>153</v>
      </c>
      <c r="AU148" s="156" t="s">
        <v>81</v>
      </c>
      <c r="AV148" s="13" t="s">
        <v>81</v>
      </c>
      <c r="AW148" s="13" t="s">
        <v>28</v>
      </c>
      <c r="AX148" s="13" t="s">
        <v>71</v>
      </c>
      <c r="AY148" s="156" t="s">
        <v>144</v>
      </c>
    </row>
    <row r="149" spans="2:65" s="14" customFormat="1">
      <c r="B149" s="173"/>
      <c r="D149" s="149" t="s">
        <v>153</v>
      </c>
      <c r="E149" s="174" t="s">
        <v>1</v>
      </c>
      <c r="F149" s="175" t="s">
        <v>178</v>
      </c>
      <c r="H149" s="176">
        <v>4.0199999999999996</v>
      </c>
      <c r="I149" s="177"/>
      <c r="L149" s="173"/>
      <c r="M149" s="178"/>
      <c r="T149" s="179"/>
      <c r="AT149" s="174" t="s">
        <v>153</v>
      </c>
      <c r="AU149" s="174" t="s">
        <v>81</v>
      </c>
      <c r="AV149" s="14" t="s">
        <v>145</v>
      </c>
      <c r="AW149" s="14" t="s">
        <v>28</v>
      </c>
      <c r="AX149" s="14" t="s">
        <v>71</v>
      </c>
      <c r="AY149" s="174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179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180</v>
      </c>
      <c r="H151" s="158">
        <v>2.2010000000000001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3" customFormat="1">
      <c r="B152" s="155"/>
      <c r="D152" s="149" t="s">
        <v>153</v>
      </c>
      <c r="E152" s="156" t="s">
        <v>1</v>
      </c>
      <c r="F152" s="157" t="s">
        <v>181</v>
      </c>
      <c r="H152" s="158">
        <v>0.67500000000000004</v>
      </c>
      <c r="I152" s="159"/>
      <c r="L152" s="155"/>
      <c r="M152" s="160"/>
      <c r="T152" s="161"/>
      <c r="AT152" s="156" t="s">
        <v>153</v>
      </c>
      <c r="AU152" s="156" t="s">
        <v>81</v>
      </c>
      <c r="AV152" s="13" t="s">
        <v>81</v>
      </c>
      <c r="AW152" s="13" t="s">
        <v>28</v>
      </c>
      <c r="AX152" s="13" t="s">
        <v>71</v>
      </c>
      <c r="AY152" s="156" t="s">
        <v>144</v>
      </c>
    </row>
    <row r="153" spans="2:65" s="14" customFormat="1">
      <c r="B153" s="173"/>
      <c r="D153" s="149" t="s">
        <v>153</v>
      </c>
      <c r="E153" s="174" t="s">
        <v>1</v>
      </c>
      <c r="F153" s="175" t="s">
        <v>178</v>
      </c>
      <c r="H153" s="176">
        <v>2.8759999999999999</v>
      </c>
      <c r="I153" s="177"/>
      <c r="L153" s="173"/>
      <c r="M153" s="178"/>
      <c r="T153" s="179"/>
      <c r="AT153" s="174" t="s">
        <v>153</v>
      </c>
      <c r="AU153" s="174" t="s">
        <v>81</v>
      </c>
      <c r="AV153" s="14" t="s">
        <v>145</v>
      </c>
      <c r="AW153" s="14" t="s">
        <v>28</v>
      </c>
      <c r="AX153" s="14" t="s">
        <v>71</v>
      </c>
      <c r="AY153" s="174" t="s">
        <v>144</v>
      </c>
    </row>
    <row r="154" spans="2:65" s="15" customFormat="1">
      <c r="B154" s="180"/>
      <c r="D154" s="149" t="s">
        <v>153</v>
      </c>
      <c r="E154" s="181" t="s">
        <v>1</v>
      </c>
      <c r="F154" s="182" t="s">
        <v>182</v>
      </c>
      <c r="H154" s="183">
        <v>6.8959999999999999</v>
      </c>
      <c r="I154" s="184"/>
      <c r="L154" s="180"/>
      <c r="M154" s="185"/>
      <c r="T154" s="186"/>
      <c r="AT154" s="181" t="s">
        <v>153</v>
      </c>
      <c r="AU154" s="181" t="s">
        <v>81</v>
      </c>
      <c r="AV154" s="15" t="s">
        <v>151</v>
      </c>
      <c r="AW154" s="15" t="s">
        <v>28</v>
      </c>
      <c r="AX154" s="15" t="s">
        <v>79</v>
      </c>
      <c r="AY154" s="181" t="s">
        <v>144</v>
      </c>
    </row>
    <row r="155" spans="2:65" s="11" customFormat="1" ht="22.9" customHeight="1">
      <c r="B155" s="121"/>
      <c r="D155" s="122" t="s">
        <v>70</v>
      </c>
      <c r="E155" s="131" t="s">
        <v>151</v>
      </c>
      <c r="F155" s="131" t="s">
        <v>183</v>
      </c>
      <c r="I155" s="124"/>
      <c r="J155" s="132">
        <f>BK155</f>
        <v>0</v>
      </c>
      <c r="L155" s="121"/>
      <c r="M155" s="126"/>
      <c r="P155" s="127">
        <f>SUM(P156:P168)</f>
        <v>0</v>
      </c>
      <c r="R155" s="127">
        <f>SUM(R156:R168)</f>
        <v>0.93104588999999993</v>
      </c>
      <c r="T155" s="128">
        <f>SUM(T156:T168)</f>
        <v>0</v>
      </c>
      <c r="AR155" s="122" t="s">
        <v>79</v>
      </c>
      <c r="AT155" s="129" t="s">
        <v>70</v>
      </c>
      <c r="AU155" s="129" t="s">
        <v>79</v>
      </c>
      <c r="AY155" s="122" t="s">
        <v>144</v>
      </c>
      <c r="BK155" s="130">
        <f>SUM(BK156:BK168)</f>
        <v>0</v>
      </c>
    </row>
    <row r="156" spans="2:65" s="1" customFormat="1" ht="16.5" customHeight="1">
      <c r="B156" s="133"/>
      <c r="C156" s="193" t="s">
        <v>184</v>
      </c>
      <c r="D156" s="193" t="s">
        <v>147</v>
      </c>
      <c r="E156" s="194" t="s">
        <v>185</v>
      </c>
      <c r="F156" s="195" t="s">
        <v>186</v>
      </c>
      <c r="G156" s="196" t="s">
        <v>150</v>
      </c>
      <c r="H156" s="197">
        <v>0.313</v>
      </c>
      <c r="I156" s="198"/>
      <c r="J156" s="198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2.40978</v>
      </c>
      <c r="R156" s="144">
        <f>Q156*H156</f>
        <v>0.75426114</v>
      </c>
      <c r="S156" s="144">
        <v>0</v>
      </c>
      <c r="T156" s="145">
        <f>S156*H156</f>
        <v>0</v>
      </c>
      <c r="AR156" s="146" t="s">
        <v>151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151</v>
      </c>
      <c r="BM156" s="146" t="s">
        <v>715</v>
      </c>
    </row>
    <row r="157" spans="2:65" s="12" customFormat="1" ht="22.5">
      <c r="B157" s="148"/>
      <c r="D157" s="149" t="s">
        <v>153</v>
      </c>
      <c r="E157" s="150" t="s">
        <v>1</v>
      </c>
      <c r="F157" s="151" t="s">
        <v>188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3" customFormat="1">
      <c r="B158" s="155"/>
      <c r="D158" s="149" t="s">
        <v>153</v>
      </c>
      <c r="E158" s="156" t="s">
        <v>1</v>
      </c>
      <c r="F158" s="157" t="s">
        <v>189</v>
      </c>
      <c r="H158" s="158">
        <v>0.313</v>
      </c>
      <c r="I158" s="159"/>
      <c r="L158" s="155"/>
      <c r="M158" s="160"/>
      <c r="T158" s="161"/>
      <c r="AT158" s="156" t="s">
        <v>153</v>
      </c>
      <c r="AU158" s="156" t="s">
        <v>81</v>
      </c>
      <c r="AV158" s="13" t="s">
        <v>81</v>
      </c>
      <c r="AW158" s="13" t="s">
        <v>28</v>
      </c>
      <c r="AX158" s="13" t="s">
        <v>79</v>
      </c>
      <c r="AY158" s="156" t="s">
        <v>144</v>
      </c>
    </row>
    <row r="159" spans="2:65" s="1" customFormat="1" ht="16.5" customHeight="1">
      <c r="B159" s="133"/>
      <c r="C159" s="134" t="s">
        <v>190</v>
      </c>
      <c r="D159" s="134" t="s">
        <v>147</v>
      </c>
      <c r="E159" s="135" t="s">
        <v>191</v>
      </c>
      <c r="F159" s="136" t="s">
        <v>192</v>
      </c>
      <c r="G159" s="137" t="s">
        <v>150</v>
      </c>
      <c r="H159" s="138">
        <v>7.4999999999999997E-2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36</v>
      </c>
      <c r="P159" s="144">
        <f>O159*H159</f>
        <v>0</v>
      </c>
      <c r="Q159" s="144">
        <v>2.3010899999999999</v>
      </c>
      <c r="R159" s="144">
        <f>Q159*H159</f>
        <v>0.17258174999999998</v>
      </c>
      <c r="S159" s="144">
        <v>0</v>
      </c>
      <c r="T159" s="145">
        <f>S159*H159</f>
        <v>0</v>
      </c>
      <c r="AR159" s="146" t="s">
        <v>151</v>
      </c>
      <c r="AT159" s="146" t="s">
        <v>147</v>
      </c>
      <c r="AU159" s="146" t="s">
        <v>81</v>
      </c>
      <c r="AY159" s="17" t="s">
        <v>144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79</v>
      </c>
      <c r="BK159" s="147">
        <f>ROUND(I159*H159,2)</f>
        <v>0</v>
      </c>
      <c r="BL159" s="17" t="s">
        <v>151</v>
      </c>
      <c r="BM159" s="146" t="s">
        <v>193</v>
      </c>
    </row>
    <row r="160" spans="2:65" s="12" customFormat="1">
      <c r="B160" s="148"/>
      <c r="D160" s="149" t="s">
        <v>153</v>
      </c>
      <c r="E160" s="150" t="s">
        <v>1</v>
      </c>
      <c r="F160" s="151" t="s">
        <v>160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194</v>
      </c>
      <c r="H161" s="158">
        <v>7.4999999999999997E-2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79</v>
      </c>
      <c r="AY161" s="156" t="s">
        <v>144</v>
      </c>
    </row>
    <row r="162" spans="2:65" s="1" customFormat="1" ht="24.2" customHeight="1">
      <c r="B162" s="133"/>
      <c r="C162" s="134" t="s">
        <v>195</v>
      </c>
      <c r="D162" s="134" t="s">
        <v>147</v>
      </c>
      <c r="E162" s="135" t="s">
        <v>196</v>
      </c>
      <c r="F162" s="136" t="s">
        <v>197</v>
      </c>
      <c r="G162" s="137" t="s">
        <v>171</v>
      </c>
      <c r="H162" s="138">
        <v>0.8</v>
      </c>
      <c r="I162" s="139"/>
      <c r="J162" s="140">
        <f>ROUND(I162*H162,2)</f>
        <v>0</v>
      </c>
      <c r="K162" s="141"/>
      <c r="L162" s="32"/>
      <c r="M162" s="142" t="s">
        <v>1</v>
      </c>
      <c r="N162" s="143" t="s">
        <v>36</v>
      </c>
      <c r="P162" s="144">
        <f>O162*H162</f>
        <v>0</v>
      </c>
      <c r="Q162" s="144">
        <v>4.6499999999999996E-3</v>
      </c>
      <c r="R162" s="144">
        <f>Q162*H162</f>
        <v>3.7199999999999998E-3</v>
      </c>
      <c r="S162" s="144">
        <v>0</v>
      </c>
      <c r="T162" s="145">
        <f>S162*H162</f>
        <v>0</v>
      </c>
      <c r="AR162" s="146" t="s">
        <v>151</v>
      </c>
      <c r="AT162" s="146" t="s">
        <v>147</v>
      </c>
      <c r="AU162" s="146" t="s">
        <v>81</v>
      </c>
      <c r="AY162" s="17" t="s">
        <v>144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79</v>
      </c>
      <c r="BK162" s="147">
        <f>ROUND(I162*H162,2)</f>
        <v>0</v>
      </c>
      <c r="BL162" s="17" t="s">
        <v>151</v>
      </c>
      <c r="BM162" s="146" t="s">
        <v>198</v>
      </c>
    </row>
    <row r="163" spans="2:65" s="13" customFormat="1">
      <c r="B163" s="155"/>
      <c r="D163" s="149" t="s">
        <v>153</v>
      </c>
      <c r="E163" s="156" t="s">
        <v>1</v>
      </c>
      <c r="F163" s="157" t="s">
        <v>199</v>
      </c>
      <c r="H163" s="158">
        <v>0.8</v>
      </c>
      <c r="I163" s="159"/>
      <c r="L163" s="155"/>
      <c r="M163" s="160"/>
      <c r="T163" s="161"/>
      <c r="AT163" s="156" t="s">
        <v>153</v>
      </c>
      <c r="AU163" s="156" t="s">
        <v>81</v>
      </c>
      <c r="AV163" s="13" t="s">
        <v>81</v>
      </c>
      <c r="AW163" s="13" t="s">
        <v>28</v>
      </c>
      <c r="AX163" s="13" t="s">
        <v>79</v>
      </c>
      <c r="AY163" s="156" t="s">
        <v>144</v>
      </c>
    </row>
    <row r="164" spans="2:65" s="1" customFormat="1" ht="24.2" customHeight="1">
      <c r="B164" s="133"/>
      <c r="C164" s="134" t="s">
        <v>166</v>
      </c>
      <c r="D164" s="134" t="s">
        <v>147</v>
      </c>
      <c r="E164" s="135" t="s">
        <v>200</v>
      </c>
      <c r="F164" s="136" t="s">
        <v>201</v>
      </c>
      <c r="G164" s="137" t="s">
        <v>171</v>
      </c>
      <c r="H164" s="138">
        <v>0.8</v>
      </c>
      <c r="I164" s="139"/>
      <c r="J164" s="140">
        <f>ROUND(I164*H164,2)</f>
        <v>0</v>
      </c>
      <c r="K164" s="141"/>
      <c r="L164" s="32"/>
      <c r="M164" s="142" t="s">
        <v>1</v>
      </c>
      <c r="N164" s="143" t="s">
        <v>36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151</v>
      </c>
      <c r="AT164" s="146" t="s">
        <v>147</v>
      </c>
      <c r="AU164" s="146" t="s">
        <v>81</v>
      </c>
      <c r="AY164" s="17" t="s">
        <v>144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79</v>
      </c>
      <c r="BK164" s="147">
        <f>ROUND(I164*H164,2)</f>
        <v>0</v>
      </c>
      <c r="BL164" s="17" t="s">
        <v>151</v>
      </c>
      <c r="BM164" s="146" t="s">
        <v>202</v>
      </c>
    </row>
    <row r="165" spans="2:65" s="1" customFormat="1" ht="33" customHeight="1">
      <c r="B165" s="133"/>
      <c r="C165" s="134" t="s">
        <v>203</v>
      </c>
      <c r="D165" s="134" t="s">
        <v>147</v>
      </c>
      <c r="E165" s="135" t="s">
        <v>204</v>
      </c>
      <c r="F165" s="136" t="s">
        <v>205</v>
      </c>
      <c r="G165" s="137" t="s">
        <v>171</v>
      </c>
      <c r="H165" s="138">
        <v>0.3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36</v>
      </c>
      <c r="P165" s="144">
        <f>O165*H165</f>
        <v>0</v>
      </c>
      <c r="Q165" s="144">
        <v>1.6100000000000001E-3</v>
      </c>
      <c r="R165" s="144">
        <f>Q165*H165</f>
        <v>4.8300000000000003E-4</v>
      </c>
      <c r="S165" s="144">
        <v>0</v>
      </c>
      <c r="T165" s="145">
        <f>S165*H165</f>
        <v>0</v>
      </c>
      <c r="AR165" s="146" t="s">
        <v>151</v>
      </c>
      <c r="AT165" s="146" t="s">
        <v>147</v>
      </c>
      <c r="AU165" s="146" t="s">
        <v>81</v>
      </c>
      <c r="AY165" s="17" t="s">
        <v>144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79</v>
      </c>
      <c r="BK165" s="147">
        <f>ROUND(I165*H165,2)</f>
        <v>0</v>
      </c>
      <c r="BL165" s="17" t="s">
        <v>151</v>
      </c>
      <c r="BM165" s="146" t="s">
        <v>206</v>
      </c>
    </row>
    <row r="166" spans="2:65" s="12" customFormat="1">
      <c r="B166" s="148"/>
      <c r="D166" s="149" t="s">
        <v>153</v>
      </c>
      <c r="E166" s="150" t="s">
        <v>1</v>
      </c>
      <c r="F166" s="151" t="s">
        <v>207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208</v>
      </c>
      <c r="H167" s="158">
        <v>0.3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79</v>
      </c>
      <c r="AY167" s="156" t="s">
        <v>144</v>
      </c>
    </row>
    <row r="168" spans="2:65" s="1" customFormat="1" ht="33" customHeight="1">
      <c r="B168" s="133"/>
      <c r="C168" s="134" t="s">
        <v>209</v>
      </c>
      <c r="D168" s="134" t="s">
        <v>147</v>
      </c>
      <c r="E168" s="135" t="s">
        <v>210</v>
      </c>
      <c r="F168" s="136" t="s">
        <v>211</v>
      </c>
      <c r="G168" s="137" t="s">
        <v>171</v>
      </c>
      <c r="H168" s="138">
        <v>0.3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36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151</v>
      </c>
      <c r="AT168" s="146" t="s">
        <v>147</v>
      </c>
      <c r="AU168" s="146" t="s">
        <v>81</v>
      </c>
      <c r="AY168" s="17" t="s">
        <v>144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79</v>
      </c>
      <c r="BK168" s="147">
        <f>ROUND(I168*H168,2)</f>
        <v>0</v>
      </c>
      <c r="BL168" s="17" t="s">
        <v>151</v>
      </c>
      <c r="BM168" s="146" t="s">
        <v>212</v>
      </c>
    </row>
    <row r="169" spans="2:65" s="11" customFormat="1" ht="22.9" customHeight="1">
      <c r="B169" s="121"/>
      <c r="D169" s="122" t="s">
        <v>70</v>
      </c>
      <c r="E169" s="131" t="s">
        <v>190</v>
      </c>
      <c r="F169" s="131" t="s">
        <v>213</v>
      </c>
      <c r="I169" s="124"/>
      <c r="J169" s="132">
        <f>BK169</f>
        <v>0</v>
      </c>
      <c r="L169" s="121"/>
      <c r="M169" s="126"/>
      <c r="P169" s="127">
        <f>SUM(P170:P285)</f>
        <v>0</v>
      </c>
      <c r="R169" s="127">
        <f>SUM(R170:R285)</f>
        <v>6.621258179999999</v>
      </c>
      <c r="T169" s="128">
        <f>SUM(T170:T285)</f>
        <v>0</v>
      </c>
      <c r="AR169" s="122" t="s">
        <v>79</v>
      </c>
      <c r="AT169" s="129" t="s">
        <v>70</v>
      </c>
      <c r="AU169" s="129" t="s">
        <v>79</v>
      </c>
      <c r="AY169" s="122" t="s">
        <v>144</v>
      </c>
      <c r="BK169" s="130">
        <f>SUM(BK170:BK285)</f>
        <v>0</v>
      </c>
    </row>
    <row r="170" spans="2:65" s="1" customFormat="1" ht="16.5" customHeight="1">
      <c r="B170" s="133"/>
      <c r="C170" s="193" t="s">
        <v>214</v>
      </c>
      <c r="D170" s="193" t="s">
        <v>147</v>
      </c>
      <c r="E170" s="194" t="s">
        <v>215</v>
      </c>
      <c r="F170" s="195" t="s">
        <v>216</v>
      </c>
      <c r="G170" s="196" t="s">
        <v>171</v>
      </c>
      <c r="H170" s="197">
        <v>6.8959999999999999</v>
      </c>
      <c r="I170" s="198"/>
      <c r="J170" s="198">
        <f>ROUND(I170*H170,2)</f>
        <v>0</v>
      </c>
      <c r="K170" s="141"/>
      <c r="L170" s="32"/>
      <c r="M170" s="142" t="s">
        <v>1</v>
      </c>
      <c r="N170" s="143" t="s">
        <v>36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151</v>
      </c>
      <c r="AT170" s="146" t="s">
        <v>147</v>
      </c>
      <c r="AU170" s="146" t="s">
        <v>81</v>
      </c>
      <c r="AY170" s="17" t="s">
        <v>144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79</v>
      </c>
      <c r="BK170" s="147">
        <f>ROUND(I170*H170,2)</f>
        <v>0</v>
      </c>
      <c r="BL170" s="17" t="s">
        <v>151</v>
      </c>
      <c r="BM170" s="146" t="s">
        <v>716</v>
      </c>
    </row>
    <row r="171" spans="2:65" s="13" customFormat="1">
      <c r="B171" s="155"/>
      <c r="D171" s="149" t="s">
        <v>153</v>
      </c>
      <c r="E171" s="156" t="s">
        <v>1</v>
      </c>
      <c r="F171" s="157" t="s">
        <v>218</v>
      </c>
      <c r="H171" s="158">
        <v>6.8959999999999999</v>
      </c>
      <c r="I171" s="159"/>
      <c r="L171" s="155"/>
      <c r="M171" s="160"/>
      <c r="T171" s="161"/>
      <c r="AT171" s="156" t="s">
        <v>153</v>
      </c>
      <c r="AU171" s="156" t="s">
        <v>81</v>
      </c>
      <c r="AV171" s="13" t="s">
        <v>81</v>
      </c>
      <c r="AW171" s="13" t="s">
        <v>28</v>
      </c>
      <c r="AX171" s="13" t="s">
        <v>79</v>
      </c>
      <c r="AY171" s="156" t="s">
        <v>144</v>
      </c>
    </row>
    <row r="172" spans="2:65" s="1" customFormat="1" ht="24.2" customHeight="1">
      <c r="B172" s="133"/>
      <c r="C172" s="134" t="s">
        <v>219</v>
      </c>
      <c r="D172" s="134" t="s">
        <v>147</v>
      </c>
      <c r="E172" s="135" t="s">
        <v>220</v>
      </c>
      <c r="F172" s="136" t="s">
        <v>221</v>
      </c>
      <c r="G172" s="137" t="s">
        <v>171</v>
      </c>
      <c r="H172" s="138">
        <v>43.51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4.3800000000000002E-3</v>
      </c>
      <c r="R172" s="144">
        <f>Q172*H172</f>
        <v>0.19057379999999999</v>
      </c>
      <c r="S172" s="144">
        <v>0</v>
      </c>
      <c r="T172" s="145">
        <f>S172*H172</f>
        <v>0</v>
      </c>
      <c r="AR172" s="146" t="s">
        <v>151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151</v>
      </c>
      <c r="BM172" s="146" t="s">
        <v>222</v>
      </c>
    </row>
    <row r="173" spans="2:65" s="13" customFormat="1">
      <c r="B173" s="155"/>
      <c r="D173" s="149" t="s">
        <v>153</v>
      </c>
      <c r="E173" s="156" t="s">
        <v>1</v>
      </c>
      <c r="F173" s="157" t="s">
        <v>223</v>
      </c>
      <c r="H173" s="158">
        <v>43.51</v>
      </c>
      <c r="I173" s="159"/>
      <c r="L173" s="155"/>
      <c r="M173" s="160"/>
      <c r="T173" s="161"/>
      <c r="AT173" s="156" t="s">
        <v>153</v>
      </c>
      <c r="AU173" s="156" t="s">
        <v>81</v>
      </c>
      <c r="AV173" s="13" t="s">
        <v>81</v>
      </c>
      <c r="AW173" s="13" t="s">
        <v>28</v>
      </c>
      <c r="AX173" s="13" t="s">
        <v>79</v>
      </c>
      <c r="AY173" s="156" t="s">
        <v>144</v>
      </c>
    </row>
    <row r="174" spans="2:65" s="1" customFormat="1" ht="24.2" customHeight="1">
      <c r="B174" s="133"/>
      <c r="C174" s="134" t="s">
        <v>224</v>
      </c>
      <c r="D174" s="134" t="s">
        <v>147</v>
      </c>
      <c r="E174" s="135" t="s">
        <v>225</v>
      </c>
      <c r="F174" s="136" t="s">
        <v>226</v>
      </c>
      <c r="G174" s="137" t="s">
        <v>171</v>
      </c>
      <c r="H174" s="138">
        <v>43.51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36</v>
      </c>
      <c r="P174" s="144">
        <f>O174*H174</f>
        <v>0</v>
      </c>
      <c r="Q174" s="144">
        <v>1.8380000000000001E-2</v>
      </c>
      <c r="R174" s="144">
        <f>Q174*H174</f>
        <v>0.79971380000000003</v>
      </c>
      <c r="S174" s="144">
        <v>0</v>
      </c>
      <c r="T174" s="145">
        <f>S174*H174</f>
        <v>0</v>
      </c>
      <c r="AR174" s="146" t="s">
        <v>151</v>
      </c>
      <c r="AT174" s="146" t="s">
        <v>147</v>
      </c>
      <c r="AU174" s="146" t="s">
        <v>81</v>
      </c>
      <c r="AY174" s="17" t="s">
        <v>144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79</v>
      </c>
      <c r="BK174" s="147">
        <f>ROUND(I174*H174,2)</f>
        <v>0</v>
      </c>
      <c r="BL174" s="17" t="s">
        <v>151</v>
      </c>
      <c r="BM174" s="146" t="s">
        <v>227</v>
      </c>
    </row>
    <row r="175" spans="2:65" s="12" customFormat="1">
      <c r="B175" s="148"/>
      <c r="D175" s="149" t="s">
        <v>153</v>
      </c>
      <c r="E175" s="150" t="s">
        <v>1</v>
      </c>
      <c r="F175" s="151" t="s">
        <v>174</v>
      </c>
      <c r="H175" s="150" t="s">
        <v>1</v>
      </c>
      <c r="I175" s="152"/>
      <c r="L175" s="148"/>
      <c r="M175" s="153"/>
      <c r="T175" s="154"/>
      <c r="AT175" s="150" t="s">
        <v>153</v>
      </c>
      <c r="AU175" s="150" t="s">
        <v>81</v>
      </c>
      <c r="AV175" s="12" t="s">
        <v>79</v>
      </c>
      <c r="AW175" s="12" t="s">
        <v>28</v>
      </c>
      <c r="AX175" s="12" t="s">
        <v>71</v>
      </c>
      <c r="AY175" s="150" t="s">
        <v>144</v>
      </c>
    </row>
    <row r="176" spans="2:65" s="12" customFormat="1">
      <c r="B176" s="148"/>
      <c r="D176" s="149" t="s">
        <v>153</v>
      </c>
      <c r="E176" s="150" t="s">
        <v>1</v>
      </c>
      <c r="F176" s="151" t="s">
        <v>228</v>
      </c>
      <c r="H176" s="150" t="s">
        <v>1</v>
      </c>
      <c r="I176" s="152"/>
      <c r="L176" s="148"/>
      <c r="M176" s="153"/>
      <c r="T176" s="154"/>
      <c r="AT176" s="150" t="s">
        <v>153</v>
      </c>
      <c r="AU176" s="150" t="s">
        <v>81</v>
      </c>
      <c r="AV176" s="12" t="s">
        <v>79</v>
      </c>
      <c r="AW176" s="12" t="s">
        <v>28</v>
      </c>
      <c r="AX176" s="12" t="s">
        <v>71</v>
      </c>
      <c r="AY176" s="150" t="s">
        <v>144</v>
      </c>
    </row>
    <row r="177" spans="2:51" s="13" customFormat="1">
      <c r="B177" s="155"/>
      <c r="D177" s="149" t="s">
        <v>153</v>
      </c>
      <c r="E177" s="156" t="s">
        <v>1</v>
      </c>
      <c r="F177" s="157" t="s">
        <v>229</v>
      </c>
      <c r="H177" s="158">
        <v>4.16</v>
      </c>
      <c r="I177" s="159"/>
      <c r="L177" s="155"/>
      <c r="M177" s="160"/>
      <c r="T177" s="161"/>
      <c r="AT177" s="156" t="s">
        <v>153</v>
      </c>
      <c r="AU177" s="156" t="s">
        <v>81</v>
      </c>
      <c r="AV177" s="13" t="s">
        <v>81</v>
      </c>
      <c r="AW177" s="13" t="s">
        <v>28</v>
      </c>
      <c r="AX177" s="13" t="s">
        <v>71</v>
      </c>
      <c r="AY177" s="156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230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231</v>
      </c>
      <c r="H179" s="158">
        <v>8.39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2" customFormat="1">
      <c r="B180" s="148"/>
      <c r="D180" s="149" t="s">
        <v>153</v>
      </c>
      <c r="E180" s="150" t="s">
        <v>1</v>
      </c>
      <c r="F180" s="151" t="s">
        <v>232</v>
      </c>
      <c r="H180" s="150" t="s">
        <v>1</v>
      </c>
      <c r="I180" s="152"/>
      <c r="L180" s="148"/>
      <c r="M180" s="153"/>
      <c r="T180" s="154"/>
      <c r="AT180" s="150" t="s">
        <v>153</v>
      </c>
      <c r="AU180" s="150" t="s">
        <v>81</v>
      </c>
      <c r="AV180" s="12" t="s">
        <v>79</v>
      </c>
      <c r="AW180" s="12" t="s">
        <v>28</v>
      </c>
      <c r="AX180" s="12" t="s">
        <v>71</v>
      </c>
      <c r="AY180" s="150" t="s">
        <v>144</v>
      </c>
    </row>
    <row r="181" spans="2:51" s="13" customFormat="1">
      <c r="B181" s="155"/>
      <c r="D181" s="149" t="s">
        <v>153</v>
      </c>
      <c r="E181" s="156" t="s">
        <v>1</v>
      </c>
      <c r="F181" s="157" t="s">
        <v>233</v>
      </c>
      <c r="H181" s="158">
        <v>9.5299999999999994</v>
      </c>
      <c r="I181" s="159"/>
      <c r="L181" s="155"/>
      <c r="M181" s="160"/>
      <c r="T181" s="161"/>
      <c r="AT181" s="156" t="s">
        <v>153</v>
      </c>
      <c r="AU181" s="156" t="s">
        <v>81</v>
      </c>
      <c r="AV181" s="13" t="s">
        <v>81</v>
      </c>
      <c r="AW181" s="13" t="s">
        <v>28</v>
      </c>
      <c r="AX181" s="13" t="s">
        <v>71</v>
      </c>
      <c r="AY181" s="156" t="s">
        <v>144</v>
      </c>
    </row>
    <row r="182" spans="2:51" s="14" customFormat="1">
      <c r="B182" s="173"/>
      <c r="D182" s="149" t="s">
        <v>153</v>
      </c>
      <c r="E182" s="174" t="s">
        <v>1</v>
      </c>
      <c r="F182" s="175" t="s">
        <v>178</v>
      </c>
      <c r="H182" s="176">
        <v>22.08</v>
      </c>
      <c r="I182" s="177"/>
      <c r="L182" s="173"/>
      <c r="M182" s="178"/>
      <c r="T182" s="179"/>
      <c r="AT182" s="174" t="s">
        <v>153</v>
      </c>
      <c r="AU182" s="174" t="s">
        <v>81</v>
      </c>
      <c r="AV182" s="14" t="s">
        <v>145</v>
      </c>
      <c r="AW182" s="14" t="s">
        <v>28</v>
      </c>
      <c r="AX182" s="14" t="s">
        <v>71</v>
      </c>
      <c r="AY182" s="174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179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2" customFormat="1">
      <c r="B184" s="148"/>
      <c r="D184" s="149" t="s">
        <v>153</v>
      </c>
      <c r="E184" s="150" t="s">
        <v>1</v>
      </c>
      <c r="F184" s="151" t="s">
        <v>234</v>
      </c>
      <c r="H184" s="150" t="s">
        <v>1</v>
      </c>
      <c r="I184" s="152"/>
      <c r="L184" s="148"/>
      <c r="M184" s="153"/>
      <c r="T184" s="154"/>
      <c r="AT184" s="150" t="s">
        <v>153</v>
      </c>
      <c r="AU184" s="150" t="s">
        <v>81</v>
      </c>
      <c r="AV184" s="12" t="s">
        <v>79</v>
      </c>
      <c r="AW184" s="12" t="s">
        <v>28</v>
      </c>
      <c r="AX184" s="12" t="s">
        <v>71</v>
      </c>
      <c r="AY184" s="150" t="s">
        <v>144</v>
      </c>
    </row>
    <row r="185" spans="2:51" s="13" customFormat="1">
      <c r="B185" s="155"/>
      <c r="D185" s="149" t="s">
        <v>153</v>
      </c>
      <c r="E185" s="156" t="s">
        <v>1</v>
      </c>
      <c r="F185" s="157" t="s">
        <v>235</v>
      </c>
      <c r="H185" s="158">
        <v>1.71</v>
      </c>
      <c r="I185" s="159"/>
      <c r="L185" s="155"/>
      <c r="M185" s="160"/>
      <c r="T185" s="161"/>
      <c r="AT185" s="156" t="s">
        <v>153</v>
      </c>
      <c r="AU185" s="156" t="s">
        <v>81</v>
      </c>
      <c r="AV185" s="13" t="s">
        <v>81</v>
      </c>
      <c r="AW185" s="13" t="s">
        <v>28</v>
      </c>
      <c r="AX185" s="13" t="s">
        <v>71</v>
      </c>
      <c r="AY185" s="156" t="s">
        <v>144</v>
      </c>
    </row>
    <row r="186" spans="2:51" s="12" customFormat="1">
      <c r="B186" s="148"/>
      <c r="D186" s="149" t="s">
        <v>153</v>
      </c>
      <c r="E186" s="150" t="s">
        <v>1</v>
      </c>
      <c r="F186" s="151" t="s">
        <v>236</v>
      </c>
      <c r="H186" s="150" t="s">
        <v>1</v>
      </c>
      <c r="I186" s="152"/>
      <c r="L186" s="148"/>
      <c r="M186" s="153"/>
      <c r="T186" s="154"/>
      <c r="AT186" s="150" t="s">
        <v>153</v>
      </c>
      <c r="AU186" s="150" t="s">
        <v>81</v>
      </c>
      <c r="AV186" s="12" t="s">
        <v>79</v>
      </c>
      <c r="AW186" s="12" t="s">
        <v>28</v>
      </c>
      <c r="AX186" s="12" t="s">
        <v>71</v>
      </c>
      <c r="AY186" s="150" t="s">
        <v>144</v>
      </c>
    </row>
    <row r="187" spans="2:51" s="13" customFormat="1">
      <c r="B187" s="155"/>
      <c r="D187" s="149" t="s">
        <v>153</v>
      </c>
      <c r="E187" s="156" t="s">
        <v>1</v>
      </c>
      <c r="F187" s="157" t="s">
        <v>237</v>
      </c>
      <c r="H187" s="158">
        <v>8.99</v>
      </c>
      <c r="I187" s="159"/>
      <c r="L187" s="155"/>
      <c r="M187" s="160"/>
      <c r="T187" s="161"/>
      <c r="AT187" s="156" t="s">
        <v>153</v>
      </c>
      <c r="AU187" s="156" t="s">
        <v>81</v>
      </c>
      <c r="AV187" s="13" t="s">
        <v>81</v>
      </c>
      <c r="AW187" s="13" t="s">
        <v>28</v>
      </c>
      <c r="AX187" s="13" t="s">
        <v>71</v>
      </c>
      <c r="AY187" s="156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238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3" customFormat="1">
      <c r="B189" s="155"/>
      <c r="D189" s="149" t="s">
        <v>153</v>
      </c>
      <c r="E189" s="156" t="s">
        <v>1</v>
      </c>
      <c r="F189" s="157" t="s">
        <v>239</v>
      </c>
      <c r="H189" s="158">
        <v>9.07</v>
      </c>
      <c r="I189" s="159"/>
      <c r="L189" s="155"/>
      <c r="M189" s="160"/>
      <c r="T189" s="161"/>
      <c r="AT189" s="156" t="s">
        <v>153</v>
      </c>
      <c r="AU189" s="156" t="s">
        <v>81</v>
      </c>
      <c r="AV189" s="13" t="s">
        <v>81</v>
      </c>
      <c r="AW189" s="13" t="s">
        <v>28</v>
      </c>
      <c r="AX189" s="13" t="s">
        <v>71</v>
      </c>
      <c r="AY189" s="156" t="s">
        <v>144</v>
      </c>
    </row>
    <row r="190" spans="2:51" s="12" customFormat="1">
      <c r="B190" s="148"/>
      <c r="D190" s="149" t="s">
        <v>153</v>
      </c>
      <c r="E190" s="150" t="s">
        <v>1</v>
      </c>
      <c r="F190" s="151" t="s">
        <v>240</v>
      </c>
      <c r="H190" s="150" t="s">
        <v>1</v>
      </c>
      <c r="I190" s="152"/>
      <c r="L190" s="148"/>
      <c r="M190" s="153"/>
      <c r="T190" s="154"/>
      <c r="AT190" s="150" t="s">
        <v>153</v>
      </c>
      <c r="AU190" s="150" t="s">
        <v>81</v>
      </c>
      <c r="AV190" s="12" t="s">
        <v>79</v>
      </c>
      <c r="AW190" s="12" t="s">
        <v>28</v>
      </c>
      <c r="AX190" s="12" t="s">
        <v>71</v>
      </c>
      <c r="AY190" s="150" t="s">
        <v>144</v>
      </c>
    </row>
    <row r="191" spans="2:51" s="13" customFormat="1">
      <c r="B191" s="155"/>
      <c r="D191" s="149" t="s">
        <v>153</v>
      </c>
      <c r="E191" s="156" t="s">
        <v>1</v>
      </c>
      <c r="F191" s="157" t="s">
        <v>241</v>
      </c>
      <c r="H191" s="158">
        <v>1.66</v>
      </c>
      <c r="I191" s="159"/>
      <c r="L191" s="155"/>
      <c r="M191" s="160"/>
      <c r="T191" s="161"/>
      <c r="AT191" s="156" t="s">
        <v>153</v>
      </c>
      <c r="AU191" s="156" t="s">
        <v>81</v>
      </c>
      <c r="AV191" s="13" t="s">
        <v>81</v>
      </c>
      <c r="AW191" s="13" t="s">
        <v>28</v>
      </c>
      <c r="AX191" s="13" t="s">
        <v>71</v>
      </c>
      <c r="AY191" s="156" t="s">
        <v>144</v>
      </c>
    </row>
    <row r="192" spans="2:51" s="14" customFormat="1">
      <c r="B192" s="173"/>
      <c r="D192" s="149" t="s">
        <v>153</v>
      </c>
      <c r="E192" s="174" t="s">
        <v>1</v>
      </c>
      <c r="F192" s="175" t="s">
        <v>178</v>
      </c>
      <c r="H192" s="176">
        <v>21.43</v>
      </c>
      <c r="I192" s="177"/>
      <c r="L192" s="173"/>
      <c r="M192" s="178"/>
      <c r="T192" s="179"/>
      <c r="AT192" s="174" t="s">
        <v>153</v>
      </c>
      <c r="AU192" s="174" t="s">
        <v>81</v>
      </c>
      <c r="AV192" s="14" t="s">
        <v>145</v>
      </c>
      <c r="AW192" s="14" t="s">
        <v>28</v>
      </c>
      <c r="AX192" s="14" t="s">
        <v>71</v>
      </c>
      <c r="AY192" s="174" t="s">
        <v>144</v>
      </c>
    </row>
    <row r="193" spans="2:65" s="15" customFormat="1">
      <c r="B193" s="180"/>
      <c r="D193" s="149" t="s">
        <v>153</v>
      </c>
      <c r="E193" s="181" t="s">
        <v>1</v>
      </c>
      <c r="F193" s="182" t="s">
        <v>182</v>
      </c>
      <c r="H193" s="183">
        <v>43.51</v>
      </c>
      <c r="I193" s="184"/>
      <c r="L193" s="180"/>
      <c r="M193" s="185"/>
      <c r="T193" s="186"/>
      <c r="AT193" s="181" t="s">
        <v>153</v>
      </c>
      <c r="AU193" s="181" t="s">
        <v>81</v>
      </c>
      <c r="AV193" s="15" t="s">
        <v>151</v>
      </c>
      <c r="AW193" s="15" t="s">
        <v>28</v>
      </c>
      <c r="AX193" s="15" t="s">
        <v>79</v>
      </c>
      <c r="AY193" s="181" t="s">
        <v>144</v>
      </c>
    </row>
    <row r="194" spans="2:65" s="1" customFormat="1" ht="24.2" customHeight="1">
      <c r="B194" s="133"/>
      <c r="C194" s="134" t="s">
        <v>242</v>
      </c>
      <c r="D194" s="134" t="s">
        <v>147</v>
      </c>
      <c r="E194" s="135" t="s">
        <v>243</v>
      </c>
      <c r="F194" s="136" t="s">
        <v>244</v>
      </c>
      <c r="G194" s="137" t="s">
        <v>171</v>
      </c>
      <c r="H194" s="138">
        <v>217.65299999999999</v>
      </c>
      <c r="I194" s="139"/>
      <c r="J194" s="140">
        <f>ROUND(I194*H194,2)</f>
        <v>0</v>
      </c>
      <c r="K194" s="141"/>
      <c r="L194" s="32"/>
      <c r="M194" s="142" t="s">
        <v>1</v>
      </c>
      <c r="N194" s="143" t="s">
        <v>36</v>
      </c>
      <c r="P194" s="144">
        <f>O194*H194</f>
        <v>0</v>
      </c>
      <c r="Q194" s="144">
        <v>4.3800000000000002E-3</v>
      </c>
      <c r="R194" s="144">
        <f>Q194*H194</f>
        <v>0.95332013999999998</v>
      </c>
      <c r="S194" s="144">
        <v>0</v>
      </c>
      <c r="T194" s="145">
        <f>S194*H194</f>
        <v>0</v>
      </c>
      <c r="AR194" s="146" t="s">
        <v>151</v>
      </c>
      <c r="AT194" s="146" t="s">
        <v>147</v>
      </c>
      <c r="AU194" s="146" t="s">
        <v>81</v>
      </c>
      <c r="AY194" s="17" t="s">
        <v>144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79</v>
      </c>
      <c r="BK194" s="147">
        <f>ROUND(I194*H194,2)</f>
        <v>0</v>
      </c>
      <c r="BL194" s="17" t="s">
        <v>151</v>
      </c>
      <c r="BM194" s="146" t="s">
        <v>245</v>
      </c>
    </row>
    <row r="195" spans="2:65" s="12" customFormat="1">
      <c r="B195" s="148"/>
      <c r="D195" s="149" t="s">
        <v>153</v>
      </c>
      <c r="E195" s="150" t="s">
        <v>1</v>
      </c>
      <c r="F195" s="151" t="s">
        <v>246</v>
      </c>
      <c r="H195" s="150" t="s">
        <v>1</v>
      </c>
      <c r="I195" s="152"/>
      <c r="L195" s="148"/>
      <c r="M195" s="153"/>
      <c r="T195" s="154"/>
      <c r="AT195" s="150" t="s">
        <v>153</v>
      </c>
      <c r="AU195" s="150" t="s">
        <v>81</v>
      </c>
      <c r="AV195" s="12" t="s">
        <v>79</v>
      </c>
      <c r="AW195" s="12" t="s">
        <v>28</v>
      </c>
      <c r="AX195" s="12" t="s">
        <v>71</v>
      </c>
      <c r="AY195" s="150" t="s">
        <v>144</v>
      </c>
    </row>
    <row r="196" spans="2:65" s="12" customFormat="1">
      <c r="B196" s="148"/>
      <c r="D196" s="149" t="s">
        <v>153</v>
      </c>
      <c r="E196" s="150" t="s">
        <v>1</v>
      </c>
      <c r="F196" s="151" t="s">
        <v>174</v>
      </c>
      <c r="H196" s="150" t="s">
        <v>1</v>
      </c>
      <c r="I196" s="152"/>
      <c r="L196" s="148"/>
      <c r="M196" s="153"/>
      <c r="T196" s="154"/>
      <c r="AT196" s="150" t="s">
        <v>153</v>
      </c>
      <c r="AU196" s="150" t="s">
        <v>81</v>
      </c>
      <c r="AV196" s="12" t="s">
        <v>79</v>
      </c>
      <c r="AW196" s="12" t="s">
        <v>28</v>
      </c>
      <c r="AX196" s="12" t="s">
        <v>71</v>
      </c>
      <c r="AY196" s="150" t="s">
        <v>144</v>
      </c>
    </row>
    <row r="197" spans="2:65" s="13" customFormat="1">
      <c r="B197" s="155"/>
      <c r="D197" s="149" t="s">
        <v>153</v>
      </c>
      <c r="E197" s="156" t="s">
        <v>1</v>
      </c>
      <c r="F197" s="157" t="s">
        <v>247</v>
      </c>
      <c r="H197" s="158">
        <v>3.15</v>
      </c>
      <c r="I197" s="159"/>
      <c r="L197" s="155"/>
      <c r="M197" s="160"/>
      <c r="T197" s="161"/>
      <c r="AT197" s="156" t="s">
        <v>153</v>
      </c>
      <c r="AU197" s="156" t="s">
        <v>81</v>
      </c>
      <c r="AV197" s="13" t="s">
        <v>81</v>
      </c>
      <c r="AW197" s="13" t="s">
        <v>28</v>
      </c>
      <c r="AX197" s="13" t="s">
        <v>71</v>
      </c>
      <c r="AY197" s="156" t="s">
        <v>144</v>
      </c>
    </row>
    <row r="198" spans="2:65" s="13" customFormat="1">
      <c r="B198" s="155"/>
      <c r="D198" s="149" t="s">
        <v>153</v>
      </c>
      <c r="E198" s="156" t="s">
        <v>1</v>
      </c>
      <c r="F198" s="157" t="s">
        <v>248</v>
      </c>
      <c r="H198" s="158">
        <v>3.137</v>
      </c>
      <c r="I198" s="159"/>
      <c r="L198" s="155"/>
      <c r="M198" s="160"/>
      <c r="T198" s="161"/>
      <c r="AT198" s="156" t="s">
        <v>153</v>
      </c>
      <c r="AU198" s="156" t="s">
        <v>81</v>
      </c>
      <c r="AV198" s="13" t="s">
        <v>81</v>
      </c>
      <c r="AW198" s="13" t="s">
        <v>28</v>
      </c>
      <c r="AX198" s="13" t="s">
        <v>71</v>
      </c>
      <c r="AY198" s="156" t="s">
        <v>144</v>
      </c>
    </row>
    <row r="199" spans="2:65" s="13" customFormat="1">
      <c r="B199" s="155"/>
      <c r="D199" s="149" t="s">
        <v>153</v>
      </c>
      <c r="E199" s="156" t="s">
        <v>1</v>
      </c>
      <c r="F199" s="157" t="s">
        <v>249</v>
      </c>
      <c r="H199" s="158">
        <v>2.1030000000000002</v>
      </c>
      <c r="I199" s="159"/>
      <c r="L199" s="155"/>
      <c r="M199" s="160"/>
      <c r="T199" s="161"/>
      <c r="AT199" s="156" t="s">
        <v>153</v>
      </c>
      <c r="AU199" s="156" t="s">
        <v>81</v>
      </c>
      <c r="AV199" s="13" t="s">
        <v>81</v>
      </c>
      <c r="AW199" s="13" t="s">
        <v>28</v>
      </c>
      <c r="AX199" s="13" t="s">
        <v>71</v>
      </c>
      <c r="AY199" s="156" t="s">
        <v>144</v>
      </c>
    </row>
    <row r="200" spans="2:65" s="14" customFormat="1">
      <c r="B200" s="173"/>
      <c r="D200" s="149" t="s">
        <v>153</v>
      </c>
      <c r="E200" s="174" t="s">
        <v>1</v>
      </c>
      <c r="F200" s="175" t="s">
        <v>178</v>
      </c>
      <c r="H200" s="176">
        <v>8.39</v>
      </c>
      <c r="I200" s="177"/>
      <c r="L200" s="173"/>
      <c r="M200" s="178"/>
      <c r="T200" s="179"/>
      <c r="AT200" s="174" t="s">
        <v>153</v>
      </c>
      <c r="AU200" s="174" t="s">
        <v>81</v>
      </c>
      <c r="AV200" s="14" t="s">
        <v>145</v>
      </c>
      <c r="AW200" s="14" t="s">
        <v>28</v>
      </c>
      <c r="AX200" s="14" t="s">
        <v>71</v>
      </c>
      <c r="AY200" s="174" t="s">
        <v>144</v>
      </c>
    </row>
    <row r="201" spans="2:65" s="12" customFormat="1">
      <c r="B201" s="148"/>
      <c r="D201" s="149" t="s">
        <v>153</v>
      </c>
      <c r="E201" s="150" t="s">
        <v>1</v>
      </c>
      <c r="F201" s="151" t="s">
        <v>179</v>
      </c>
      <c r="H201" s="150" t="s">
        <v>1</v>
      </c>
      <c r="I201" s="152"/>
      <c r="L201" s="148"/>
      <c r="M201" s="153"/>
      <c r="T201" s="154"/>
      <c r="AT201" s="150" t="s">
        <v>153</v>
      </c>
      <c r="AU201" s="150" t="s">
        <v>81</v>
      </c>
      <c r="AV201" s="12" t="s">
        <v>79</v>
      </c>
      <c r="AW201" s="12" t="s">
        <v>28</v>
      </c>
      <c r="AX201" s="12" t="s">
        <v>71</v>
      </c>
      <c r="AY201" s="150" t="s">
        <v>144</v>
      </c>
    </row>
    <row r="202" spans="2:65" s="13" customFormat="1">
      <c r="B202" s="155"/>
      <c r="D202" s="149" t="s">
        <v>153</v>
      </c>
      <c r="E202" s="156" t="s">
        <v>1</v>
      </c>
      <c r="F202" s="157" t="s">
        <v>250</v>
      </c>
      <c r="H202" s="158">
        <v>4.4009999999999998</v>
      </c>
      <c r="I202" s="159"/>
      <c r="L202" s="155"/>
      <c r="M202" s="160"/>
      <c r="T202" s="161"/>
      <c r="AT202" s="156" t="s">
        <v>153</v>
      </c>
      <c r="AU202" s="156" t="s">
        <v>81</v>
      </c>
      <c r="AV202" s="13" t="s">
        <v>81</v>
      </c>
      <c r="AW202" s="13" t="s">
        <v>28</v>
      </c>
      <c r="AX202" s="13" t="s">
        <v>71</v>
      </c>
      <c r="AY202" s="156" t="s">
        <v>144</v>
      </c>
    </row>
    <row r="203" spans="2:65" s="13" customFormat="1">
      <c r="B203" s="155"/>
      <c r="D203" s="149" t="s">
        <v>153</v>
      </c>
      <c r="E203" s="156" t="s">
        <v>1</v>
      </c>
      <c r="F203" s="157" t="s">
        <v>251</v>
      </c>
      <c r="H203" s="158">
        <v>1.62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28</v>
      </c>
      <c r="AX203" s="13" t="s">
        <v>71</v>
      </c>
      <c r="AY203" s="156" t="s">
        <v>144</v>
      </c>
    </row>
    <row r="204" spans="2:65" s="12" customFormat="1">
      <c r="B204" s="148"/>
      <c r="D204" s="149" t="s">
        <v>153</v>
      </c>
      <c r="E204" s="150" t="s">
        <v>1</v>
      </c>
      <c r="F204" s="151" t="s">
        <v>252</v>
      </c>
      <c r="H204" s="150" t="s">
        <v>1</v>
      </c>
      <c r="I204" s="152"/>
      <c r="L204" s="148"/>
      <c r="M204" s="153"/>
      <c r="T204" s="154"/>
      <c r="AT204" s="150" t="s">
        <v>153</v>
      </c>
      <c r="AU204" s="150" t="s">
        <v>81</v>
      </c>
      <c r="AV204" s="12" t="s">
        <v>79</v>
      </c>
      <c r="AW204" s="12" t="s">
        <v>28</v>
      </c>
      <c r="AX204" s="12" t="s">
        <v>71</v>
      </c>
      <c r="AY204" s="150" t="s">
        <v>144</v>
      </c>
    </row>
    <row r="205" spans="2:65" s="13" customFormat="1">
      <c r="B205" s="155"/>
      <c r="D205" s="149" t="s">
        <v>153</v>
      </c>
      <c r="E205" s="156" t="s">
        <v>1</v>
      </c>
      <c r="F205" s="157" t="s">
        <v>253</v>
      </c>
      <c r="H205" s="158">
        <v>143.964</v>
      </c>
      <c r="I205" s="159"/>
      <c r="L205" s="155"/>
      <c r="M205" s="160"/>
      <c r="T205" s="161"/>
      <c r="AT205" s="156" t="s">
        <v>153</v>
      </c>
      <c r="AU205" s="156" t="s">
        <v>81</v>
      </c>
      <c r="AV205" s="13" t="s">
        <v>81</v>
      </c>
      <c r="AW205" s="13" t="s">
        <v>28</v>
      </c>
      <c r="AX205" s="13" t="s">
        <v>71</v>
      </c>
      <c r="AY205" s="156" t="s">
        <v>144</v>
      </c>
    </row>
    <row r="206" spans="2:65" s="14" customFormat="1">
      <c r="B206" s="173"/>
      <c r="D206" s="149" t="s">
        <v>153</v>
      </c>
      <c r="E206" s="174" t="s">
        <v>1</v>
      </c>
      <c r="F206" s="175" t="s">
        <v>178</v>
      </c>
      <c r="H206" s="176">
        <v>149.98500000000001</v>
      </c>
      <c r="I206" s="177"/>
      <c r="L206" s="173"/>
      <c r="M206" s="178"/>
      <c r="T206" s="179"/>
      <c r="AT206" s="174" t="s">
        <v>153</v>
      </c>
      <c r="AU206" s="174" t="s">
        <v>81</v>
      </c>
      <c r="AV206" s="14" t="s">
        <v>145</v>
      </c>
      <c r="AW206" s="14" t="s">
        <v>28</v>
      </c>
      <c r="AX206" s="14" t="s">
        <v>71</v>
      </c>
      <c r="AY206" s="174" t="s">
        <v>144</v>
      </c>
    </row>
    <row r="207" spans="2:65" s="12" customFormat="1">
      <c r="B207" s="148"/>
      <c r="D207" s="149" t="s">
        <v>153</v>
      </c>
      <c r="E207" s="150" t="s">
        <v>1</v>
      </c>
      <c r="F207" s="151" t="s">
        <v>254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255</v>
      </c>
      <c r="H208" s="158">
        <v>59.277999999999999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71</v>
      </c>
      <c r="AY208" s="156" t="s">
        <v>144</v>
      </c>
    </row>
    <row r="209" spans="2:65" s="14" customFormat="1">
      <c r="B209" s="173"/>
      <c r="D209" s="149" t="s">
        <v>153</v>
      </c>
      <c r="E209" s="174" t="s">
        <v>1</v>
      </c>
      <c r="F209" s="175" t="s">
        <v>178</v>
      </c>
      <c r="H209" s="176">
        <v>59.277999999999999</v>
      </c>
      <c r="I209" s="177"/>
      <c r="L209" s="173"/>
      <c r="M209" s="178"/>
      <c r="T209" s="179"/>
      <c r="AT209" s="174" t="s">
        <v>153</v>
      </c>
      <c r="AU209" s="174" t="s">
        <v>81</v>
      </c>
      <c r="AV209" s="14" t="s">
        <v>145</v>
      </c>
      <c r="AW209" s="14" t="s">
        <v>28</v>
      </c>
      <c r="AX209" s="14" t="s">
        <v>71</v>
      </c>
      <c r="AY209" s="174" t="s">
        <v>144</v>
      </c>
    </row>
    <row r="210" spans="2:65" s="15" customFormat="1">
      <c r="B210" s="180"/>
      <c r="D210" s="149" t="s">
        <v>153</v>
      </c>
      <c r="E210" s="181" t="s">
        <v>1</v>
      </c>
      <c r="F210" s="182" t="s">
        <v>182</v>
      </c>
      <c r="H210" s="183">
        <v>217.65299999999999</v>
      </c>
      <c r="I210" s="184"/>
      <c r="L210" s="180"/>
      <c r="M210" s="185"/>
      <c r="T210" s="186"/>
      <c r="AT210" s="181" t="s">
        <v>153</v>
      </c>
      <c r="AU210" s="181" t="s">
        <v>81</v>
      </c>
      <c r="AV210" s="15" t="s">
        <v>151</v>
      </c>
      <c r="AW210" s="15" t="s">
        <v>28</v>
      </c>
      <c r="AX210" s="15" t="s">
        <v>79</v>
      </c>
      <c r="AY210" s="181" t="s">
        <v>144</v>
      </c>
    </row>
    <row r="211" spans="2:65" s="1" customFormat="1" ht="24.2" customHeight="1">
      <c r="B211" s="133"/>
      <c r="C211" s="134" t="s">
        <v>8</v>
      </c>
      <c r="D211" s="134" t="s">
        <v>147</v>
      </c>
      <c r="E211" s="135" t="s">
        <v>256</v>
      </c>
      <c r="F211" s="136" t="s">
        <v>257</v>
      </c>
      <c r="G211" s="137" t="s">
        <v>171</v>
      </c>
      <c r="H211" s="138">
        <v>45.741999999999997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36</v>
      </c>
      <c r="P211" s="144">
        <f>O211*H211</f>
        <v>0</v>
      </c>
      <c r="Q211" s="144">
        <v>1.54E-2</v>
      </c>
      <c r="R211" s="144">
        <f>Q211*H211</f>
        <v>0.70442680000000002</v>
      </c>
      <c r="S211" s="144">
        <v>0</v>
      </c>
      <c r="T211" s="145">
        <f>S211*H211</f>
        <v>0</v>
      </c>
      <c r="AR211" s="146" t="s">
        <v>151</v>
      </c>
      <c r="AT211" s="146" t="s">
        <v>147</v>
      </c>
      <c r="AU211" s="146" t="s">
        <v>81</v>
      </c>
      <c r="AY211" s="17" t="s">
        <v>144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79</v>
      </c>
      <c r="BK211" s="147">
        <f>ROUND(I211*H211,2)</f>
        <v>0</v>
      </c>
      <c r="BL211" s="17" t="s">
        <v>151</v>
      </c>
      <c r="BM211" s="146" t="s">
        <v>258</v>
      </c>
    </row>
    <row r="212" spans="2:65" s="12" customFormat="1">
      <c r="B212" s="148"/>
      <c r="D212" s="149" t="s">
        <v>153</v>
      </c>
      <c r="E212" s="150" t="s">
        <v>1</v>
      </c>
      <c r="F212" s="151" t="s">
        <v>174</v>
      </c>
      <c r="H212" s="150" t="s">
        <v>1</v>
      </c>
      <c r="I212" s="152"/>
      <c r="L212" s="148"/>
      <c r="M212" s="153"/>
      <c r="T212" s="154"/>
      <c r="AT212" s="150" t="s">
        <v>153</v>
      </c>
      <c r="AU212" s="150" t="s">
        <v>81</v>
      </c>
      <c r="AV212" s="12" t="s">
        <v>79</v>
      </c>
      <c r="AW212" s="12" t="s">
        <v>28</v>
      </c>
      <c r="AX212" s="12" t="s">
        <v>71</v>
      </c>
      <c r="AY212" s="150" t="s">
        <v>144</v>
      </c>
    </row>
    <row r="213" spans="2:65" s="12" customFormat="1">
      <c r="B213" s="148"/>
      <c r="D213" s="149" t="s">
        <v>153</v>
      </c>
      <c r="E213" s="150" t="s">
        <v>1</v>
      </c>
      <c r="F213" s="151" t="s">
        <v>228</v>
      </c>
      <c r="H213" s="150" t="s">
        <v>1</v>
      </c>
      <c r="I213" s="152"/>
      <c r="L213" s="148"/>
      <c r="M213" s="153"/>
      <c r="T213" s="154"/>
      <c r="AT213" s="150" t="s">
        <v>153</v>
      </c>
      <c r="AU213" s="150" t="s">
        <v>81</v>
      </c>
      <c r="AV213" s="12" t="s">
        <v>79</v>
      </c>
      <c r="AW213" s="12" t="s">
        <v>28</v>
      </c>
      <c r="AX213" s="12" t="s">
        <v>71</v>
      </c>
      <c r="AY213" s="150" t="s">
        <v>144</v>
      </c>
    </row>
    <row r="214" spans="2:65" s="13" customFormat="1">
      <c r="B214" s="155"/>
      <c r="D214" s="149" t="s">
        <v>153</v>
      </c>
      <c r="E214" s="156" t="s">
        <v>1</v>
      </c>
      <c r="F214" s="157" t="s">
        <v>259</v>
      </c>
      <c r="H214" s="158">
        <v>6.0860000000000003</v>
      </c>
      <c r="I214" s="159"/>
      <c r="L214" s="155"/>
      <c r="M214" s="160"/>
      <c r="T214" s="161"/>
      <c r="AT214" s="156" t="s">
        <v>153</v>
      </c>
      <c r="AU214" s="156" t="s">
        <v>81</v>
      </c>
      <c r="AV214" s="13" t="s">
        <v>81</v>
      </c>
      <c r="AW214" s="13" t="s">
        <v>28</v>
      </c>
      <c r="AX214" s="13" t="s">
        <v>71</v>
      </c>
      <c r="AY214" s="156" t="s">
        <v>144</v>
      </c>
    </row>
    <row r="215" spans="2:65" s="12" customFormat="1">
      <c r="B215" s="148"/>
      <c r="D215" s="149" t="s">
        <v>153</v>
      </c>
      <c r="E215" s="150" t="s">
        <v>1</v>
      </c>
      <c r="F215" s="151" t="s">
        <v>230</v>
      </c>
      <c r="H215" s="150" t="s">
        <v>1</v>
      </c>
      <c r="I215" s="152"/>
      <c r="L215" s="148"/>
      <c r="M215" s="153"/>
      <c r="T215" s="154"/>
      <c r="AT215" s="150" t="s">
        <v>153</v>
      </c>
      <c r="AU215" s="150" t="s">
        <v>81</v>
      </c>
      <c r="AV215" s="12" t="s">
        <v>79</v>
      </c>
      <c r="AW215" s="12" t="s">
        <v>28</v>
      </c>
      <c r="AX215" s="12" t="s">
        <v>71</v>
      </c>
      <c r="AY215" s="150" t="s">
        <v>144</v>
      </c>
    </row>
    <row r="216" spans="2:65" s="13" customFormat="1">
      <c r="B216" s="155"/>
      <c r="D216" s="149" t="s">
        <v>153</v>
      </c>
      <c r="E216" s="156" t="s">
        <v>1</v>
      </c>
      <c r="F216" s="157" t="s">
        <v>260</v>
      </c>
      <c r="H216" s="158">
        <v>9.718</v>
      </c>
      <c r="I216" s="159"/>
      <c r="L216" s="155"/>
      <c r="M216" s="160"/>
      <c r="T216" s="161"/>
      <c r="AT216" s="156" t="s">
        <v>153</v>
      </c>
      <c r="AU216" s="156" t="s">
        <v>81</v>
      </c>
      <c r="AV216" s="13" t="s">
        <v>81</v>
      </c>
      <c r="AW216" s="13" t="s">
        <v>28</v>
      </c>
      <c r="AX216" s="13" t="s">
        <v>71</v>
      </c>
      <c r="AY216" s="156" t="s">
        <v>144</v>
      </c>
    </row>
    <row r="217" spans="2:65" s="12" customFormat="1">
      <c r="B217" s="148"/>
      <c r="D217" s="149" t="s">
        <v>153</v>
      </c>
      <c r="E217" s="150" t="s">
        <v>1</v>
      </c>
      <c r="F217" s="151" t="s">
        <v>232</v>
      </c>
      <c r="H217" s="150" t="s">
        <v>1</v>
      </c>
      <c r="I217" s="152"/>
      <c r="L217" s="148"/>
      <c r="M217" s="153"/>
      <c r="T217" s="154"/>
      <c r="AT217" s="150" t="s">
        <v>153</v>
      </c>
      <c r="AU217" s="150" t="s">
        <v>81</v>
      </c>
      <c r="AV217" s="12" t="s">
        <v>79</v>
      </c>
      <c r="AW217" s="12" t="s">
        <v>28</v>
      </c>
      <c r="AX217" s="12" t="s">
        <v>71</v>
      </c>
      <c r="AY217" s="150" t="s">
        <v>144</v>
      </c>
    </row>
    <row r="218" spans="2:65" s="13" customFormat="1">
      <c r="B218" s="155"/>
      <c r="D218" s="149" t="s">
        <v>153</v>
      </c>
      <c r="E218" s="156" t="s">
        <v>1</v>
      </c>
      <c r="F218" s="157" t="s">
        <v>261</v>
      </c>
      <c r="H218" s="158">
        <v>8.3699999999999992</v>
      </c>
      <c r="I218" s="159"/>
      <c r="L218" s="155"/>
      <c r="M218" s="160"/>
      <c r="T218" s="161"/>
      <c r="AT218" s="156" t="s">
        <v>153</v>
      </c>
      <c r="AU218" s="156" t="s">
        <v>81</v>
      </c>
      <c r="AV218" s="13" t="s">
        <v>81</v>
      </c>
      <c r="AW218" s="13" t="s">
        <v>28</v>
      </c>
      <c r="AX218" s="13" t="s">
        <v>71</v>
      </c>
      <c r="AY218" s="156" t="s">
        <v>144</v>
      </c>
    </row>
    <row r="219" spans="2:65" s="14" customFormat="1">
      <c r="B219" s="173"/>
      <c r="D219" s="149" t="s">
        <v>153</v>
      </c>
      <c r="E219" s="174" t="s">
        <v>1</v>
      </c>
      <c r="F219" s="175" t="s">
        <v>178</v>
      </c>
      <c r="H219" s="176">
        <v>24.173999999999999</v>
      </c>
      <c r="I219" s="177"/>
      <c r="L219" s="173"/>
      <c r="M219" s="178"/>
      <c r="T219" s="179"/>
      <c r="AT219" s="174" t="s">
        <v>153</v>
      </c>
      <c r="AU219" s="174" t="s">
        <v>81</v>
      </c>
      <c r="AV219" s="14" t="s">
        <v>145</v>
      </c>
      <c r="AW219" s="14" t="s">
        <v>28</v>
      </c>
      <c r="AX219" s="14" t="s">
        <v>71</v>
      </c>
      <c r="AY219" s="174" t="s">
        <v>144</v>
      </c>
    </row>
    <row r="220" spans="2:65" s="12" customFormat="1">
      <c r="B220" s="148"/>
      <c r="D220" s="149" t="s">
        <v>153</v>
      </c>
      <c r="E220" s="150" t="s">
        <v>1</v>
      </c>
      <c r="F220" s="151" t="s">
        <v>179</v>
      </c>
      <c r="H220" s="150" t="s">
        <v>1</v>
      </c>
      <c r="I220" s="152"/>
      <c r="L220" s="148"/>
      <c r="M220" s="153"/>
      <c r="T220" s="154"/>
      <c r="AT220" s="150" t="s">
        <v>153</v>
      </c>
      <c r="AU220" s="150" t="s">
        <v>81</v>
      </c>
      <c r="AV220" s="12" t="s">
        <v>79</v>
      </c>
      <c r="AW220" s="12" t="s">
        <v>28</v>
      </c>
      <c r="AX220" s="12" t="s">
        <v>71</v>
      </c>
      <c r="AY220" s="150" t="s">
        <v>144</v>
      </c>
    </row>
    <row r="221" spans="2:65" s="12" customFormat="1">
      <c r="B221" s="148"/>
      <c r="D221" s="149" t="s">
        <v>153</v>
      </c>
      <c r="E221" s="150" t="s">
        <v>1</v>
      </c>
      <c r="F221" s="151" t="s">
        <v>234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262</v>
      </c>
      <c r="H222" s="158">
        <v>2.1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236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>
      <c r="B224" s="155"/>
      <c r="D224" s="149" t="s">
        <v>153</v>
      </c>
      <c r="E224" s="156" t="s">
        <v>1</v>
      </c>
      <c r="F224" s="157" t="s">
        <v>263</v>
      </c>
      <c r="H224" s="158">
        <v>9.3179999999999996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2" customFormat="1">
      <c r="B225" s="148"/>
      <c r="D225" s="149" t="s">
        <v>153</v>
      </c>
      <c r="E225" s="150" t="s">
        <v>1</v>
      </c>
      <c r="F225" s="151" t="s">
        <v>238</v>
      </c>
      <c r="H225" s="150" t="s">
        <v>1</v>
      </c>
      <c r="I225" s="152"/>
      <c r="L225" s="148"/>
      <c r="M225" s="153"/>
      <c r="T225" s="154"/>
      <c r="AT225" s="150" t="s">
        <v>153</v>
      </c>
      <c r="AU225" s="150" t="s">
        <v>81</v>
      </c>
      <c r="AV225" s="12" t="s">
        <v>79</v>
      </c>
      <c r="AW225" s="12" t="s">
        <v>28</v>
      </c>
      <c r="AX225" s="12" t="s">
        <v>71</v>
      </c>
      <c r="AY225" s="150" t="s">
        <v>144</v>
      </c>
    </row>
    <row r="226" spans="2:65" s="13" customFormat="1">
      <c r="B226" s="155"/>
      <c r="D226" s="149" t="s">
        <v>153</v>
      </c>
      <c r="E226" s="156" t="s">
        <v>1</v>
      </c>
      <c r="F226" s="157" t="s">
        <v>264</v>
      </c>
      <c r="H226" s="158">
        <v>10.15</v>
      </c>
      <c r="I226" s="159"/>
      <c r="L226" s="155"/>
      <c r="M226" s="160"/>
      <c r="T226" s="161"/>
      <c r="AT226" s="156" t="s">
        <v>153</v>
      </c>
      <c r="AU226" s="156" t="s">
        <v>81</v>
      </c>
      <c r="AV226" s="13" t="s">
        <v>81</v>
      </c>
      <c r="AW226" s="13" t="s">
        <v>28</v>
      </c>
      <c r="AX226" s="13" t="s">
        <v>71</v>
      </c>
      <c r="AY226" s="156" t="s">
        <v>144</v>
      </c>
    </row>
    <row r="227" spans="2:65" s="14" customFormat="1">
      <c r="B227" s="173"/>
      <c r="D227" s="149" t="s">
        <v>153</v>
      </c>
      <c r="E227" s="174" t="s">
        <v>1</v>
      </c>
      <c r="F227" s="175" t="s">
        <v>178</v>
      </c>
      <c r="H227" s="176">
        <v>21.568000000000001</v>
      </c>
      <c r="I227" s="177"/>
      <c r="L227" s="173"/>
      <c r="M227" s="178"/>
      <c r="T227" s="179"/>
      <c r="AT227" s="174" t="s">
        <v>153</v>
      </c>
      <c r="AU227" s="174" t="s">
        <v>81</v>
      </c>
      <c r="AV227" s="14" t="s">
        <v>145</v>
      </c>
      <c r="AW227" s="14" t="s">
        <v>28</v>
      </c>
      <c r="AX227" s="14" t="s">
        <v>71</v>
      </c>
      <c r="AY227" s="174" t="s">
        <v>144</v>
      </c>
    </row>
    <row r="228" spans="2:65" s="15" customFormat="1">
      <c r="B228" s="180"/>
      <c r="D228" s="149" t="s">
        <v>153</v>
      </c>
      <c r="E228" s="181" t="s">
        <v>1</v>
      </c>
      <c r="F228" s="182" t="s">
        <v>182</v>
      </c>
      <c r="H228" s="183">
        <v>45.741999999999997</v>
      </c>
      <c r="I228" s="184"/>
      <c r="L228" s="180"/>
      <c r="M228" s="185"/>
      <c r="T228" s="186"/>
      <c r="AT228" s="181" t="s">
        <v>153</v>
      </c>
      <c r="AU228" s="181" t="s">
        <v>81</v>
      </c>
      <c r="AV228" s="15" t="s">
        <v>151</v>
      </c>
      <c r="AW228" s="15" t="s">
        <v>28</v>
      </c>
      <c r="AX228" s="15" t="s">
        <v>79</v>
      </c>
      <c r="AY228" s="181" t="s">
        <v>144</v>
      </c>
    </row>
    <row r="229" spans="2:65" s="1" customFormat="1" ht="24.2" customHeight="1">
      <c r="B229" s="133"/>
      <c r="C229" s="134" t="s">
        <v>265</v>
      </c>
      <c r="D229" s="134" t="s">
        <v>147</v>
      </c>
      <c r="E229" s="135" t="s">
        <v>266</v>
      </c>
      <c r="F229" s="136" t="s">
        <v>267</v>
      </c>
      <c r="G229" s="137" t="s">
        <v>171</v>
      </c>
      <c r="H229" s="138">
        <v>13.536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36</v>
      </c>
      <c r="P229" s="144">
        <f>O229*H229</f>
        <v>0</v>
      </c>
      <c r="Q229" s="144">
        <v>1.8380000000000001E-2</v>
      </c>
      <c r="R229" s="144">
        <f>Q229*H229</f>
        <v>0.24879167999999999</v>
      </c>
      <c r="S229" s="144">
        <v>0</v>
      </c>
      <c r="T229" s="145">
        <f>S229*H229</f>
        <v>0</v>
      </c>
      <c r="AR229" s="146" t="s">
        <v>151</v>
      </c>
      <c r="AT229" s="146" t="s">
        <v>147</v>
      </c>
      <c r="AU229" s="146" t="s">
        <v>81</v>
      </c>
      <c r="AY229" s="17" t="s">
        <v>144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7" t="s">
        <v>79</v>
      </c>
      <c r="BK229" s="147">
        <f>ROUND(I229*H229,2)</f>
        <v>0</v>
      </c>
      <c r="BL229" s="17" t="s">
        <v>151</v>
      </c>
      <c r="BM229" s="146" t="s">
        <v>268</v>
      </c>
    </row>
    <row r="230" spans="2:65" s="12" customFormat="1">
      <c r="B230" s="148"/>
      <c r="D230" s="149" t="s">
        <v>153</v>
      </c>
      <c r="E230" s="150" t="s">
        <v>1</v>
      </c>
      <c r="F230" s="151" t="s">
        <v>174</v>
      </c>
      <c r="H230" s="150" t="s">
        <v>1</v>
      </c>
      <c r="I230" s="152"/>
      <c r="L230" s="148"/>
      <c r="M230" s="153"/>
      <c r="T230" s="154"/>
      <c r="AT230" s="150" t="s">
        <v>153</v>
      </c>
      <c r="AU230" s="150" t="s">
        <v>81</v>
      </c>
      <c r="AV230" s="12" t="s">
        <v>79</v>
      </c>
      <c r="AW230" s="12" t="s">
        <v>28</v>
      </c>
      <c r="AX230" s="12" t="s">
        <v>71</v>
      </c>
      <c r="AY230" s="150" t="s">
        <v>144</v>
      </c>
    </row>
    <row r="231" spans="2:65" s="12" customFormat="1">
      <c r="B231" s="148"/>
      <c r="D231" s="149" t="s">
        <v>153</v>
      </c>
      <c r="E231" s="150" t="s">
        <v>1</v>
      </c>
      <c r="F231" s="151" t="s">
        <v>228</v>
      </c>
      <c r="H231" s="150" t="s">
        <v>1</v>
      </c>
      <c r="I231" s="152"/>
      <c r="L231" s="148"/>
      <c r="M231" s="153"/>
      <c r="T231" s="154"/>
      <c r="AT231" s="150" t="s">
        <v>153</v>
      </c>
      <c r="AU231" s="150" t="s">
        <v>81</v>
      </c>
      <c r="AV231" s="12" t="s">
        <v>79</v>
      </c>
      <c r="AW231" s="12" t="s">
        <v>28</v>
      </c>
      <c r="AX231" s="12" t="s">
        <v>71</v>
      </c>
      <c r="AY231" s="150" t="s">
        <v>144</v>
      </c>
    </row>
    <row r="232" spans="2:65" s="13" customFormat="1" ht="22.5">
      <c r="B232" s="155"/>
      <c r="D232" s="149" t="s">
        <v>153</v>
      </c>
      <c r="E232" s="156" t="s">
        <v>1</v>
      </c>
      <c r="F232" s="157" t="s">
        <v>269</v>
      </c>
      <c r="H232" s="158">
        <v>3.77</v>
      </c>
      <c r="I232" s="159"/>
      <c r="L232" s="155"/>
      <c r="M232" s="160"/>
      <c r="T232" s="161"/>
      <c r="AT232" s="156" t="s">
        <v>153</v>
      </c>
      <c r="AU232" s="156" t="s">
        <v>81</v>
      </c>
      <c r="AV232" s="13" t="s">
        <v>81</v>
      </c>
      <c r="AW232" s="13" t="s">
        <v>28</v>
      </c>
      <c r="AX232" s="13" t="s">
        <v>71</v>
      </c>
      <c r="AY232" s="156" t="s">
        <v>144</v>
      </c>
    </row>
    <row r="233" spans="2:65" s="12" customFormat="1">
      <c r="B233" s="148"/>
      <c r="D233" s="149" t="s">
        <v>153</v>
      </c>
      <c r="E233" s="150" t="s">
        <v>1</v>
      </c>
      <c r="F233" s="151" t="s">
        <v>270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271</v>
      </c>
      <c r="H234" s="158">
        <v>2.2879999999999998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4" customFormat="1">
      <c r="B235" s="173"/>
      <c r="D235" s="149" t="s">
        <v>153</v>
      </c>
      <c r="E235" s="174" t="s">
        <v>1</v>
      </c>
      <c r="F235" s="175" t="s">
        <v>178</v>
      </c>
      <c r="H235" s="176">
        <v>6.0579999999999998</v>
      </c>
      <c r="I235" s="177"/>
      <c r="L235" s="173"/>
      <c r="M235" s="178"/>
      <c r="T235" s="179"/>
      <c r="AT235" s="174" t="s">
        <v>153</v>
      </c>
      <c r="AU235" s="174" t="s">
        <v>81</v>
      </c>
      <c r="AV235" s="14" t="s">
        <v>145</v>
      </c>
      <c r="AW235" s="14" t="s">
        <v>28</v>
      </c>
      <c r="AX235" s="14" t="s">
        <v>71</v>
      </c>
      <c r="AY235" s="174" t="s">
        <v>144</v>
      </c>
    </row>
    <row r="236" spans="2:65" s="12" customFormat="1">
      <c r="B236" s="148"/>
      <c r="D236" s="149" t="s">
        <v>153</v>
      </c>
      <c r="E236" s="150" t="s">
        <v>1</v>
      </c>
      <c r="F236" s="151" t="s">
        <v>179</v>
      </c>
      <c r="H236" s="150" t="s">
        <v>1</v>
      </c>
      <c r="I236" s="152"/>
      <c r="L236" s="148"/>
      <c r="M236" s="153"/>
      <c r="T236" s="154"/>
      <c r="AT236" s="150" t="s">
        <v>153</v>
      </c>
      <c r="AU236" s="150" t="s">
        <v>81</v>
      </c>
      <c r="AV236" s="12" t="s">
        <v>79</v>
      </c>
      <c r="AW236" s="12" t="s">
        <v>28</v>
      </c>
      <c r="AX236" s="12" t="s">
        <v>71</v>
      </c>
      <c r="AY236" s="150" t="s">
        <v>144</v>
      </c>
    </row>
    <row r="237" spans="2:65" s="12" customFormat="1">
      <c r="B237" s="148"/>
      <c r="D237" s="149" t="s">
        <v>153</v>
      </c>
      <c r="E237" s="150" t="s">
        <v>1</v>
      </c>
      <c r="F237" s="151" t="s">
        <v>272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273</v>
      </c>
      <c r="H238" s="158">
        <v>2.2949999999999999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234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274</v>
      </c>
      <c r="H240" s="158">
        <v>1.62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2" customFormat="1">
      <c r="B241" s="148"/>
      <c r="D241" s="149" t="s">
        <v>153</v>
      </c>
      <c r="E241" s="150" t="s">
        <v>1</v>
      </c>
      <c r="F241" s="151" t="s">
        <v>240</v>
      </c>
      <c r="H241" s="150" t="s">
        <v>1</v>
      </c>
      <c r="I241" s="152"/>
      <c r="L241" s="148"/>
      <c r="M241" s="153"/>
      <c r="T241" s="154"/>
      <c r="AT241" s="150" t="s">
        <v>153</v>
      </c>
      <c r="AU241" s="150" t="s">
        <v>81</v>
      </c>
      <c r="AV241" s="12" t="s">
        <v>79</v>
      </c>
      <c r="AW241" s="12" t="s">
        <v>28</v>
      </c>
      <c r="AX241" s="12" t="s">
        <v>71</v>
      </c>
      <c r="AY241" s="150" t="s">
        <v>144</v>
      </c>
    </row>
    <row r="242" spans="2:65" s="13" customFormat="1">
      <c r="B242" s="155"/>
      <c r="D242" s="149" t="s">
        <v>153</v>
      </c>
      <c r="E242" s="156" t="s">
        <v>1</v>
      </c>
      <c r="F242" s="157" t="s">
        <v>275</v>
      </c>
      <c r="H242" s="158">
        <v>3.5630000000000002</v>
      </c>
      <c r="I242" s="159"/>
      <c r="L242" s="155"/>
      <c r="M242" s="160"/>
      <c r="T242" s="161"/>
      <c r="AT242" s="156" t="s">
        <v>153</v>
      </c>
      <c r="AU242" s="156" t="s">
        <v>81</v>
      </c>
      <c r="AV242" s="13" t="s">
        <v>81</v>
      </c>
      <c r="AW242" s="13" t="s">
        <v>28</v>
      </c>
      <c r="AX242" s="13" t="s">
        <v>71</v>
      </c>
      <c r="AY242" s="156" t="s">
        <v>144</v>
      </c>
    </row>
    <row r="243" spans="2:65" s="14" customFormat="1">
      <c r="B243" s="173"/>
      <c r="D243" s="149" t="s">
        <v>153</v>
      </c>
      <c r="E243" s="174" t="s">
        <v>1</v>
      </c>
      <c r="F243" s="175" t="s">
        <v>178</v>
      </c>
      <c r="H243" s="176">
        <v>7.4779999999999998</v>
      </c>
      <c r="I243" s="177"/>
      <c r="L243" s="173"/>
      <c r="M243" s="178"/>
      <c r="T243" s="179"/>
      <c r="AT243" s="174" t="s">
        <v>153</v>
      </c>
      <c r="AU243" s="174" t="s">
        <v>81</v>
      </c>
      <c r="AV243" s="14" t="s">
        <v>145</v>
      </c>
      <c r="AW243" s="14" t="s">
        <v>28</v>
      </c>
      <c r="AX243" s="14" t="s">
        <v>71</v>
      </c>
      <c r="AY243" s="174" t="s">
        <v>144</v>
      </c>
    </row>
    <row r="244" spans="2:65" s="15" customFormat="1">
      <c r="B244" s="180"/>
      <c r="D244" s="149" t="s">
        <v>153</v>
      </c>
      <c r="E244" s="181" t="s">
        <v>1</v>
      </c>
      <c r="F244" s="182" t="s">
        <v>182</v>
      </c>
      <c r="H244" s="183">
        <v>13.536</v>
      </c>
      <c r="I244" s="184"/>
      <c r="L244" s="180"/>
      <c r="M244" s="185"/>
      <c r="T244" s="186"/>
      <c r="AT244" s="181" t="s">
        <v>153</v>
      </c>
      <c r="AU244" s="181" t="s">
        <v>81</v>
      </c>
      <c r="AV244" s="15" t="s">
        <v>151</v>
      </c>
      <c r="AW244" s="15" t="s">
        <v>28</v>
      </c>
      <c r="AX244" s="15" t="s">
        <v>79</v>
      </c>
      <c r="AY244" s="181" t="s">
        <v>144</v>
      </c>
    </row>
    <row r="245" spans="2:65" s="1" customFormat="1" ht="24.2" customHeight="1">
      <c r="B245" s="133"/>
      <c r="C245" s="134" t="s">
        <v>276</v>
      </c>
      <c r="D245" s="134" t="s">
        <v>147</v>
      </c>
      <c r="E245" s="135" t="s">
        <v>277</v>
      </c>
      <c r="F245" s="136" t="s">
        <v>278</v>
      </c>
      <c r="G245" s="137" t="s">
        <v>279</v>
      </c>
      <c r="H245" s="138">
        <v>18.2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36</v>
      </c>
      <c r="P245" s="144">
        <f>O245*H245</f>
        <v>0</v>
      </c>
      <c r="Q245" s="144">
        <v>1.5E-3</v>
      </c>
      <c r="R245" s="144">
        <f>Q245*H245</f>
        <v>2.7299999999999998E-2</v>
      </c>
      <c r="S245" s="144">
        <v>0</v>
      </c>
      <c r="T245" s="145">
        <f>S245*H245</f>
        <v>0</v>
      </c>
      <c r="AR245" s="146" t="s">
        <v>151</v>
      </c>
      <c r="AT245" s="146" t="s">
        <v>147</v>
      </c>
      <c r="AU245" s="146" t="s">
        <v>81</v>
      </c>
      <c r="AY245" s="17" t="s">
        <v>144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79</v>
      </c>
      <c r="BK245" s="147">
        <f>ROUND(I245*H245,2)</f>
        <v>0</v>
      </c>
      <c r="BL245" s="17" t="s">
        <v>151</v>
      </c>
      <c r="BM245" s="146" t="s">
        <v>280</v>
      </c>
    </row>
    <row r="246" spans="2:65" s="12" customFormat="1">
      <c r="B246" s="148"/>
      <c r="D246" s="149" t="s">
        <v>153</v>
      </c>
      <c r="E246" s="150" t="s">
        <v>1</v>
      </c>
      <c r="F246" s="151" t="s">
        <v>281</v>
      </c>
      <c r="H246" s="150" t="s">
        <v>1</v>
      </c>
      <c r="I246" s="152"/>
      <c r="L246" s="148"/>
      <c r="M246" s="153"/>
      <c r="T246" s="154"/>
      <c r="AT246" s="150" t="s">
        <v>153</v>
      </c>
      <c r="AU246" s="150" t="s">
        <v>81</v>
      </c>
      <c r="AV246" s="12" t="s">
        <v>79</v>
      </c>
      <c r="AW246" s="12" t="s">
        <v>28</v>
      </c>
      <c r="AX246" s="12" t="s">
        <v>71</v>
      </c>
      <c r="AY246" s="150" t="s">
        <v>144</v>
      </c>
    </row>
    <row r="247" spans="2:65" s="13" customFormat="1">
      <c r="B247" s="155"/>
      <c r="D247" s="149" t="s">
        <v>153</v>
      </c>
      <c r="E247" s="156" t="s">
        <v>1</v>
      </c>
      <c r="F247" s="157" t="s">
        <v>282</v>
      </c>
      <c r="H247" s="158">
        <v>15</v>
      </c>
      <c r="I247" s="159"/>
      <c r="L247" s="155"/>
      <c r="M247" s="160"/>
      <c r="T247" s="161"/>
      <c r="AT247" s="156" t="s">
        <v>153</v>
      </c>
      <c r="AU247" s="156" t="s">
        <v>81</v>
      </c>
      <c r="AV247" s="13" t="s">
        <v>81</v>
      </c>
      <c r="AW247" s="13" t="s">
        <v>28</v>
      </c>
      <c r="AX247" s="13" t="s">
        <v>71</v>
      </c>
      <c r="AY247" s="156" t="s">
        <v>144</v>
      </c>
    </row>
    <row r="248" spans="2:65" s="13" customFormat="1">
      <c r="B248" s="155"/>
      <c r="D248" s="149" t="s">
        <v>153</v>
      </c>
      <c r="E248" s="156" t="s">
        <v>1</v>
      </c>
      <c r="F248" s="157" t="s">
        <v>283</v>
      </c>
      <c r="H248" s="158">
        <v>2.4</v>
      </c>
      <c r="I248" s="159"/>
      <c r="L248" s="155"/>
      <c r="M248" s="160"/>
      <c r="T248" s="161"/>
      <c r="AT248" s="156" t="s">
        <v>153</v>
      </c>
      <c r="AU248" s="156" t="s">
        <v>81</v>
      </c>
      <c r="AV248" s="13" t="s">
        <v>81</v>
      </c>
      <c r="AW248" s="13" t="s">
        <v>28</v>
      </c>
      <c r="AX248" s="13" t="s">
        <v>71</v>
      </c>
      <c r="AY248" s="156" t="s">
        <v>144</v>
      </c>
    </row>
    <row r="249" spans="2:65" s="12" customFormat="1">
      <c r="B249" s="148"/>
      <c r="D249" s="149" t="s">
        <v>153</v>
      </c>
      <c r="E249" s="150" t="s">
        <v>1</v>
      </c>
      <c r="F249" s="151" t="s">
        <v>284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285</v>
      </c>
      <c r="H250" s="158">
        <v>0.8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4" customFormat="1">
      <c r="B251" s="173"/>
      <c r="D251" s="149" t="s">
        <v>153</v>
      </c>
      <c r="E251" s="174" t="s">
        <v>1</v>
      </c>
      <c r="F251" s="175" t="s">
        <v>178</v>
      </c>
      <c r="H251" s="176">
        <v>18.2</v>
      </c>
      <c r="I251" s="177"/>
      <c r="L251" s="173"/>
      <c r="M251" s="178"/>
      <c r="T251" s="179"/>
      <c r="AT251" s="174" t="s">
        <v>153</v>
      </c>
      <c r="AU251" s="174" t="s">
        <v>81</v>
      </c>
      <c r="AV251" s="14" t="s">
        <v>145</v>
      </c>
      <c r="AW251" s="14" t="s">
        <v>28</v>
      </c>
      <c r="AX251" s="14" t="s">
        <v>79</v>
      </c>
      <c r="AY251" s="174" t="s">
        <v>144</v>
      </c>
    </row>
    <row r="252" spans="2:65" s="1" customFormat="1" ht="24.2" customHeight="1">
      <c r="B252" s="133"/>
      <c r="C252" s="193" t="s">
        <v>286</v>
      </c>
      <c r="D252" s="193" t="s">
        <v>147</v>
      </c>
      <c r="E252" s="194" t="s">
        <v>287</v>
      </c>
      <c r="F252" s="195" t="s">
        <v>288</v>
      </c>
      <c r="G252" s="196" t="s">
        <v>171</v>
      </c>
      <c r="H252" s="197">
        <v>103.42400000000001</v>
      </c>
      <c r="I252" s="198"/>
      <c r="J252" s="198">
        <f>ROUND(I252*H252,2)</f>
        <v>0</v>
      </c>
      <c r="K252" s="141"/>
      <c r="L252" s="32"/>
      <c r="M252" s="142" t="s">
        <v>1</v>
      </c>
      <c r="N252" s="143" t="s">
        <v>36</v>
      </c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AR252" s="146" t="s">
        <v>151</v>
      </c>
      <c r="AT252" s="146" t="s">
        <v>147</v>
      </c>
      <c r="AU252" s="146" t="s">
        <v>81</v>
      </c>
      <c r="AY252" s="17" t="s">
        <v>144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79</v>
      </c>
      <c r="BK252" s="147">
        <f>ROUND(I252*H252,2)</f>
        <v>0</v>
      </c>
      <c r="BL252" s="17" t="s">
        <v>151</v>
      </c>
      <c r="BM252" s="146" t="s">
        <v>289</v>
      </c>
    </row>
    <row r="253" spans="2:65" s="13" customFormat="1">
      <c r="B253" s="155"/>
      <c r="D253" s="149" t="s">
        <v>153</v>
      </c>
      <c r="E253" s="156" t="s">
        <v>1</v>
      </c>
      <c r="F253" s="157" t="s">
        <v>290</v>
      </c>
      <c r="H253" s="158">
        <v>11.423999999999999</v>
      </c>
      <c r="I253" s="159"/>
      <c r="L253" s="155"/>
      <c r="M253" s="160"/>
      <c r="T253" s="161"/>
      <c r="AT253" s="156" t="s">
        <v>153</v>
      </c>
      <c r="AU253" s="156" t="s">
        <v>81</v>
      </c>
      <c r="AV253" s="13" t="s">
        <v>81</v>
      </c>
      <c r="AW253" s="13" t="s">
        <v>28</v>
      </c>
      <c r="AX253" s="13" t="s">
        <v>71</v>
      </c>
      <c r="AY253" s="156" t="s">
        <v>144</v>
      </c>
    </row>
    <row r="254" spans="2:65" s="14" customFormat="1">
      <c r="B254" s="173"/>
      <c r="D254" s="149" t="s">
        <v>153</v>
      </c>
      <c r="E254" s="174" t="s">
        <v>1</v>
      </c>
      <c r="F254" s="175" t="s">
        <v>178</v>
      </c>
      <c r="H254" s="176">
        <v>11.423999999999999</v>
      </c>
      <c r="I254" s="177"/>
      <c r="L254" s="173"/>
      <c r="M254" s="178"/>
      <c r="T254" s="179"/>
      <c r="AT254" s="174" t="s">
        <v>153</v>
      </c>
      <c r="AU254" s="174" t="s">
        <v>81</v>
      </c>
      <c r="AV254" s="14" t="s">
        <v>145</v>
      </c>
      <c r="AW254" s="14" t="s">
        <v>28</v>
      </c>
      <c r="AX254" s="14" t="s">
        <v>71</v>
      </c>
      <c r="AY254" s="174" t="s">
        <v>144</v>
      </c>
    </row>
    <row r="255" spans="2:65" s="12" customFormat="1">
      <c r="B255" s="148"/>
      <c r="D255" s="149" t="s">
        <v>153</v>
      </c>
      <c r="E255" s="150" t="s">
        <v>1</v>
      </c>
      <c r="F255" s="151" t="s">
        <v>291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3" customFormat="1">
      <c r="B256" s="155"/>
      <c r="D256" s="149" t="s">
        <v>153</v>
      </c>
      <c r="E256" s="156" t="s">
        <v>1</v>
      </c>
      <c r="F256" s="157" t="s">
        <v>292</v>
      </c>
      <c r="H256" s="158">
        <v>92</v>
      </c>
      <c r="I256" s="159"/>
      <c r="L256" s="155"/>
      <c r="M256" s="160"/>
      <c r="T256" s="161"/>
      <c r="AT256" s="156" t="s">
        <v>153</v>
      </c>
      <c r="AU256" s="156" t="s">
        <v>81</v>
      </c>
      <c r="AV256" s="13" t="s">
        <v>81</v>
      </c>
      <c r="AW256" s="13" t="s">
        <v>28</v>
      </c>
      <c r="AX256" s="13" t="s">
        <v>71</v>
      </c>
      <c r="AY256" s="156" t="s">
        <v>144</v>
      </c>
    </row>
    <row r="257" spans="2:65" s="14" customFormat="1">
      <c r="B257" s="173"/>
      <c r="D257" s="149" t="s">
        <v>153</v>
      </c>
      <c r="E257" s="174" t="s">
        <v>1</v>
      </c>
      <c r="F257" s="175" t="s">
        <v>178</v>
      </c>
      <c r="H257" s="176">
        <v>92</v>
      </c>
      <c r="I257" s="177"/>
      <c r="L257" s="173"/>
      <c r="M257" s="178"/>
      <c r="T257" s="179"/>
      <c r="AT257" s="174" t="s">
        <v>153</v>
      </c>
      <c r="AU257" s="174" t="s">
        <v>81</v>
      </c>
      <c r="AV257" s="14" t="s">
        <v>145</v>
      </c>
      <c r="AW257" s="14" t="s">
        <v>28</v>
      </c>
      <c r="AX257" s="14" t="s">
        <v>71</v>
      </c>
      <c r="AY257" s="174" t="s">
        <v>144</v>
      </c>
    </row>
    <row r="258" spans="2:65" s="15" customFormat="1">
      <c r="B258" s="180"/>
      <c r="D258" s="149" t="s">
        <v>153</v>
      </c>
      <c r="E258" s="181" t="s">
        <v>1</v>
      </c>
      <c r="F258" s="182" t="s">
        <v>182</v>
      </c>
      <c r="H258" s="183">
        <v>103.42400000000001</v>
      </c>
      <c r="I258" s="184"/>
      <c r="L258" s="180"/>
      <c r="M258" s="185"/>
      <c r="T258" s="186"/>
      <c r="AT258" s="181" t="s">
        <v>153</v>
      </c>
      <c r="AU258" s="181" t="s">
        <v>81</v>
      </c>
      <c r="AV258" s="15" t="s">
        <v>151</v>
      </c>
      <c r="AW258" s="15" t="s">
        <v>28</v>
      </c>
      <c r="AX258" s="15" t="s">
        <v>79</v>
      </c>
      <c r="AY258" s="181" t="s">
        <v>144</v>
      </c>
    </row>
    <row r="259" spans="2:65" s="1" customFormat="1" ht="24.2" customHeight="1">
      <c r="B259" s="133"/>
      <c r="C259" s="193" t="s">
        <v>293</v>
      </c>
      <c r="D259" s="193" t="s">
        <v>147</v>
      </c>
      <c r="E259" s="194" t="s">
        <v>294</v>
      </c>
      <c r="F259" s="195" t="s">
        <v>295</v>
      </c>
      <c r="G259" s="196" t="s">
        <v>150</v>
      </c>
      <c r="H259" s="197">
        <v>1.1160000000000001</v>
      </c>
      <c r="I259" s="198"/>
      <c r="J259" s="198">
        <f>ROUND(I259*H259,2)</f>
        <v>0</v>
      </c>
      <c r="K259" s="141"/>
      <c r="L259" s="32"/>
      <c r="M259" s="142" t="s">
        <v>1</v>
      </c>
      <c r="N259" s="143" t="s">
        <v>36</v>
      </c>
      <c r="P259" s="144">
        <f>O259*H259</f>
        <v>0</v>
      </c>
      <c r="Q259" s="144">
        <v>9.1E-4</v>
      </c>
      <c r="R259" s="144">
        <f>Q259*H259</f>
        <v>1.0155600000000002E-3</v>
      </c>
      <c r="S259" s="144">
        <v>0</v>
      </c>
      <c r="T259" s="145">
        <f>S259*H259</f>
        <v>0</v>
      </c>
      <c r="AR259" s="146" t="s">
        <v>151</v>
      </c>
      <c r="AT259" s="146" t="s">
        <v>147</v>
      </c>
      <c r="AU259" s="146" t="s">
        <v>81</v>
      </c>
      <c r="AY259" s="17" t="s">
        <v>144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79</v>
      </c>
      <c r="BK259" s="147">
        <f>ROUND(I259*H259,2)</f>
        <v>0</v>
      </c>
      <c r="BL259" s="17" t="s">
        <v>151</v>
      </c>
      <c r="BM259" s="146" t="s">
        <v>717</v>
      </c>
    </row>
    <row r="260" spans="2:65" s="13" customFormat="1">
      <c r="B260" s="155"/>
      <c r="D260" s="149" t="s">
        <v>153</v>
      </c>
      <c r="E260" s="156" t="s">
        <v>1</v>
      </c>
      <c r="F260" s="157" t="s">
        <v>297</v>
      </c>
      <c r="H260" s="158">
        <v>1.1160000000000001</v>
      </c>
      <c r="I260" s="159"/>
      <c r="L260" s="155"/>
      <c r="M260" s="160"/>
      <c r="T260" s="161"/>
      <c r="AT260" s="156" t="s">
        <v>153</v>
      </c>
      <c r="AU260" s="156" t="s">
        <v>81</v>
      </c>
      <c r="AV260" s="13" t="s">
        <v>81</v>
      </c>
      <c r="AW260" s="13" t="s">
        <v>28</v>
      </c>
      <c r="AX260" s="13" t="s">
        <v>79</v>
      </c>
      <c r="AY260" s="156" t="s">
        <v>144</v>
      </c>
    </row>
    <row r="261" spans="2:65" s="1" customFormat="1" ht="24.2" customHeight="1">
      <c r="B261" s="133"/>
      <c r="C261" s="134" t="s">
        <v>298</v>
      </c>
      <c r="D261" s="134" t="s">
        <v>147</v>
      </c>
      <c r="E261" s="135" t="s">
        <v>299</v>
      </c>
      <c r="F261" s="136" t="s">
        <v>300</v>
      </c>
      <c r="G261" s="137" t="s">
        <v>171</v>
      </c>
      <c r="H261" s="138">
        <v>0.18</v>
      </c>
      <c r="I261" s="139"/>
      <c r="J261" s="140">
        <f>ROUND(I261*H261,2)</f>
        <v>0</v>
      </c>
      <c r="K261" s="141"/>
      <c r="L261" s="32"/>
      <c r="M261" s="142" t="s">
        <v>1</v>
      </c>
      <c r="N261" s="143" t="s">
        <v>36</v>
      </c>
      <c r="P261" s="144">
        <f>O261*H261</f>
        <v>0</v>
      </c>
      <c r="Q261" s="144">
        <v>0.105</v>
      </c>
      <c r="R261" s="144">
        <f>Q261*H261</f>
        <v>1.89E-2</v>
      </c>
      <c r="S261" s="144">
        <v>0</v>
      </c>
      <c r="T261" s="145">
        <f>S261*H261</f>
        <v>0</v>
      </c>
      <c r="AR261" s="146" t="s">
        <v>151</v>
      </c>
      <c r="AT261" s="146" t="s">
        <v>147</v>
      </c>
      <c r="AU261" s="146" t="s">
        <v>81</v>
      </c>
      <c r="AY261" s="17" t="s">
        <v>144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79</v>
      </c>
      <c r="BK261" s="147">
        <f>ROUND(I261*H261,2)</f>
        <v>0</v>
      </c>
      <c r="BL261" s="17" t="s">
        <v>151</v>
      </c>
      <c r="BM261" s="146" t="s">
        <v>301</v>
      </c>
    </row>
    <row r="262" spans="2:65" s="12" customFormat="1">
      <c r="B262" s="148"/>
      <c r="D262" s="149" t="s">
        <v>153</v>
      </c>
      <c r="E262" s="150" t="s">
        <v>1</v>
      </c>
      <c r="F262" s="151" t="s">
        <v>302</v>
      </c>
      <c r="H262" s="150" t="s">
        <v>1</v>
      </c>
      <c r="I262" s="152"/>
      <c r="L262" s="148"/>
      <c r="M262" s="153"/>
      <c r="T262" s="154"/>
      <c r="AT262" s="150" t="s">
        <v>153</v>
      </c>
      <c r="AU262" s="150" t="s">
        <v>81</v>
      </c>
      <c r="AV262" s="12" t="s">
        <v>79</v>
      </c>
      <c r="AW262" s="12" t="s">
        <v>28</v>
      </c>
      <c r="AX262" s="12" t="s">
        <v>71</v>
      </c>
      <c r="AY262" s="150" t="s">
        <v>144</v>
      </c>
    </row>
    <row r="263" spans="2:65" s="13" customFormat="1">
      <c r="B263" s="155"/>
      <c r="D263" s="149" t="s">
        <v>153</v>
      </c>
      <c r="E263" s="156" t="s">
        <v>1</v>
      </c>
      <c r="F263" s="157" t="s">
        <v>303</v>
      </c>
      <c r="H263" s="158">
        <v>0.18</v>
      </c>
      <c r="I263" s="159"/>
      <c r="L263" s="155"/>
      <c r="M263" s="160"/>
      <c r="T263" s="161"/>
      <c r="AT263" s="156" t="s">
        <v>153</v>
      </c>
      <c r="AU263" s="156" t="s">
        <v>81</v>
      </c>
      <c r="AV263" s="13" t="s">
        <v>81</v>
      </c>
      <c r="AW263" s="13" t="s">
        <v>28</v>
      </c>
      <c r="AX263" s="13" t="s">
        <v>79</v>
      </c>
      <c r="AY263" s="156" t="s">
        <v>144</v>
      </c>
    </row>
    <row r="264" spans="2:65" s="1" customFormat="1" ht="24.2" customHeight="1">
      <c r="B264" s="133"/>
      <c r="C264" s="134" t="s">
        <v>7</v>
      </c>
      <c r="D264" s="134" t="s">
        <v>147</v>
      </c>
      <c r="E264" s="135" t="s">
        <v>304</v>
      </c>
      <c r="F264" s="136" t="s">
        <v>305</v>
      </c>
      <c r="G264" s="137" t="s">
        <v>171</v>
      </c>
      <c r="H264" s="138">
        <v>55.8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4.0800000000000003E-2</v>
      </c>
      <c r="R264" s="144">
        <f>Q264*H264</f>
        <v>2.27664</v>
      </c>
      <c r="S264" s="144">
        <v>0</v>
      </c>
      <c r="T264" s="145">
        <f>S264*H264</f>
        <v>0</v>
      </c>
      <c r="AR264" s="146" t="s">
        <v>151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151</v>
      </c>
      <c r="BM264" s="146" t="s">
        <v>306</v>
      </c>
    </row>
    <row r="265" spans="2:65" s="12" customFormat="1">
      <c r="B265" s="148"/>
      <c r="D265" s="149" t="s">
        <v>153</v>
      </c>
      <c r="E265" s="150" t="s">
        <v>1</v>
      </c>
      <c r="F265" s="151" t="s">
        <v>174</v>
      </c>
      <c r="H265" s="150" t="s">
        <v>1</v>
      </c>
      <c r="I265" s="152"/>
      <c r="L265" s="148"/>
      <c r="M265" s="153"/>
      <c r="T265" s="154"/>
      <c r="AT265" s="150" t="s">
        <v>153</v>
      </c>
      <c r="AU265" s="150" t="s">
        <v>81</v>
      </c>
      <c r="AV265" s="12" t="s">
        <v>79</v>
      </c>
      <c r="AW265" s="12" t="s">
        <v>28</v>
      </c>
      <c r="AX265" s="12" t="s">
        <v>71</v>
      </c>
      <c r="AY265" s="150" t="s">
        <v>144</v>
      </c>
    </row>
    <row r="266" spans="2:65" s="13" customFormat="1">
      <c r="B266" s="155"/>
      <c r="D266" s="149" t="s">
        <v>153</v>
      </c>
      <c r="E266" s="156" t="s">
        <v>1</v>
      </c>
      <c r="F266" s="157" t="s">
        <v>307</v>
      </c>
      <c r="H266" s="158">
        <v>27.9</v>
      </c>
      <c r="I266" s="159"/>
      <c r="L266" s="155"/>
      <c r="M266" s="160"/>
      <c r="T266" s="161"/>
      <c r="AT266" s="156" t="s">
        <v>153</v>
      </c>
      <c r="AU266" s="156" t="s">
        <v>81</v>
      </c>
      <c r="AV266" s="13" t="s">
        <v>81</v>
      </c>
      <c r="AW266" s="13" t="s">
        <v>28</v>
      </c>
      <c r="AX266" s="13" t="s">
        <v>71</v>
      </c>
      <c r="AY266" s="156" t="s">
        <v>144</v>
      </c>
    </row>
    <row r="267" spans="2:65" s="12" customFormat="1">
      <c r="B267" s="148"/>
      <c r="D267" s="149" t="s">
        <v>153</v>
      </c>
      <c r="E267" s="150" t="s">
        <v>1</v>
      </c>
      <c r="F267" s="151" t="s">
        <v>179</v>
      </c>
      <c r="H267" s="150" t="s">
        <v>1</v>
      </c>
      <c r="I267" s="152"/>
      <c r="L267" s="148"/>
      <c r="M267" s="153"/>
      <c r="T267" s="154"/>
      <c r="AT267" s="150" t="s">
        <v>153</v>
      </c>
      <c r="AU267" s="150" t="s">
        <v>81</v>
      </c>
      <c r="AV267" s="12" t="s">
        <v>79</v>
      </c>
      <c r="AW267" s="12" t="s">
        <v>28</v>
      </c>
      <c r="AX267" s="12" t="s">
        <v>71</v>
      </c>
      <c r="AY267" s="150" t="s">
        <v>144</v>
      </c>
    </row>
    <row r="268" spans="2:65" s="13" customFormat="1">
      <c r="B268" s="155"/>
      <c r="D268" s="149" t="s">
        <v>153</v>
      </c>
      <c r="E268" s="156" t="s">
        <v>1</v>
      </c>
      <c r="F268" s="157" t="s">
        <v>307</v>
      </c>
      <c r="H268" s="158">
        <v>27.9</v>
      </c>
      <c r="I268" s="159"/>
      <c r="L268" s="155"/>
      <c r="M268" s="160"/>
      <c r="T268" s="161"/>
      <c r="AT268" s="156" t="s">
        <v>153</v>
      </c>
      <c r="AU268" s="156" t="s">
        <v>81</v>
      </c>
      <c r="AV268" s="13" t="s">
        <v>81</v>
      </c>
      <c r="AW268" s="13" t="s">
        <v>28</v>
      </c>
      <c r="AX268" s="13" t="s">
        <v>71</v>
      </c>
      <c r="AY268" s="156" t="s">
        <v>144</v>
      </c>
    </row>
    <row r="269" spans="2:65" s="15" customFormat="1">
      <c r="B269" s="180"/>
      <c r="D269" s="149" t="s">
        <v>153</v>
      </c>
      <c r="E269" s="181" t="s">
        <v>1</v>
      </c>
      <c r="F269" s="182" t="s">
        <v>182</v>
      </c>
      <c r="H269" s="183">
        <v>55.8</v>
      </c>
      <c r="I269" s="184"/>
      <c r="L269" s="180"/>
      <c r="M269" s="185"/>
      <c r="T269" s="186"/>
      <c r="AT269" s="181" t="s">
        <v>153</v>
      </c>
      <c r="AU269" s="181" t="s">
        <v>81</v>
      </c>
      <c r="AV269" s="15" t="s">
        <v>151</v>
      </c>
      <c r="AW269" s="15" t="s">
        <v>28</v>
      </c>
      <c r="AX269" s="15" t="s">
        <v>79</v>
      </c>
      <c r="AY269" s="181" t="s">
        <v>144</v>
      </c>
    </row>
    <row r="270" spans="2:65" s="1" customFormat="1" ht="24.2" customHeight="1">
      <c r="B270" s="133"/>
      <c r="C270" s="134" t="s">
        <v>308</v>
      </c>
      <c r="D270" s="134" t="s">
        <v>147</v>
      </c>
      <c r="E270" s="135" t="s">
        <v>309</v>
      </c>
      <c r="F270" s="136" t="s">
        <v>310</v>
      </c>
      <c r="G270" s="137" t="s">
        <v>279</v>
      </c>
      <c r="H270" s="138">
        <v>67.08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8.0000000000000007E-5</v>
      </c>
      <c r="R270" s="144">
        <f>Q270*H270</f>
        <v>5.3664000000000003E-3</v>
      </c>
      <c r="S270" s="144">
        <v>0</v>
      </c>
      <c r="T270" s="145">
        <f>S270*H270</f>
        <v>0</v>
      </c>
      <c r="AR270" s="146" t="s">
        <v>151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151</v>
      </c>
      <c r="BM270" s="146" t="s">
        <v>311</v>
      </c>
    </row>
    <row r="271" spans="2:65" s="12" customFormat="1">
      <c r="B271" s="148"/>
      <c r="D271" s="149" t="s">
        <v>153</v>
      </c>
      <c r="E271" s="150" t="s">
        <v>1</v>
      </c>
      <c r="F271" s="151" t="s">
        <v>173</v>
      </c>
      <c r="H271" s="150" t="s">
        <v>1</v>
      </c>
      <c r="I271" s="152"/>
      <c r="L271" s="148"/>
      <c r="M271" s="153"/>
      <c r="T271" s="154"/>
      <c r="AT271" s="150" t="s">
        <v>153</v>
      </c>
      <c r="AU271" s="150" t="s">
        <v>81</v>
      </c>
      <c r="AV271" s="12" t="s">
        <v>79</v>
      </c>
      <c r="AW271" s="12" t="s">
        <v>28</v>
      </c>
      <c r="AX271" s="12" t="s">
        <v>71</v>
      </c>
      <c r="AY271" s="150" t="s">
        <v>144</v>
      </c>
    </row>
    <row r="272" spans="2:65" s="12" customFormat="1">
      <c r="B272" s="148"/>
      <c r="D272" s="149" t="s">
        <v>153</v>
      </c>
      <c r="E272" s="150" t="s">
        <v>1</v>
      </c>
      <c r="F272" s="151" t="s">
        <v>174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3" customFormat="1">
      <c r="B273" s="155"/>
      <c r="D273" s="149" t="s">
        <v>153</v>
      </c>
      <c r="E273" s="156" t="s">
        <v>1</v>
      </c>
      <c r="F273" s="157" t="s">
        <v>312</v>
      </c>
      <c r="H273" s="158">
        <v>14.19</v>
      </c>
      <c r="I273" s="159"/>
      <c r="L273" s="155"/>
      <c r="M273" s="160"/>
      <c r="T273" s="161"/>
      <c r="AT273" s="156" t="s">
        <v>153</v>
      </c>
      <c r="AU273" s="156" t="s">
        <v>81</v>
      </c>
      <c r="AV273" s="13" t="s">
        <v>81</v>
      </c>
      <c r="AW273" s="13" t="s">
        <v>28</v>
      </c>
      <c r="AX273" s="13" t="s">
        <v>71</v>
      </c>
      <c r="AY273" s="156" t="s">
        <v>144</v>
      </c>
    </row>
    <row r="274" spans="2:65" s="14" customFormat="1">
      <c r="B274" s="173"/>
      <c r="D274" s="149" t="s">
        <v>153</v>
      </c>
      <c r="E274" s="174" t="s">
        <v>1</v>
      </c>
      <c r="F274" s="175" t="s">
        <v>178</v>
      </c>
      <c r="H274" s="176">
        <v>14.19</v>
      </c>
      <c r="I274" s="177"/>
      <c r="L274" s="173"/>
      <c r="M274" s="178"/>
      <c r="T274" s="179"/>
      <c r="AT274" s="174" t="s">
        <v>153</v>
      </c>
      <c r="AU274" s="174" t="s">
        <v>81</v>
      </c>
      <c r="AV274" s="14" t="s">
        <v>145</v>
      </c>
      <c r="AW274" s="14" t="s">
        <v>28</v>
      </c>
      <c r="AX274" s="14" t="s">
        <v>71</v>
      </c>
      <c r="AY274" s="174" t="s">
        <v>144</v>
      </c>
    </row>
    <row r="275" spans="2:65" s="12" customFormat="1">
      <c r="B275" s="148"/>
      <c r="D275" s="149" t="s">
        <v>153</v>
      </c>
      <c r="E275" s="150" t="s">
        <v>1</v>
      </c>
      <c r="F275" s="151" t="s">
        <v>179</v>
      </c>
      <c r="H275" s="150" t="s">
        <v>1</v>
      </c>
      <c r="I275" s="152"/>
      <c r="L275" s="148"/>
      <c r="M275" s="153"/>
      <c r="T275" s="154"/>
      <c r="AT275" s="150" t="s">
        <v>153</v>
      </c>
      <c r="AU275" s="150" t="s">
        <v>81</v>
      </c>
      <c r="AV275" s="12" t="s">
        <v>79</v>
      </c>
      <c r="AW275" s="12" t="s">
        <v>28</v>
      </c>
      <c r="AX275" s="12" t="s">
        <v>71</v>
      </c>
      <c r="AY275" s="150" t="s">
        <v>144</v>
      </c>
    </row>
    <row r="276" spans="2:65" s="13" customFormat="1">
      <c r="B276" s="155"/>
      <c r="D276" s="149" t="s">
        <v>153</v>
      </c>
      <c r="E276" s="156" t="s">
        <v>1</v>
      </c>
      <c r="F276" s="157" t="s">
        <v>313</v>
      </c>
      <c r="H276" s="158">
        <v>10.29</v>
      </c>
      <c r="I276" s="159"/>
      <c r="L276" s="155"/>
      <c r="M276" s="160"/>
      <c r="T276" s="161"/>
      <c r="AT276" s="156" t="s">
        <v>153</v>
      </c>
      <c r="AU276" s="156" t="s">
        <v>81</v>
      </c>
      <c r="AV276" s="13" t="s">
        <v>81</v>
      </c>
      <c r="AW276" s="13" t="s">
        <v>28</v>
      </c>
      <c r="AX276" s="13" t="s">
        <v>71</v>
      </c>
      <c r="AY276" s="156" t="s">
        <v>144</v>
      </c>
    </row>
    <row r="277" spans="2:65" s="14" customFormat="1">
      <c r="B277" s="173"/>
      <c r="D277" s="149" t="s">
        <v>153</v>
      </c>
      <c r="E277" s="174" t="s">
        <v>1</v>
      </c>
      <c r="F277" s="175" t="s">
        <v>178</v>
      </c>
      <c r="H277" s="176">
        <v>10.29</v>
      </c>
      <c r="I277" s="177"/>
      <c r="L277" s="173"/>
      <c r="M277" s="178"/>
      <c r="T277" s="179"/>
      <c r="AT277" s="174" t="s">
        <v>153</v>
      </c>
      <c r="AU277" s="174" t="s">
        <v>81</v>
      </c>
      <c r="AV277" s="14" t="s">
        <v>145</v>
      </c>
      <c r="AW277" s="14" t="s">
        <v>28</v>
      </c>
      <c r="AX277" s="14" t="s">
        <v>71</v>
      </c>
      <c r="AY277" s="174" t="s">
        <v>144</v>
      </c>
    </row>
    <row r="278" spans="2:65" s="13" customFormat="1">
      <c r="B278" s="155"/>
      <c r="D278" s="149" t="s">
        <v>153</v>
      </c>
      <c r="E278" s="156" t="s">
        <v>1</v>
      </c>
      <c r="F278" s="157" t="s">
        <v>314</v>
      </c>
      <c r="H278" s="158">
        <v>42.6</v>
      </c>
      <c r="I278" s="159"/>
      <c r="L278" s="155"/>
      <c r="M278" s="160"/>
      <c r="T278" s="161"/>
      <c r="AT278" s="156" t="s">
        <v>153</v>
      </c>
      <c r="AU278" s="156" t="s">
        <v>81</v>
      </c>
      <c r="AV278" s="13" t="s">
        <v>81</v>
      </c>
      <c r="AW278" s="13" t="s">
        <v>28</v>
      </c>
      <c r="AX278" s="13" t="s">
        <v>71</v>
      </c>
      <c r="AY278" s="156" t="s">
        <v>144</v>
      </c>
    </row>
    <row r="279" spans="2:65" s="14" customFormat="1">
      <c r="B279" s="173"/>
      <c r="D279" s="149" t="s">
        <v>153</v>
      </c>
      <c r="E279" s="174" t="s">
        <v>1</v>
      </c>
      <c r="F279" s="175" t="s">
        <v>178</v>
      </c>
      <c r="H279" s="176">
        <v>42.6</v>
      </c>
      <c r="I279" s="177"/>
      <c r="L279" s="173"/>
      <c r="M279" s="178"/>
      <c r="T279" s="179"/>
      <c r="AT279" s="174" t="s">
        <v>153</v>
      </c>
      <c r="AU279" s="174" t="s">
        <v>81</v>
      </c>
      <c r="AV279" s="14" t="s">
        <v>145</v>
      </c>
      <c r="AW279" s="14" t="s">
        <v>28</v>
      </c>
      <c r="AX279" s="14" t="s">
        <v>71</v>
      </c>
      <c r="AY279" s="174" t="s">
        <v>144</v>
      </c>
    </row>
    <row r="280" spans="2:65" s="15" customFormat="1">
      <c r="B280" s="180"/>
      <c r="D280" s="149" t="s">
        <v>153</v>
      </c>
      <c r="E280" s="181" t="s">
        <v>1</v>
      </c>
      <c r="F280" s="182" t="s">
        <v>182</v>
      </c>
      <c r="H280" s="183">
        <v>67.08</v>
      </c>
      <c r="I280" s="184"/>
      <c r="L280" s="180"/>
      <c r="M280" s="185"/>
      <c r="T280" s="186"/>
      <c r="AT280" s="181" t="s">
        <v>153</v>
      </c>
      <c r="AU280" s="181" t="s">
        <v>81</v>
      </c>
      <c r="AV280" s="15" t="s">
        <v>151</v>
      </c>
      <c r="AW280" s="15" t="s">
        <v>28</v>
      </c>
      <c r="AX280" s="15" t="s">
        <v>79</v>
      </c>
      <c r="AY280" s="181" t="s">
        <v>144</v>
      </c>
    </row>
    <row r="281" spans="2:65" s="1" customFormat="1" ht="24.2" customHeight="1">
      <c r="B281" s="133"/>
      <c r="C281" s="134" t="s">
        <v>315</v>
      </c>
      <c r="D281" s="134" t="s">
        <v>147</v>
      </c>
      <c r="E281" s="135" t="s">
        <v>316</v>
      </c>
      <c r="F281" s="136" t="s">
        <v>317</v>
      </c>
      <c r="G281" s="137" t="s">
        <v>318</v>
      </c>
      <c r="H281" s="138">
        <v>3</v>
      </c>
      <c r="I281" s="139"/>
      <c r="J281" s="140">
        <f>ROUND(I281*H281,2)</f>
        <v>0</v>
      </c>
      <c r="K281" s="141"/>
      <c r="L281" s="32"/>
      <c r="M281" s="142" t="s">
        <v>1</v>
      </c>
      <c r="N281" s="143" t="s">
        <v>36</v>
      </c>
      <c r="P281" s="144">
        <f>O281*H281</f>
        <v>0</v>
      </c>
      <c r="Q281" s="144">
        <v>0.44169999999999998</v>
      </c>
      <c r="R281" s="144">
        <f>Q281*H281</f>
        <v>1.3250999999999999</v>
      </c>
      <c r="S281" s="144">
        <v>0</v>
      </c>
      <c r="T281" s="145">
        <f>S281*H281</f>
        <v>0</v>
      </c>
      <c r="AR281" s="146" t="s">
        <v>151</v>
      </c>
      <c r="AT281" s="146" t="s">
        <v>147</v>
      </c>
      <c r="AU281" s="146" t="s">
        <v>81</v>
      </c>
      <c r="AY281" s="17" t="s">
        <v>144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79</v>
      </c>
      <c r="BK281" s="147">
        <f>ROUND(I281*H281,2)</f>
        <v>0</v>
      </c>
      <c r="BL281" s="17" t="s">
        <v>151</v>
      </c>
      <c r="BM281" s="146" t="s">
        <v>319</v>
      </c>
    </row>
    <row r="282" spans="2:65" s="12" customFormat="1">
      <c r="B282" s="148"/>
      <c r="D282" s="149" t="s">
        <v>153</v>
      </c>
      <c r="E282" s="150" t="s">
        <v>1</v>
      </c>
      <c r="F282" s="151" t="s">
        <v>320</v>
      </c>
      <c r="H282" s="150" t="s">
        <v>1</v>
      </c>
      <c r="I282" s="152"/>
      <c r="L282" s="148"/>
      <c r="M282" s="153"/>
      <c r="T282" s="154"/>
      <c r="AT282" s="150" t="s">
        <v>153</v>
      </c>
      <c r="AU282" s="150" t="s">
        <v>81</v>
      </c>
      <c r="AV282" s="12" t="s">
        <v>79</v>
      </c>
      <c r="AW282" s="12" t="s">
        <v>28</v>
      </c>
      <c r="AX282" s="12" t="s">
        <v>71</v>
      </c>
      <c r="AY282" s="150" t="s">
        <v>144</v>
      </c>
    </row>
    <row r="283" spans="2:65" s="13" customFormat="1">
      <c r="B283" s="155"/>
      <c r="D283" s="149" t="s">
        <v>153</v>
      </c>
      <c r="E283" s="156" t="s">
        <v>1</v>
      </c>
      <c r="F283" s="157" t="s">
        <v>145</v>
      </c>
      <c r="H283" s="158">
        <v>3</v>
      </c>
      <c r="I283" s="159"/>
      <c r="L283" s="155"/>
      <c r="M283" s="160"/>
      <c r="T283" s="161"/>
      <c r="AT283" s="156" t="s">
        <v>153</v>
      </c>
      <c r="AU283" s="156" t="s">
        <v>81</v>
      </c>
      <c r="AV283" s="13" t="s">
        <v>81</v>
      </c>
      <c r="AW283" s="13" t="s">
        <v>28</v>
      </c>
      <c r="AX283" s="13" t="s">
        <v>71</v>
      </c>
      <c r="AY283" s="156" t="s">
        <v>144</v>
      </c>
    </row>
    <row r="284" spans="2:65" s="15" customFormat="1">
      <c r="B284" s="180"/>
      <c r="D284" s="149" t="s">
        <v>153</v>
      </c>
      <c r="E284" s="181" t="s">
        <v>1</v>
      </c>
      <c r="F284" s="182" t="s">
        <v>182</v>
      </c>
      <c r="H284" s="183">
        <v>3</v>
      </c>
      <c r="I284" s="184"/>
      <c r="L284" s="180"/>
      <c r="M284" s="185"/>
      <c r="T284" s="186"/>
      <c r="AT284" s="181" t="s">
        <v>153</v>
      </c>
      <c r="AU284" s="181" t="s">
        <v>81</v>
      </c>
      <c r="AV284" s="15" t="s">
        <v>151</v>
      </c>
      <c r="AW284" s="15" t="s">
        <v>28</v>
      </c>
      <c r="AX284" s="15" t="s">
        <v>79</v>
      </c>
      <c r="AY284" s="181" t="s">
        <v>144</v>
      </c>
    </row>
    <row r="285" spans="2:65" s="1" customFormat="1" ht="37.9" customHeight="1">
      <c r="B285" s="133"/>
      <c r="C285" s="162" t="s">
        <v>321</v>
      </c>
      <c r="D285" s="162" t="s">
        <v>163</v>
      </c>
      <c r="E285" s="163" t="s">
        <v>322</v>
      </c>
      <c r="F285" s="164" t="s">
        <v>323</v>
      </c>
      <c r="G285" s="165" t="s">
        <v>318</v>
      </c>
      <c r="H285" s="166">
        <v>3</v>
      </c>
      <c r="I285" s="167"/>
      <c r="J285" s="168">
        <f>ROUND(I285*H285,2)</f>
        <v>0</v>
      </c>
      <c r="K285" s="169"/>
      <c r="L285" s="170"/>
      <c r="M285" s="171" t="s">
        <v>1</v>
      </c>
      <c r="N285" s="172" t="s">
        <v>36</v>
      </c>
      <c r="P285" s="144">
        <f>O285*H285</f>
        <v>0</v>
      </c>
      <c r="Q285" s="144">
        <v>2.3369999999999998E-2</v>
      </c>
      <c r="R285" s="144">
        <f>Q285*H285</f>
        <v>7.0109999999999992E-2</v>
      </c>
      <c r="S285" s="144">
        <v>0</v>
      </c>
      <c r="T285" s="145">
        <f>S285*H285</f>
        <v>0</v>
      </c>
      <c r="AR285" s="146" t="s">
        <v>166</v>
      </c>
      <c r="AT285" s="146" t="s">
        <v>163</v>
      </c>
      <c r="AU285" s="146" t="s">
        <v>81</v>
      </c>
      <c r="AY285" s="17" t="s">
        <v>144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79</v>
      </c>
      <c r="BK285" s="147">
        <f>ROUND(I285*H285,2)</f>
        <v>0</v>
      </c>
      <c r="BL285" s="17" t="s">
        <v>151</v>
      </c>
      <c r="BM285" s="146" t="s">
        <v>324</v>
      </c>
    </row>
    <row r="286" spans="2:65" s="11" customFormat="1" ht="22.9" customHeight="1">
      <c r="B286" s="121"/>
      <c r="D286" s="122" t="s">
        <v>70</v>
      </c>
      <c r="E286" s="131" t="s">
        <v>203</v>
      </c>
      <c r="F286" s="131" t="s">
        <v>325</v>
      </c>
      <c r="I286" s="124"/>
      <c r="J286" s="132">
        <f>BK286</f>
        <v>0</v>
      </c>
      <c r="L286" s="121"/>
      <c r="M286" s="126"/>
      <c r="P286" s="127">
        <f>SUM(P287:P364)</f>
        <v>0</v>
      </c>
      <c r="R286" s="127">
        <f>SUM(R287:R364)</f>
        <v>1.2465999999999998E-2</v>
      </c>
      <c r="T286" s="128">
        <f>SUM(T287:T364)</f>
        <v>11.047432000000001</v>
      </c>
      <c r="AR286" s="122" t="s">
        <v>79</v>
      </c>
      <c r="AT286" s="129" t="s">
        <v>70</v>
      </c>
      <c r="AU286" s="129" t="s">
        <v>79</v>
      </c>
      <c r="AY286" s="122" t="s">
        <v>144</v>
      </c>
      <c r="BK286" s="130">
        <f>SUM(BK287:BK364)</f>
        <v>0</v>
      </c>
    </row>
    <row r="287" spans="2:65" s="1" customFormat="1" ht="24.2" customHeight="1">
      <c r="B287" s="133"/>
      <c r="C287" s="134" t="s">
        <v>326</v>
      </c>
      <c r="D287" s="134" t="s">
        <v>147</v>
      </c>
      <c r="E287" s="135" t="s">
        <v>327</v>
      </c>
      <c r="F287" s="136" t="s">
        <v>328</v>
      </c>
      <c r="G287" s="137" t="s">
        <v>318</v>
      </c>
      <c r="H287" s="138">
        <v>2</v>
      </c>
      <c r="I287" s="139"/>
      <c r="J287" s="140">
        <f t="shared" ref="J287:J292" si="0">ROUND(I287*H287,2)</f>
        <v>0</v>
      </c>
      <c r="K287" s="141"/>
      <c r="L287" s="32"/>
      <c r="M287" s="142" t="s">
        <v>1</v>
      </c>
      <c r="N287" s="143" t="s">
        <v>36</v>
      </c>
      <c r="P287" s="144">
        <f t="shared" ref="P287:P292" si="1">O287*H287</f>
        <v>0</v>
      </c>
      <c r="Q287" s="144">
        <v>0</v>
      </c>
      <c r="R287" s="144">
        <f t="shared" ref="R287:R292" si="2">Q287*H287</f>
        <v>0</v>
      </c>
      <c r="S287" s="144">
        <v>0</v>
      </c>
      <c r="T287" s="145">
        <f t="shared" ref="T287:T292" si="3">S287*H287</f>
        <v>0</v>
      </c>
      <c r="AR287" s="146" t="s">
        <v>151</v>
      </c>
      <c r="AT287" s="146" t="s">
        <v>147</v>
      </c>
      <c r="AU287" s="146" t="s">
        <v>81</v>
      </c>
      <c r="AY287" s="17" t="s">
        <v>144</v>
      </c>
      <c r="BE287" s="147">
        <f t="shared" ref="BE287:BE292" si="4">IF(N287="základní",J287,0)</f>
        <v>0</v>
      </c>
      <c r="BF287" s="147">
        <f t="shared" ref="BF287:BF292" si="5">IF(N287="snížená",J287,0)</f>
        <v>0</v>
      </c>
      <c r="BG287" s="147">
        <f t="shared" ref="BG287:BG292" si="6">IF(N287="zákl. přenesená",J287,0)</f>
        <v>0</v>
      </c>
      <c r="BH287" s="147">
        <f t="shared" ref="BH287:BH292" si="7">IF(N287="sníž. přenesená",J287,0)</f>
        <v>0</v>
      </c>
      <c r="BI287" s="147">
        <f t="shared" ref="BI287:BI292" si="8">IF(N287="nulová",J287,0)</f>
        <v>0</v>
      </c>
      <c r="BJ287" s="17" t="s">
        <v>79</v>
      </c>
      <c r="BK287" s="147">
        <f t="shared" ref="BK287:BK292" si="9">ROUND(I287*H287,2)</f>
        <v>0</v>
      </c>
      <c r="BL287" s="17" t="s">
        <v>151</v>
      </c>
      <c r="BM287" s="146" t="s">
        <v>329</v>
      </c>
    </row>
    <row r="288" spans="2:65" s="1" customFormat="1" ht="16.5" customHeight="1">
      <c r="B288" s="133"/>
      <c r="C288" s="134" t="s">
        <v>330</v>
      </c>
      <c r="D288" s="134" t="s">
        <v>147</v>
      </c>
      <c r="E288" s="135" t="s">
        <v>331</v>
      </c>
      <c r="F288" s="136" t="s">
        <v>332</v>
      </c>
      <c r="G288" s="137" t="s">
        <v>318</v>
      </c>
      <c r="H288" s="138">
        <v>2</v>
      </c>
      <c r="I288" s="139"/>
      <c r="J288" s="140">
        <f t="shared" si="0"/>
        <v>0</v>
      </c>
      <c r="K288" s="141"/>
      <c r="L288" s="32"/>
      <c r="M288" s="142" t="s">
        <v>1</v>
      </c>
      <c r="N288" s="143" t="s">
        <v>36</v>
      </c>
      <c r="P288" s="144">
        <f t="shared" si="1"/>
        <v>0</v>
      </c>
      <c r="Q288" s="144">
        <v>0</v>
      </c>
      <c r="R288" s="144">
        <f t="shared" si="2"/>
        <v>0</v>
      </c>
      <c r="S288" s="144">
        <v>0</v>
      </c>
      <c r="T288" s="145">
        <f t="shared" si="3"/>
        <v>0</v>
      </c>
      <c r="AR288" s="146" t="s">
        <v>151</v>
      </c>
      <c r="AT288" s="146" t="s">
        <v>147</v>
      </c>
      <c r="AU288" s="146" t="s">
        <v>81</v>
      </c>
      <c r="AY288" s="17" t="s">
        <v>144</v>
      </c>
      <c r="BE288" s="147">
        <f t="shared" si="4"/>
        <v>0</v>
      </c>
      <c r="BF288" s="147">
        <f t="shared" si="5"/>
        <v>0</v>
      </c>
      <c r="BG288" s="147">
        <f t="shared" si="6"/>
        <v>0</v>
      </c>
      <c r="BH288" s="147">
        <f t="shared" si="7"/>
        <v>0</v>
      </c>
      <c r="BI288" s="147">
        <f t="shared" si="8"/>
        <v>0</v>
      </c>
      <c r="BJ288" s="17" t="s">
        <v>79</v>
      </c>
      <c r="BK288" s="147">
        <f t="shared" si="9"/>
        <v>0</v>
      </c>
      <c r="BL288" s="17" t="s">
        <v>151</v>
      </c>
      <c r="BM288" s="146" t="s">
        <v>333</v>
      </c>
    </row>
    <row r="289" spans="2:65" s="1" customFormat="1" ht="16.5" customHeight="1">
      <c r="B289" s="133"/>
      <c r="C289" s="134" t="s">
        <v>334</v>
      </c>
      <c r="D289" s="134" t="s">
        <v>147</v>
      </c>
      <c r="E289" s="135" t="s">
        <v>335</v>
      </c>
      <c r="F289" s="136" t="s">
        <v>336</v>
      </c>
      <c r="G289" s="137" t="s">
        <v>318</v>
      </c>
      <c r="H289" s="138">
        <v>1</v>
      </c>
      <c r="I289" s="139"/>
      <c r="J289" s="140">
        <f t="shared" si="0"/>
        <v>0</v>
      </c>
      <c r="K289" s="141"/>
      <c r="L289" s="32"/>
      <c r="M289" s="142" t="s">
        <v>1</v>
      </c>
      <c r="N289" s="143" t="s">
        <v>36</v>
      </c>
      <c r="P289" s="144">
        <f t="shared" si="1"/>
        <v>0</v>
      </c>
      <c r="Q289" s="144">
        <v>0</v>
      </c>
      <c r="R289" s="144">
        <f t="shared" si="2"/>
        <v>0</v>
      </c>
      <c r="S289" s="144">
        <v>0</v>
      </c>
      <c r="T289" s="145">
        <f t="shared" si="3"/>
        <v>0</v>
      </c>
      <c r="AR289" s="146" t="s">
        <v>151</v>
      </c>
      <c r="AT289" s="146" t="s">
        <v>147</v>
      </c>
      <c r="AU289" s="146" t="s">
        <v>81</v>
      </c>
      <c r="AY289" s="17" t="s">
        <v>144</v>
      </c>
      <c r="BE289" s="147">
        <f t="shared" si="4"/>
        <v>0</v>
      </c>
      <c r="BF289" s="147">
        <f t="shared" si="5"/>
        <v>0</v>
      </c>
      <c r="BG289" s="147">
        <f t="shared" si="6"/>
        <v>0</v>
      </c>
      <c r="BH289" s="147">
        <f t="shared" si="7"/>
        <v>0</v>
      </c>
      <c r="BI289" s="147">
        <f t="shared" si="8"/>
        <v>0</v>
      </c>
      <c r="BJ289" s="17" t="s">
        <v>79</v>
      </c>
      <c r="BK289" s="147">
        <f t="shared" si="9"/>
        <v>0</v>
      </c>
      <c r="BL289" s="17" t="s">
        <v>151</v>
      </c>
      <c r="BM289" s="146" t="s">
        <v>337</v>
      </c>
    </row>
    <row r="290" spans="2:65" s="1" customFormat="1" ht="16.5" customHeight="1">
      <c r="B290" s="133"/>
      <c r="C290" s="134" t="s">
        <v>338</v>
      </c>
      <c r="D290" s="134" t="s">
        <v>147</v>
      </c>
      <c r="E290" s="135" t="s">
        <v>339</v>
      </c>
      <c r="F290" s="136" t="s">
        <v>340</v>
      </c>
      <c r="G290" s="137" t="s">
        <v>318</v>
      </c>
      <c r="H290" s="138">
        <v>1</v>
      </c>
      <c r="I290" s="139"/>
      <c r="J290" s="140">
        <f t="shared" si="0"/>
        <v>0</v>
      </c>
      <c r="K290" s="141"/>
      <c r="L290" s="32"/>
      <c r="M290" s="142" t="s">
        <v>1</v>
      </c>
      <c r="N290" s="143" t="s">
        <v>36</v>
      </c>
      <c r="P290" s="144">
        <f t="shared" si="1"/>
        <v>0</v>
      </c>
      <c r="Q290" s="144">
        <v>0</v>
      </c>
      <c r="R290" s="144">
        <f t="shared" si="2"/>
        <v>0</v>
      </c>
      <c r="S290" s="144">
        <v>0</v>
      </c>
      <c r="T290" s="145">
        <f t="shared" si="3"/>
        <v>0</v>
      </c>
      <c r="AR290" s="146" t="s">
        <v>151</v>
      </c>
      <c r="AT290" s="146" t="s">
        <v>147</v>
      </c>
      <c r="AU290" s="146" t="s">
        <v>81</v>
      </c>
      <c r="AY290" s="17" t="s">
        <v>144</v>
      </c>
      <c r="BE290" s="147">
        <f t="shared" si="4"/>
        <v>0</v>
      </c>
      <c r="BF290" s="147">
        <f t="shared" si="5"/>
        <v>0</v>
      </c>
      <c r="BG290" s="147">
        <f t="shared" si="6"/>
        <v>0</v>
      </c>
      <c r="BH290" s="147">
        <f t="shared" si="7"/>
        <v>0</v>
      </c>
      <c r="BI290" s="147">
        <f t="shared" si="8"/>
        <v>0</v>
      </c>
      <c r="BJ290" s="17" t="s">
        <v>79</v>
      </c>
      <c r="BK290" s="147">
        <f t="shared" si="9"/>
        <v>0</v>
      </c>
      <c r="BL290" s="17" t="s">
        <v>151</v>
      </c>
      <c r="BM290" s="146" t="s">
        <v>341</v>
      </c>
    </row>
    <row r="291" spans="2:65" s="1" customFormat="1" ht="16.5" customHeight="1">
      <c r="B291" s="133"/>
      <c r="C291" s="134" t="s">
        <v>342</v>
      </c>
      <c r="D291" s="134" t="s">
        <v>147</v>
      </c>
      <c r="E291" s="135" t="s">
        <v>343</v>
      </c>
      <c r="F291" s="136" t="s">
        <v>344</v>
      </c>
      <c r="G291" s="137" t="s">
        <v>318</v>
      </c>
      <c r="H291" s="138">
        <v>1</v>
      </c>
      <c r="I291" s="139"/>
      <c r="J291" s="140">
        <f t="shared" si="0"/>
        <v>0</v>
      </c>
      <c r="K291" s="141"/>
      <c r="L291" s="32"/>
      <c r="M291" s="142" t="s">
        <v>1</v>
      </c>
      <c r="N291" s="143" t="s">
        <v>36</v>
      </c>
      <c r="P291" s="144">
        <f t="shared" si="1"/>
        <v>0</v>
      </c>
      <c r="Q291" s="144">
        <v>0</v>
      </c>
      <c r="R291" s="144">
        <f t="shared" si="2"/>
        <v>0</v>
      </c>
      <c r="S291" s="144">
        <v>0</v>
      </c>
      <c r="T291" s="145">
        <f t="shared" si="3"/>
        <v>0</v>
      </c>
      <c r="AR291" s="146" t="s">
        <v>151</v>
      </c>
      <c r="AT291" s="146" t="s">
        <v>147</v>
      </c>
      <c r="AU291" s="146" t="s">
        <v>81</v>
      </c>
      <c r="AY291" s="17" t="s">
        <v>144</v>
      </c>
      <c r="BE291" s="147">
        <f t="shared" si="4"/>
        <v>0</v>
      </c>
      <c r="BF291" s="147">
        <f t="shared" si="5"/>
        <v>0</v>
      </c>
      <c r="BG291" s="147">
        <f t="shared" si="6"/>
        <v>0</v>
      </c>
      <c r="BH291" s="147">
        <f t="shared" si="7"/>
        <v>0</v>
      </c>
      <c r="BI291" s="147">
        <f t="shared" si="8"/>
        <v>0</v>
      </c>
      <c r="BJ291" s="17" t="s">
        <v>79</v>
      </c>
      <c r="BK291" s="147">
        <f t="shared" si="9"/>
        <v>0</v>
      </c>
      <c r="BL291" s="17" t="s">
        <v>151</v>
      </c>
      <c r="BM291" s="146" t="s">
        <v>345</v>
      </c>
    </row>
    <row r="292" spans="2:65" s="1" customFormat="1" ht="37.9" customHeight="1">
      <c r="B292" s="133"/>
      <c r="C292" s="193" t="s">
        <v>346</v>
      </c>
      <c r="D292" s="193" t="s">
        <v>147</v>
      </c>
      <c r="E292" s="194" t="s">
        <v>347</v>
      </c>
      <c r="F292" s="195" t="s">
        <v>348</v>
      </c>
      <c r="G292" s="196" t="s">
        <v>349</v>
      </c>
      <c r="H292" s="197">
        <v>1</v>
      </c>
      <c r="I292" s="198"/>
      <c r="J292" s="198">
        <f t="shared" si="0"/>
        <v>0</v>
      </c>
      <c r="K292" s="141"/>
      <c r="L292" s="32"/>
      <c r="M292" s="142" t="s">
        <v>1</v>
      </c>
      <c r="N292" s="143" t="s">
        <v>36</v>
      </c>
      <c r="P292" s="144">
        <f t="shared" si="1"/>
        <v>0</v>
      </c>
      <c r="Q292" s="144">
        <v>0</v>
      </c>
      <c r="R292" s="144">
        <f t="shared" si="2"/>
        <v>0</v>
      </c>
      <c r="S292" s="144">
        <v>0</v>
      </c>
      <c r="T292" s="145">
        <f t="shared" si="3"/>
        <v>0</v>
      </c>
      <c r="AR292" s="146" t="s">
        <v>151</v>
      </c>
      <c r="AT292" s="146" t="s">
        <v>147</v>
      </c>
      <c r="AU292" s="146" t="s">
        <v>81</v>
      </c>
      <c r="AY292" s="17" t="s">
        <v>144</v>
      </c>
      <c r="BE292" s="147">
        <f t="shared" si="4"/>
        <v>0</v>
      </c>
      <c r="BF292" s="147">
        <f t="shared" si="5"/>
        <v>0</v>
      </c>
      <c r="BG292" s="147">
        <f t="shared" si="6"/>
        <v>0</v>
      </c>
      <c r="BH292" s="147">
        <f t="shared" si="7"/>
        <v>0</v>
      </c>
      <c r="BI292" s="147">
        <f t="shared" si="8"/>
        <v>0</v>
      </c>
      <c r="BJ292" s="17" t="s">
        <v>79</v>
      </c>
      <c r="BK292" s="147">
        <f t="shared" si="9"/>
        <v>0</v>
      </c>
      <c r="BL292" s="17" t="s">
        <v>151</v>
      </c>
      <c r="BM292" s="146" t="s">
        <v>718</v>
      </c>
    </row>
    <row r="293" spans="2:65" s="13" customFormat="1">
      <c r="B293" s="155"/>
      <c r="D293" s="149" t="s">
        <v>153</v>
      </c>
      <c r="E293" s="156" t="s">
        <v>1</v>
      </c>
      <c r="F293" s="157" t="s">
        <v>79</v>
      </c>
      <c r="H293" s="158">
        <v>1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79</v>
      </c>
      <c r="AY293" s="156" t="s">
        <v>144</v>
      </c>
    </row>
    <row r="294" spans="2:65" s="1" customFormat="1" ht="33" customHeight="1">
      <c r="B294" s="133"/>
      <c r="C294" s="134" t="s">
        <v>351</v>
      </c>
      <c r="D294" s="134" t="s">
        <v>147</v>
      </c>
      <c r="E294" s="135" t="s">
        <v>352</v>
      </c>
      <c r="F294" s="136" t="s">
        <v>353</v>
      </c>
      <c r="G294" s="137" t="s">
        <v>171</v>
      </c>
      <c r="H294" s="138">
        <v>49.4</v>
      </c>
      <c r="I294" s="139"/>
      <c r="J294" s="140">
        <f>ROUND(I294*H294,2)</f>
        <v>0</v>
      </c>
      <c r="K294" s="141"/>
      <c r="L294" s="32"/>
      <c r="M294" s="142" t="s">
        <v>1</v>
      </c>
      <c r="N294" s="143" t="s">
        <v>36</v>
      </c>
      <c r="P294" s="144">
        <f>O294*H294</f>
        <v>0</v>
      </c>
      <c r="Q294" s="144">
        <v>1.2999999999999999E-4</v>
      </c>
      <c r="R294" s="144">
        <f>Q294*H294</f>
        <v>6.4219999999999989E-3</v>
      </c>
      <c r="S294" s="144">
        <v>0</v>
      </c>
      <c r="T294" s="145">
        <f>S294*H294</f>
        <v>0</v>
      </c>
      <c r="AR294" s="146" t="s">
        <v>151</v>
      </c>
      <c r="AT294" s="146" t="s">
        <v>147</v>
      </c>
      <c r="AU294" s="146" t="s">
        <v>81</v>
      </c>
      <c r="AY294" s="17" t="s">
        <v>144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7" t="s">
        <v>79</v>
      </c>
      <c r="BK294" s="147">
        <f>ROUND(I294*H294,2)</f>
        <v>0</v>
      </c>
      <c r="BL294" s="17" t="s">
        <v>151</v>
      </c>
      <c r="BM294" s="146" t="s">
        <v>354</v>
      </c>
    </row>
    <row r="295" spans="2:65" s="1" customFormat="1" ht="24.2" customHeight="1">
      <c r="B295" s="133"/>
      <c r="C295" s="193" t="s">
        <v>355</v>
      </c>
      <c r="D295" s="193" t="s">
        <v>147</v>
      </c>
      <c r="E295" s="194" t="s">
        <v>356</v>
      </c>
      <c r="F295" s="195" t="s">
        <v>357</v>
      </c>
      <c r="G295" s="196" t="s">
        <v>171</v>
      </c>
      <c r="H295" s="197">
        <v>141.4</v>
      </c>
      <c r="I295" s="198"/>
      <c r="J295" s="198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4.0000000000000003E-5</v>
      </c>
      <c r="R295" s="144">
        <f>Q295*H295</f>
        <v>5.6560000000000004E-3</v>
      </c>
      <c r="S295" s="144">
        <v>0</v>
      </c>
      <c r="T295" s="145">
        <f>S295*H295</f>
        <v>0</v>
      </c>
      <c r="AR295" s="146" t="s">
        <v>151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151</v>
      </c>
      <c r="BM295" s="146" t="s">
        <v>358</v>
      </c>
    </row>
    <row r="296" spans="2:65" s="13" customFormat="1">
      <c r="B296" s="155"/>
      <c r="D296" s="149" t="s">
        <v>153</v>
      </c>
      <c r="E296" s="156" t="s">
        <v>1</v>
      </c>
      <c r="F296" s="157" t="s">
        <v>359</v>
      </c>
      <c r="H296" s="158">
        <v>49.4</v>
      </c>
      <c r="I296" s="159"/>
      <c r="L296" s="155"/>
      <c r="M296" s="160"/>
      <c r="T296" s="161"/>
      <c r="AT296" s="156" t="s">
        <v>153</v>
      </c>
      <c r="AU296" s="156" t="s">
        <v>81</v>
      </c>
      <c r="AV296" s="13" t="s">
        <v>81</v>
      </c>
      <c r="AW296" s="13" t="s">
        <v>28</v>
      </c>
      <c r="AX296" s="13" t="s">
        <v>71</v>
      </c>
      <c r="AY296" s="156" t="s">
        <v>144</v>
      </c>
    </row>
    <row r="297" spans="2:65" s="14" customFormat="1">
      <c r="B297" s="173"/>
      <c r="D297" s="149" t="s">
        <v>153</v>
      </c>
      <c r="E297" s="174" t="s">
        <v>1</v>
      </c>
      <c r="F297" s="175" t="s">
        <v>178</v>
      </c>
      <c r="H297" s="176">
        <v>49.4</v>
      </c>
      <c r="I297" s="177"/>
      <c r="L297" s="173"/>
      <c r="M297" s="178"/>
      <c r="T297" s="179"/>
      <c r="AT297" s="174" t="s">
        <v>153</v>
      </c>
      <c r="AU297" s="174" t="s">
        <v>81</v>
      </c>
      <c r="AV297" s="14" t="s">
        <v>145</v>
      </c>
      <c r="AW297" s="14" t="s">
        <v>28</v>
      </c>
      <c r="AX297" s="14" t="s">
        <v>71</v>
      </c>
      <c r="AY297" s="174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291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292</v>
      </c>
      <c r="H299" s="158">
        <v>92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4" customFormat="1">
      <c r="B300" s="173"/>
      <c r="D300" s="149" t="s">
        <v>153</v>
      </c>
      <c r="E300" s="174" t="s">
        <v>1</v>
      </c>
      <c r="F300" s="175" t="s">
        <v>178</v>
      </c>
      <c r="H300" s="176">
        <v>92</v>
      </c>
      <c r="I300" s="177"/>
      <c r="L300" s="173"/>
      <c r="M300" s="178"/>
      <c r="T300" s="179"/>
      <c r="AT300" s="174" t="s">
        <v>153</v>
      </c>
      <c r="AU300" s="174" t="s">
        <v>81</v>
      </c>
      <c r="AV300" s="14" t="s">
        <v>145</v>
      </c>
      <c r="AW300" s="14" t="s">
        <v>28</v>
      </c>
      <c r="AX300" s="14" t="s">
        <v>71</v>
      </c>
      <c r="AY300" s="174" t="s">
        <v>144</v>
      </c>
    </row>
    <row r="301" spans="2:65" s="15" customFormat="1">
      <c r="B301" s="180"/>
      <c r="D301" s="149" t="s">
        <v>153</v>
      </c>
      <c r="E301" s="181" t="s">
        <v>1</v>
      </c>
      <c r="F301" s="182" t="s">
        <v>182</v>
      </c>
      <c r="H301" s="183">
        <v>141.4</v>
      </c>
      <c r="I301" s="184"/>
      <c r="L301" s="180"/>
      <c r="M301" s="185"/>
      <c r="T301" s="186"/>
      <c r="AT301" s="181" t="s">
        <v>153</v>
      </c>
      <c r="AU301" s="181" t="s">
        <v>81</v>
      </c>
      <c r="AV301" s="15" t="s">
        <v>151</v>
      </c>
      <c r="AW301" s="15" t="s">
        <v>28</v>
      </c>
      <c r="AX301" s="15" t="s">
        <v>79</v>
      </c>
      <c r="AY301" s="181" t="s">
        <v>144</v>
      </c>
    </row>
    <row r="302" spans="2:65" s="1" customFormat="1" ht="24.2" customHeight="1">
      <c r="B302" s="133"/>
      <c r="C302" s="134" t="s">
        <v>360</v>
      </c>
      <c r="D302" s="134" t="s">
        <v>147</v>
      </c>
      <c r="E302" s="135" t="s">
        <v>361</v>
      </c>
      <c r="F302" s="136" t="s">
        <v>362</v>
      </c>
      <c r="G302" s="137" t="s">
        <v>150</v>
      </c>
      <c r="H302" s="138">
        <v>0.308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36</v>
      </c>
      <c r="P302" s="144">
        <f>O302*H302</f>
        <v>0</v>
      </c>
      <c r="Q302" s="144">
        <v>0</v>
      </c>
      <c r="R302" s="144">
        <f>Q302*H302</f>
        <v>0</v>
      </c>
      <c r="S302" s="144">
        <v>1.8</v>
      </c>
      <c r="T302" s="145">
        <f>S302*H302</f>
        <v>0.5544</v>
      </c>
      <c r="AR302" s="146" t="s">
        <v>151</v>
      </c>
      <c r="AT302" s="146" t="s">
        <v>147</v>
      </c>
      <c r="AU302" s="146" t="s">
        <v>81</v>
      </c>
      <c r="AY302" s="17" t="s">
        <v>144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79</v>
      </c>
      <c r="BK302" s="147">
        <f>ROUND(I302*H302,2)</f>
        <v>0</v>
      </c>
      <c r="BL302" s="17" t="s">
        <v>151</v>
      </c>
      <c r="BM302" s="146" t="s">
        <v>363</v>
      </c>
    </row>
    <row r="303" spans="2:65" s="12" customFormat="1">
      <c r="B303" s="148"/>
      <c r="D303" s="149" t="s">
        <v>153</v>
      </c>
      <c r="E303" s="150" t="s">
        <v>1</v>
      </c>
      <c r="F303" s="151" t="s">
        <v>154</v>
      </c>
      <c r="H303" s="150" t="s">
        <v>1</v>
      </c>
      <c r="I303" s="152"/>
      <c r="L303" s="148"/>
      <c r="M303" s="153"/>
      <c r="T303" s="154"/>
      <c r="AT303" s="150" t="s">
        <v>153</v>
      </c>
      <c r="AU303" s="150" t="s">
        <v>81</v>
      </c>
      <c r="AV303" s="12" t="s">
        <v>79</v>
      </c>
      <c r="AW303" s="12" t="s">
        <v>28</v>
      </c>
      <c r="AX303" s="12" t="s">
        <v>71</v>
      </c>
      <c r="AY303" s="150" t="s">
        <v>144</v>
      </c>
    </row>
    <row r="304" spans="2:65" s="13" customFormat="1">
      <c r="B304" s="155"/>
      <c r="D304" s="149" t="s">
        <v>153</v>
      </c>
      <c r="E304" s="156" t="s">
        <v>1</v>
      </c>
      <c r="F304" s="157" t="s">
        <v>155</v>
      </c>
      <c r="H304" s="158">
        <v>0.308</v>
      </c>
      <c r="I304" s="159"/>
      <c r="L304" s="155"/>
      <c r="M304" s="160"/>
      <c r="T304" s="161"/>
      <c r="AT304" s="156" t="s">
        <v>153</v>
      </c>
      <c r="AU304" s="156" t="s">
        <v>81</v>
      </c>
      <c r="AV304" s="13" t="s">
        <v>81</v>
      </c>
      <c r="AW304" s="13" t="s">
        <v>28</v>
      </c>
      <c r="AX304" s="13" t="s">
        <v>71</v>
      </c>
      <c r="AY304" s="156" t="s">
        <v>144</v>
      </c>
    </row>
    <row r="305" spans="2:65" s="14" customFormat="1">
      <c r="B305" s="173"/>
      <c r="D305" s="149" t="s">
        <v>153</v>
      </c>
      <c r="E305" s="174" t="s">
        <v>1</v>
      </c>
      <c r="F305" s="175" t="s">
        <v>178</v>
      </c>
      <c r="H305" s="176">
        <v>0.308</v>
      </c>
      <c r="I305" s="177"/>
      <c r="L305" s="173"/>
      <c r="M305" s="178"/>
      <c r="T305" s="179"/>
      <c r="AT305" s="174" t="s">
        <v>153</v>
      </c>
      <c r="AU305" s="174" t="s">
        <v>81</v>
      </c>
      <c r="AV305" s="14" t="s">
        <v>145</v>
      </c>
      <c r="AW305" s="14" t="s">
        <v>28</v>
      </c>
      <c r="AX305" s="14" t="s">
        <v>71</v>
      </c>
      <c r="AY305" s="174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0.308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33" customHeight="1">
      <c r="B307" s="133"/>
      <c r="C307" s="134" t="s">
        <v>364</v>
      </c>
      <c r="D307" s="134" t="s">
        <v>147</v>
      </c>
      <c r="E307" s="135" t="s">
        <v>365</v>
      </c>
      <c r="F307" s="136" t="s">
        <v>366</v>
      </c>
      <c r="G307" s="137" t="s">
        <v>150</v>
      </c>
      <c r="H307" s="138">
        <v>1.022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0</v>
      </c>
      <c r="R307" s="144">
        <f>Q307*H307</f>
        <v>0</v>
      </c>
      <c r="S307" s="144">
        <v>2.2000000000000002</v>
      </c>
      <c r="T307" s="145">
        <f>S307*H307</f>
        <v>2.2484000000000002</v>
      </c>
      <c r="AR307" s="146" t="s">
        <v>151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151</v>
      </c>
      <c r="BM307" s="146" t="s">
        <v>367</v>
      </c>
    </row>
    <row r="308" spans="2:65" s="12" customFormat="1">
      <c r="B308" s="148"/>
      <c r="D308" s="149" t="s">
        <v>153</v>
      </c>
      <c r="E308" s="150" t="s">
        <v>1</v>
      </c>
      <c r="F308" s="151" t="s">
        <v>368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2" customFormat="1">
      <c r="B309" s="148"/>
      <c r="D309" s="149" t="s">
        <v>153</v>
      </c>
      <c r="E309" s="150" t="s">
        <v>1</v>
      </c>
      <c r="F309" s="151" t="s">
        <v>174</v>
      </c>
      <c r="H309" s="150" t="s">
        <v>1</v>
      </c>
      <c r="I309" s="152"/>
      <c r="L309" s="148"/>
      <c r="M309" s="153"/>
      <c r="T309" s="154"/>
      <c r="AT309" s="150" t="s">
        <v>153</v>
      </c>
      <c r="AU309" s="150" t="s">
        <v>81</v>
      </c>
      <c r="AV309" s="12" t="s">
        <v>79</v>
      </c>
      <c r="AW309" s="12" t="s">
        <v>28</v>
      </c>
      <c r="AX309" s="12" t="s">
        <v>71</v>
      </c>
      <c r="AY309" s="150" t="s">
        <v>144</v>
      </c>
    </row>
    <row r="310" spans="2:65" s="13" customFormat="1">
      <c r="B310" s="155"/>
      <c r="D310" s="149" t="s">
        <v>153</v>
      </c>
      <c r="E310" s="156" t="s">
        <v>1</v>
      </c>
      <c r="F310" s="157" t="s">
        <v>369</v>
      </c>
      <c r="H310" s="158">
        <v>0.309</v>
      </c>
      <c r="I310" s="159"/>
      <c r="L310" s="155"/>
      <c r="M310" s="160"/>
      <c r="T310" s="161"/>
      <c r="AT310" s="156" t="s">
        <v>153</v>
      </c>
      <c r="AU310" s="156" t="s">
        <v>81</v>
      </c>
      <c r="AV310" s="13" t="s">
        <v>81</v>
      </c>
      <c r="AW310" s="13" t="s">
        <v>28</v>
      </c>
      <c r="AX310" s="13" t="s">
        <v>71</v>
      </c>
      <c r="AY310" s="156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370</v>
      </c>
      <c r="H311" s="158">
        <v>0.28100000000000003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2" customFormat="1">
      <c r="B312" s="148"/>
      <c r="D312" s="149" t="s">
        <v>153</v>
      </c>
      <c r="E312" s="150" t="s">
        <v>1</v>
      </c>
      <c r="F312" s="151" t="s">
        <v>179</v>
      </c>
      <c r="H312" s="150" t="s">
        <v>1</v>
      </c>
      <c r="I312" s="152"/>
      <c r="L312" s="148"/>
      <c r="M312" s="153"/>
      <c r="T312" s="154"/>
      <c r="AT312" s="150" t="s">
        <v>153</v>
      </c>
      <c r="AU312" s="150" t="s">
        <v>81</v>
      </c>
      <c r="AV312" s="12" t="s">
        <v>79</v>
      </c>
      <c r="AW312" s="12" t="s">
        <v>28</v>
      </c>
      <c r="AX312" s="12" t="s">
        <v>71</v>
      </c>
      <c r="AY312" s="150" t="s">
        <v>144</v>
      </c>
    </row>
    <row r="313" spans="2:65" s="13" customFormat="1">
      <c r="B313" s="155"/>
      <c r="D313" s="149" t="s">
        <v>153</v>
      </c>
      <c r="E313" s="156" t="s">
        <v>1</v>
      </c>
      <c r="F313" s="157" t="s">
        <v>371</v>
      </c>
      <c r="H313" s="158">
        <v>0.432</v>
      </c>
      <c r="I313" s="159"/>
      <c r="L313" s="155"/>
      <c r="M313" s="160"/>
      <c r="T313" s="161"/>
      <c r="AT313" s="156" t="s">
        <v>153</v>
      </c>
      <c r="AU313" s="156" t="s">
        <v>81</v>
      </c>
      <c r="AV313" s="13" t="s">
        <v>81</v>
      </c>
      <c r="AW313" s="13" t="s">
        <v>28</v>
      </c>
      <c r="AX313" s="13" t="s">
        <v>71</v>
      </c>
      <c r="AY313" s="156" t="s">
        <v>144</v>
      </c>
    </row>
    <row r="314" spans="2:65" s="15" customFormat="1">
      <c r="B314" s="180"/>
      <c r="D314" s="149" t="s">
        <v>153</v>
      </c>
      <c r="E314" s="181" t="s">
        <v>1</v>
      </c>
      <c r="F314" s="182" t="s">
        <v>182</v>
      </c>
      <c r="H314" s="183">
        <v>1.022</v>
      </c>
      <c r="I314" s="184"/>
      <c r="L314" s="180"/>
      <c r="M314" s="185"/>
      <c r="T314" s="186"/>
      <c r="AT314" s="181" t="s">
        <v>153</v>
      </c>
      <c r="AU314" s="181" t="s">
        <v>81</v>
      </c>
      <c r="AV314" s="15" t="s">
        <v>151</v>
      </c>
      <c r="AW314" s="15" t="s">
        <v>28</v>
      </c>
      <c r="AX314" s="15" t="s">
        <v>79</v>
      </c>
      <c r="AY314" s="181" t="s">
        <v>144</v>
      </c>
    </row>
    <row r="315" spans="2:65" s="1" customFormat="1" ht="21.75" customHeight="1">
      <c r="B315" s="133"/>
      <c r="C315" s="193" t="s">
        <v>372</v>
      </c>
      <c r="D315" s="193" t="s">
        <v>147</v>
      </c>
      <c r="E315" s="194" t="s">
        <v>373</v>
      </c>
      <c r="F315" s="195" t="s">
        <v>374</v>
      </c>
      <c r="G315" s="196" t="s">
        <v>171</v>
      </c>
      <c r="H315" s="197">
        <v>55.8</v>
      </c>
      <c r="I315" s="198"/>
      <c r="J315" s="198">
        <f>ROUND(I315*H315,2)</f>
        <v>0</v>
      </c>
      <c r="K315" s="141"/>
      <c r="L315" s="32"/>
      <c r="M315" s="142" t="s">
        <v>1</v>
      </c>
      <c r="N315" s="143" t="s">
        <v>36</v>
      </c>
      <c r="P315" s="144">
        <f>O315*H315</f>
        <v>0</v>
      </c>
      <c r="Q315" s="144">
        <v>0</v>
      </c>
      <c r="R315" s="144">
        <f>Q315*H315</f>
        <v>0</v>
      </c>
      <c r="S315" s="144">
        <v>0</v>
      </c>
      <c r="T315" s="145">
        <f>S315*H315</f>
        <v>0</v>
      </c>
      <c r="AR315" s="146" t="s">
        <v>151</v>
      </c>
      <c r="AT315" s="146" t="s">
        <v>147</v>
      </c>
      <c r="AU315" s="146" t="s">
        <v>81</v>
      </c>
      <c r="AY315" s="17" t="s">
        <v>144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7" t="s">
        <v>79</v>
      </c>
      <c r="BK315" s="147">
        <f>ROUND(I315*H315,2)</f>
        <v>0</v>
      </c>
      <c r="BL315" s="17" t="s">
        <v>151</v>
      </c>
      <c r="BM315" s="146" t="s">
        <v>719</v>
      </c>
    </row>
    <row r="316" spans="2:65" s="13" customFormat="1">
      <c r="B316" s="155"/>
      <c r="D316" s="149" t="s">
        <v>153</v>
      </c>
      <c r="E316" s="156" t="s">
        <v>1</v>
      </c>
      <c r="F316" s="157" t="s">
        <v>376</v>
      </c>
      <c r="H316" s="158">
        <v>55.8</v>
      </c>
      <c r="I316" s="159"/>
      <c r="L316" s="155"/>
      <c r="M316" s="160"/>
      <c r="T316" s="161"/>
      <c r="AT316" s="156" t="s">
        <v>153</v>
      </c>
      <c r="AU316" s="156" t="s">
        <v>81</v>
      </c>
      <c r="AV316" s="13" t="s">
        <v>81</v>
      </c>
      <c r="AW316" s="13" t="s">
        <v>28</v>
      </c>
      <c r="AX316" s="13" t="s">
        <v>79</v>
      </c>
      <c r="AY316" s="156" t="s">
        <v>144</v>
      </c>
    </row>
    <row r="317" spans="2:65" s="1" customFormat="1" ht="21.75" customHeight="1">
      <c r="B317" s="133"/>
      <c r="C317" s="134" t="s">
        <v>377</v>
      </c>
      <c r="D317" s="134" t="s">
        <v>147</v>
      </c>
      <c r="E317" s="135" t="s">
        <v>378</v>
      </c>
      <c r="F317" s="136" t="s">
        <v>379</v>
      </c>
      <c r="G317" s="137" t="s">
        <v>171</v>
      </c>
      <c r="H317" s="138">
        <v>12.608000000000001</v>
      </c>
      <c r="I317" s="139"/>
      <c r="J317" s="140">
        <f>ROUND(I317*H317,2)</f>
        <v>0</v>
      </c>
      <c r="K317" s="141"/>
      <c r="L317" s="32"/>
      <c r="M317" s="142" t="s">
        <v>1</v>
      </c>
      <c r="N317" s="143" t="s">
        <v>36</v>
      </c>
      <c r="P317" s="144">
        <f>O317*H317</f>
        <v>0</v>
      </c>
      <c r="Q317" s="144">
        <v>0</v>
      </c>
      <c r="R317" s="144">
        <f>Q317*H317</f>
        <v>0</v>
      </c>
      <c r="S317" s="144">
        <v>7.5999999999999998E-2</v>
      </c>
      <c r="T317" s="145">
        <f>S317*H317</f>
        <v>0.95820800000000006</v>
      </c>
      <c r="AR317" s="146" t="s">
        <v>151</v>
      </c>
      <c r="AT317" s="146" t="s">
        <v>147</v>
      </c>
      <c r="AU317" s="146" t="s">
        <v>81</v>
      </c>
      <c r="AY317" s="17" t="s">
        <v>144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79</v>
      </c>
      <c r="BK317" s="147">
        <f>ROUND(I317*H317,2)</f>
        <v>0</v>
      </c>
      <c r="BL317" s="17" t="s">
        <v>151</v>
      </c>
      <c r="BM317" s="146" t="s">
        <v>380</v>
      </c>
    </row>
    <row r="318" spans="2:65" s="12" customFormat="1">
      <c r="B318" s="148"/>
      <c r="D318" s="149" t="s">
        <v>153</v>
      </c>
      <c r="E318" s="150" t="s">
        <v>1</v>
      </c>
      <c r="F318" s="151" t="s">
        <v>381</v>
      </c>
      <c r="H318" s="150" t="s">
        <v>1</v>
      </c>
      <c r="I318" s="152"/>
      <c r="L318" s="148"/>
      <c r="M318" s="153"/>
      <c r="T318" s="154"/>
      <c r="AT318" s="150" t="s">
        <v>153</v>
      </c>
      <c r="AU318" s="150" t="s">
        <v>81</v>
      </c>
      <c r="AV318" s="12" t="s">
        <v>79</v>
      </c>
      <c r="AW318" s="12" t="s">
        <v>28</v>
      </c>
      <c r="AX318" s="12" t="s">
        <v>71</v>
      </c>
      <c r="AY318" s="150" t="s">
        <v>144</v>
      </c>
    </row>
    <row r="319" spans="2:65" s="13" customFormat="1">
      <c r="B319" s="155"/>
      <c r="D319" s="149" t="s">
        <v>153</v>
      </c>
      <c r="E319" s="156" t="s">
        <v>1</v>
      </c>
      <c r="F319" s="157" t="s">
        <v>382</v>
      </c>
      <c r="H319" s="158">
        <v>4.7279999999999998</v>
      </c>
      <c r="I319" s="159"/>
      <c r="L319" s="155"/>
      <c r="M319" s="160"/>
      <c r="T319" s="161"/>
      <c r="AT319" s="156" t="s">
        <v>153</v>
      </c>
      <c r="AU319" s="156" t="s">
        <v>81</v>
      </c>
      <c r="AV319" s="13" t="s">
        <v>81</v>
      </c>
      <c r="AW319" s="13" t="s">
        <v>28</v>
      </c>
      <c r="AX319" s="13" t="s">
        <v>71</v>
      </c>
      <c r="AY319" s="156" t="s">
        <v>144</v>
      </c>
    </row>
    <row r="320" spans="2:65" s="12" customFormat="1">
      <c r="B320" s="148"/>
      <c r="D320" s="149" t="s">
        <v>153</v>
      </c>
      <c r="E320" s="150" t="s">
        <v>1</v>
      </c>
      <c r="F320" s="151" t="s">
        <v>174</v>
      </c>
      <c r="H320" s="150" t="s">
        <v>1</v>
      </c>
      <c r="I320" s="152"/>
      <c r="L320" s="148"/>
      <c r="M320" s="153"/>
      <c r="T320" s="154"/>
      <c r="AT320" s="150" t="s">
        <v>153</v>
      </c>
      <c r="AU320" s="150" t="s">
        <v>81</v>
      </c>
      <c r="AV320" s="12" t="s">
        <v>79</v>
      </c>
      <c r="AW320" s="12" t="s">
        <v>28</v>
      </c>
      <c r="AX320" s="12" t="s">
        <v>71</v>
      </c>
      <c r="AY320" s="150" t="s">
        <v>144</v>
      </c>
    </row>
    <row r="321" spans="2:65" s="13" customFormat="1">
      <c r="B321" s="155"/>
      <c r="D321" s="149" t="s">
        <v>153</v>
      </c>
      <c r="E321" s="156" t="s">
        <v>1</v>
      </c>
      <c r="F321" s="157" t="s">
        <v>383</v>
      </c>
      <c r="H321" s="158">
        <v>2.758</v>
      </c>
      <c r="I321" s="159"/>
      <c r="L321" s="155"/>
      <c r="M321" s="160"/>
      <c r="T321" s="161"/>
      <c r="AT321" s="156" t="s">
        <v>153</v>
      </c>
      <c r="AU321" s="156" t="s">
        <v>81</v>
      </c>
      <c r="AV321" s="13" t="s">
        <v>81</v>
      </c>
      <c r="AW321" s="13" t="s">
        <v>28</v>
      </c>
      <c r="AX321" s="13" t="s">
        <v>71</v>
      </c>
      <c r="AY321" s="156" t="s">
        <v>144</v>
      </c>
    </row>
    <row r="322" spans="2:65" s="12" customFormat="1">
      <c r="B322" s="148"/>
      <c r="D322" s="149" t="s">
        <v>153</v>
      </c>
      <c r="E322" s="150" t="s">
        <v>1</v>
      </c>
      <c r="F322" s="151" t="s">
        <v>179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384</v>
      </c>
      <c r="H323" s="158">
        <v>5.1219999999999999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71</v>
      </c>
      <c r="AY323" s="156" t="s">
        <v>144</v>
      </c>
    </row>
    <row r="324" spans="2:65" s="15" customFormat="1">
      <c r="B324" s="180"/>
      <c r="D324" s="149" t="s">
        <v>153</v>
      </c>
      <c r="E324" s="181" t="s">
        <v>1</v>
      </c>
      <c r="F324" s="182" t="s">
        <v>182</v>
      </c>
      <c r="H324" s="183">
        <v>12.608000000000001</v>
      </c>
      <c r="I324" s="184"/>
      <c r="L324" s="180"/>
      <c r="M324" s="185"/>
      <c r="T324" s="186"/>
      <c r="AT324" s="181" t="s">
        <v>153</v>
      </c>
      <c r="AU324" s="181" t="s">
        <v>81</v>
      </c>
      <c r="AV324" s="15" t="s">
        <v>151</v>
      </c>
      <c r="AW324" s="15" t="s">
        <v>28</v>
      </c>
      <c r="AX324" s="15" t="s">
        <v>79</v>
      </c>
      <c r="AY324" s="181" t="s">
        <v>144</v>
      </c>
    </row>
    <row r="325" spans="2:65" s="1" customFormat="1" ht="24.2" customHeight="1">
      <c r="B325" s="133"/>
      <c r="C325" s="134" t="s">
        <v>385</v>
      </c>
      <c r="D325" s="134" t="s">
        <v>147</v>
      </c>
      <c r="E325" s="135" t="s">
        <v>386</v>
      </c>
      <c r="F325" s="136" t="s">
        <v>387</v>
      </c>
      <c r="G325" s="137" t="s">
        <v>171</v>
      </c>
      <c r="H325" s="138">
        <v>0.72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7.2999999999999995E-2</v>
      </c>
      <c r="T325" s="145">
        <f>S325*H325</f>
        <v>5.2559999999999996E-2</v>
      </c>
      <c r="AR325" s="146" t="s">
        <v>151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151</v>
      </c>
      <c r="BM325" s="146" t="s">
        <v>388</v>
      </c>
    </row>
    <row r="326" spans="2:65" s="12" customFormat="1">
      <c r="B326" s="148"/>
      <c r="D326" s="149" t="s">
        <v>153</v>
      </c>
      <c r="E326" s="150" t="s">
        <v>1</v>
      </c>
      <c r="F326" s="151" t="s">
        <v>389</v>
      </c>
      <c r="H326" s="150" t="s">
        <v>1</v>
      </c>
      <c r="I326" s="152"/>
      <c r="L326" s="148"/>
      <c r="M326" s="153"/>
      <c r="T326" s="154"/>
      <c r="AT326" s="150" t="s">
        <v>153</v>
      </c>
      <c r="AU326" s="150" t="s">
        <v>81</v>
      </c>
      <c r="AV326" s="12" t="s">
        <v>79</v>
      </c>
      <c r="AW326" s="12" t="s">
        <v>28</v>
      </c>
      <c r="AX326" s="12" t="s">
        <v>71</v>
      </c>
      <c r="AY326" s="150" t="s">
        <v>144</v>
      </c>
    </row>
    <row r="327" spans="2:65" s="13" customFormat="1">
      <c r="B327" s="155"/>
      <c r="D327" s="149" t="s">
        <v>153</v>
      </c>
      <c r="E327" s="156" t="s">
        <v>1</v>
      </c>
      <c r="F327" s="157" t="s">
        <v>390</v>
      </c>
      <c r="H327" s="158">
        <v>0.72</v>
      </c>
      <c r="I327" s="159"/>
      <c r="L327" s="155"/>
      <c r="M327" s="160"/>
      <c r="T327" s="161"/>
      <c r="AT327" s="156" t="s">
        <v>153</v>
      </c>
      <c r="AU327" s="156" t="s">
        <v>81</v>
      </c>
      <c r="AV327" s="13" t="s">
        <v>81</v>
      </c>
      <c r="AW327" s="13" t="s">
        <v>28</v>
      </c>
      <c r="AX327" s="13" t="s">
        <v>79</v>
      </c>
      <c r="AY327" s="156" t="s">
        <v>144</v>
      </c>
    </row>
    <row r="328" spans="2:65" s="1" customFormat="1" ht="24.2" customHeight="1">
      <c r="B328" s="133"/>
      <c r="C328" s="134" t="s">
        <v>391</v>
      </c>
      <c r="D328" s="134" t="s">
        <v>147</v>
      </c>
      <c r="E328" s="135" t="s">
        <v>392</v>
      </c>
      <c r="F328" s="136" t="s">
        <v>393</v>
      </c>
      <c r="G328" s="137" t="s">
        <v>318</v>
      </c>
      <c r="H328" s="138">
        <v>1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5.3999999999999999E-2</v>
      </c>
      <c r="T328" s="145">
        <f>S328*H328</f>
        <v>5.3999999999999999E-2</v>
      </c>
      <c r="AR328" s="146" t="s">
        <v>151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151</v>
      </c>
      <c r="BM328" s="146" t="s">
        <v>394</v>
      </c>
    </row>
    <row r="329" spans="2:65" s="1" customFormat="1" ht="24.2" customHeight="1">
      <c r="B329" s="133"/>
      <c r="C329" s="134" t="s">
        <v>395</v>
      </c>
      <c r="D329" s="134" t="s">
        <v>147</v>
      </c>
      <c r="E329" s="135" t="s">
        <v>396</v>
      </c>
      <c r="F329" s="136" t="s">
        <v>397</v>
      </c>
      <c r="G329" s="137" t="s">
        <v>318</v>
      </c>
      <c r="H329" s="138">
        <v>2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0</v>
      </c>
      <c r="R329" s="144">
        <f>Q329*H329</f>
        <v>0</v>
      </c>
      <c r="S329" s="144">
        <v>9.7000000000000003E-2</v>
      </c>
      <c r="T329" s="145">
        <f>S329*H329</f>
        <v>0.19400000000000001</v>
      </c>
      <c r="AR329" s="146" t="s">
        <v>151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151</v>
      </c>
      <c r="BM329" s="146" t="s">
        <v>398</v>
      </c>
    </row>
    <row r="330" spans="2:65" s="12" customFormat="1">
      <c r="B330" s="148"/>
      <c r="D330" s="149" t="s">
        <v>153</v>
      </c>
      <c r="E330" s="150" t="s">
        <v>1</v>
      </c>
      <c r="F330" s="151" t="s">
        <v>160</v>
      </c>
      <c r="H330" s="150" t="s">
        <v>1</v>
      </c>
      <c r="I330" s="152"/>
      <c r="L330" s="148"/>
      <c r="M330" s="153"/>
      <c r="T330" s="154"/>
      <c r="AT330" s="150" t="s">
        <v>153</v>
      </c>
      <c r="AU330" s="150" t="s">
        <v>81</v>
      </c>
      <c r="AV330" s="12" t="s">
        <v>79</v>
      </c>
      <c r="AW330" s="12" t="s">
        <v>28</v>
      </c>
      <c r="AX330" s="12" t="s">
        <v>71</v>
      </c>
      <c r="AY330" s="150" t="s">
        <v>144</v>
      </c>
    </row>
    <row r="331" spans="2:65" s="13" customFormat="1">
      <c r="B331" s="155"/>
      <c r="D331" s="149" t="s">
        <v>153</v>
      </c>
      <c r="E331" s="156" t="s">
        <v>1</v>
      </c>
      <c r="F331" s="157" t="s">
        <v>81</v>
      </c>
      <c r="H331" s="158">
        <v>2</v>
      </c>
      <c r="I331" s="159"/>
      <c r="L331" s="155"/>
      <c r="M331" s="160"/>
      <c r="T331" s="161"/>
      <c r="AT331" s="156" t="s">
        <v>153</v>
      </c>
      <c r="AU331" s="156" t="s">
        <v>81</v>
      </c>
      <c r="AV331" s="13" t="s">
        <v>81</v>
      </c>
      <c r="AW331" s="13" t="s">
        <v>28</v>
      </c>
      <c r="AX331" s="13" t="s">
        <v>79</v>
      </c>
      <c r="AY331" s="156" t="s">
        <v>144</v>
      </c>
    </row>
    <row r="332" spans="2:65" s="1" customFormat="1" ht="24.2" customHeight="1">
      <c r="B332" s="133"/>
      <c r="C332" s="134" t="s">
        <v>399</v>
      </c>
      <c r="D332" s="134" t="s">
        <v>147</v>
      </c>
      <c r="E332" s="135" t="s">
        <v>400</v>
      </c>
      <c r="F332" s="136" t="s">
        <v>401</v>
      </c>
      <c r="G332" s="137" t="s">
        <v>279</v>
      </c>
      <c r="H332" s="138">
        <v>0.4</v>
      </c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36</v>
      </c>
      <c r="P332" s="144">
        <f>O332*H332</f>
        <v>0</v>
      </c>
      <c r="Q332" s="144">
        <v>9.7000000000000005E-4</v>
      </c>
      <c r="R332" s="144">
        <f>Q332*H332</f>
        <v>3.8800000000000005E-4</v>
      </c>
      <c r="S332" s="144">
        <v>4.3E-3</v>
      </c>
      <c r="T332" s="145">
        <f>S332*H332</f>
        <v>1.7200000000000002E-3</v>
      </c>
      <c r="AR332" s="146" t="s">
        <v>151</v>
      </c>
      <c r="AT332" s="146" t="s">
        <v>147</v>
      </c>
      <c r="AU332" s="146" t="s">
        <v>81</v>
      </c>
      <c r="AY332" s="17" t="s">
        <v>144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151</v>
      </c>
      <c r="BM332" s="146" t="s">
        <v>402</v>
      </c>
    </row>
    <row r="333" spans="2:65" s="12" customFormat="1">
      <c r="B333" s="148"/>
      <c r="D333" s="149" t="s">
        <v>153</v>
      </c>
      <c r="E333" s="150" t="s">
        <v>1</v>
      </c>
      <c r="F333" s="151" t="s">
        <v>403</v>
      </c>
      <c r="H333" s="150" t="s">
        <v>1</v>
      </c>
      <c r="I333" s="152"/>
      <c r="L333" s="148"/>
      <c r="M333" s="153"/>
      <c r="T333" s="154"/>
      <c r="AT333" s="150" t="s">
        <v>153</v>
      </c>
      <c r="AU333" s="150" t="s">
        <v>81</v>
      </c>
      <c r="AV333" s="12" t="s">
        <v>79</v>
      </c>
      <c r="AW333" s="12" t="s">
        <v>28</v>
      </c>
      <c r="AX333" s="12" t="s">
        <v>71</v>
      </c>
      <c r="AY333" s="150" t="s">
        <v>144</v>
      </c>
    </row>
    <row r="334" spans="2:65" s="13" customFormat="1">
      <c r="B334" s="155"/>
      <c r="D334" s="149" t="s">
        <v>153</v>
      </c>
      <c r="E334" s="156" t="s">
        <v>1</v>
      </c>
      <c r="F334" s="157" t="s">
        <v>404</v>
      </c>
      <c r="H334" s="158">
        <v>0.4</v>
      </c>
      <c r="I334" s="159"/>
      <c r="L334" s="155"/>
      <c r="M334" s="160"/>
      <c r="T334" s="161"/>
      <c r="AT334" s="156" t="s">
        <v>153</v>
      </c>
      <c r="AU334" s="156" t="s">
        <v>81</v>
      </c>
      <c r="AV334" s="13" t="s">
        <v>81</v>
      </c>
      <c r="AW334" s="13" t="s">
        <v>28</v>
      </c>
      <c r="AX334" s="13" t="s">
        <v>79</v>
      </c>
      <c r="AY334" s="156" t="s">
        <v>144</v>
      </c>
    </row>
    <row r="335" spans="2:65" s="1" customFormat="1" ht="37.9" customHeight="1">
      <c r="B335" s="133"/>
      <c r="C335" s="134" t="s">
        <v>405</v>
      </c>
      <c r="D335" s="134" t="s">
        <v>147</v>
      </c>
      <c r="E335" s="135" t="s">
        <v>406</v>
      </c>
      <c r="F335" s="136" t="s">
        <v>407</v>
      </c>
      <c r="G335" s="137" t="s">
        <v>171</v>
      </c>
      <c r="H335" s="138">
        <v>47.9</v>
      </c>
      <c r="I335" s="139"/>
      <c r="J335" s="140">
        <f>ROUND(I335*H335,2)</f>
        <v>0</v>
      </c>
      <c r="K335" s="141"/>
      <c r="L335" s="32"/>
      <c r="M335" s="142" t="s">
        <v>1</v>
      </c>
      <c r="N335" s="143" t="s">
        <v>36</v>
      </c>
      <c r="P335" s="144">
        <f>O335*H335</f>
        <v>0</v>
      </c>
      <c r="Q335" s="144">
        <v>0</v>
      </c>
      <c r="R335" s="144">
        <f>Q335*H335</f>
        <v>0</v>
      </c>
      <c r="S335" s="144">
        <v>0.05</v>
      </c>
      <c r="T335" s="145">
        <f>S335*H335</f>
        <v>2.395</v>
      </c>
      <c r="AR335" s="146" t="s">
        <v>151</v>
      </c>
      <c r="AT335" s="146" t="s">
        <v>147</v>
      </c>
      <c r="AU335" s="146" t="s">
        <v>81</v>
      </c>
      <c r="AY335" s="17" t="s">
        <v>144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7" t="s">
        <v>79</v>
      </c>
      <c r="BK335" s="147">
        <f>ROUND(I335*H335,2)</f>
        <v>0</v>
      </c>
      <c r="BL335" s="17" t="s">
        <v>151</v>
      </c>
      <c r="BM335" s="146" t="s">
        <v>408</v>
      </c>
    </row>
    <row r="336" spans="2:65" s="12" customFormat="1">
      <c r="B336" s="148"/>
      <c r="D336" s="149" t="s">
        <v>153</v>
      </c>
      <c r="E336" s="150" t="s">
        <v>1</v>
      </c>
      <c r="F336" s="151" t="s">
        <v>174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51" s="13" customFormat="1">
      <c r="B337" s="155"/>
      <c r="D337" s="149" t="s">
        <v>153</v>
      </c>
      <c r="E337" s="156" t="s">
        <v>1</v>
      </c>
      <c r="F337" s="157" t="s">
        <v>307</v>
      </c>
      <c r="H337" s="158">
        <v>27.9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51" s="12" customFormat="1">
      <c r="B338" s="148"/>
      <c r="D338" s="149" t="s">
        <v>153</v>
      </c>
      <c r="E338" s="150" t="s">
        <v>1</v>
      </c>
      <c r="F338" s="151" t="s">
        <v>409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51" s="12" customFormat="1">
      <c r="B339" s="148"/>
      <c r="D339" s="149" t="s">
        <v>153</v>
      </c>
      <c r="E339" s="150" t="s">
        <v>1</v>
      </c>
      <c r="F339" s="151" t="s">
        <v>174</v>
      </c>
      <c r="H339" s="150" t="s">
        <v>1</v>
      </c>
      <c r="I339" s="152"/>
      <c r="L339" s="148"/>
      <c r="M339" s="153"/>
      <c r="T339" s="154"/>
      <c r="AT339" s="150" t="s">
        <v>153</v>
      </c>
      <c r="AU339" s="150" t="s">
        <v>81</v>
      </c>
      <c r="AV339" s="12" t="s">
        <v>79</v>
      </c>
      <c r="AW339" s="12" t="s">
        <v>28</v>
      </c>
      <c r="AX339" s="12" t="s">
        <v>71</v>
      </c>
      <c r="AY339" s="150" t="s">
        <v>144</v>
      </c>
    </row>
    <row r="340" spans="2:51" s="12" customFormat="1">
      <c r="B340" s="148"/>
      <c r="D340" s="149" t="s">
        <v>153</v>
      </c>
      <c r="E340" s="150" t="s">
        <v>1</v>
      </c>
      <c r="F340" s="151" t="s">
        <v>230</v>
      </c>
      <c r="H340" s="150" t="s">
        <v>1</v>
      </c>
      <c r="I340" s="152"/>
      <c r="L340" s="148"/>
      <c r="M340" s="153"/>
      <c r="T340" s="154"/>
      <c r="AT340" s="150" t="s">
        <v>153</v>
      </c>
      <c r="AU340" s="150" t="s">
        <v>81</v>
      </c>
      <c r="AV340" s="12" t="s">
        <v>79</v>
      </c>
      <c r="AW340" s="12" t="s">
        <v>28</v>
      </c>
      <c r="AX340" s="12" t="s">
        <v>71</v>
      </c>
      <c r="AY340" s="150" t="s">
        <v>144</v>
      </c>
    </row>
    <row r="341" spans="2:51" s="13" customFormat="1">
      <c r="B341" s="155"/>
      <c r="D341" s="149" t="s">
        <v>153</v>
      </c>
      <c r="E341" s="156" t="s">
        <v>1</v>
      </c>
      <c r="F341" s="157" t="s">
        <v>410</v>
      </c>
      <c r="H341" s="158">
        <v>-1</v>
      </c>
      <c r="I341" s="159"/>
      <c r="L341" s="155"/>
      <c r="M341" s="160"/>
      <c r="T341" s="161"/>
      <c r="AT341" s="156" t="s">
        <v>153</v>
      </c>
      <c r="AU341" s="156" t="s">
        <v>81</v>
      </c>
      <c r="AV341" s="13" t="s">
        <v>81</v>
      </c>
      <c r="AW341" s="13" t="s">
        <v>28</v>
      </c>
      <c r="AX341" s="13" t="s">
        <v>71</v>
      </c>
      <c r="AY341" s="156" t="s">
        <v>144</v>
      </c>
    </row>
    <row r="342" spans="2:51" s="12" customFormat="1">
      <c r="B342" s="148"/>
      <c r="D342" s="149" t="s">
        <v>153</v>
      </c>
      <c r="E342" s="150" t="s">
        <v>1</v>
      </c>
      <c r="F342" s="151" t="s">
        <v>270</v>
      </c>
      <c r="H342" s="150" t="s">
        <v>1</v>
      </c>
      <c r="I342" s="152"/>
      <c r="L342" s="148"/>
      <c r="M342" s="153"/>
      <c r="T342" s="154"/>
      <c r="AT342" s="150" t="s">
        <v>153</v>
      </c>
      <c r="AU342" s="150" t="s">
        <v>81</v>
      </c>
      <c r="AV342" s="12" t="s">
        <v>79</v>
      </c>
      <c r="AW342" s="12" t="s">
        <v>28</v>
      </c>
      <c r="AX342" s="12" t="s">
        <v>71</v>
      </c>
      <c r="AY342" s="150" t="s">
        <v>144</v>
      </c>
    </row>
    <row r="343" spans="2:51" s="13" customFormat="1">
      <c r="B343" s="155"/>
      <c r="D343" s="149" t="s">
        <v>153</v>
      </c>
      <c r="E343" s="156" t="s">
        <v>1</v>
      </c>
      <c r="F343" s="157" t="s">
        <v>411</v>
      </c>
      <c r="H343" s="158">
        <v>-1.38</v>
      </c>
      <c r="I343" s="159"/>
      <c r="L343" s="155"/>
      <c r="M343" s="160"/>
      <c r="T343" s="161"/>
      <c r="AT343" s="156" t="s">
        <v>153</v>
      </c>
      <c r="AU343" s="156" t="s">
        <v>81</v>
      </c>
      <c r="AV343" s="13" t="s">
        <v>81</v>
      </c>
      <c r="AW343" s="13" t="s">
        <v>28</v>
      </c>
      <c r="AX343" s="13" t="s">
        <v>71</v>
      </c>
      <c r="AY343" s="156" t="s">
        <v>144</v>
      </c>
    </row>
    <row r="344" spans="2:51" s="14" customFormat="1">
      <c r="B344" s="173"/>
      <c r="D344" s="149" t="s">
        <v>153</v>
      </c>
      <c r="E344" s="174" t="s">
        <v>1</v>
      </c>
      <c r="F344" s="175" t="s">
        <v>178</v>
      </c>
      <c r="H344" s="176">
        <v>25.52</v>
      </c>
      <c r="I344" s="177"/>
      <c r="L344" s="173"/>
      <c r="M344" s="178"/>
      <c r="T344" s="179"/>
      <c r="AT344" s="174" t="s">
        <v>153</v>
      </c>
      <c r="AU344" s="174" t="s">
        <v>81</v>
      </c>
      <c r="AV344" s="14" t="s">
        <v>145</v>
      </c>
      <c r="AW344" s="14" t="s">
        <v>28</v>
      </c>
      <c r="AX344" s="14" t="s">
        <v>71</v>
      </c>
      <c r="AY344" s="174" t="s">
        <v>144</v>
      </c>
    </row>
    <row r="345" spans="2:51" s="12" customFormat="1">
      <c r="B345" s="148"/>
      <c r="D345" s="149" t="s">
        <v>153</v>
      </c>
      <c r="E345" s="150" t="s">
        <v>1</v>
      </c>
      <c r="F345" s="151" t="s">
        <v>179</v>
      </c>
      <c r="H345" s="150" t="s">
        <v>1</v>
      </c>
      <c r="I345" s="152"/>
      <c r="L345" s="148"/>
      <c r="M345" s="153"/>
      <c r="T345" s="154"/>
      <c r="AT345" s="150" t="s">
        <v>153</v>
      </c>
      <c r="AU345" s="150" t="s">
        <v>81</v>
      </c>
      <c r="AV345" s="12" t="s">
        <v>79</v>
      </c>
      <c r="AW345" s="12" t="s">
        <v>28</v>
      </c>
      <c r="AX345" s="12" t="s">
        <v>71</v>
      </c>
      <c r="AY345" s="150" t="s">
        <v>144</v>
      </c>
    </row>
    <row r="346" spans="2:51" s="13" customFormat="1">
      <c r="B346" s="155"/>
      <c r="D346" s="149" t="s">
        <v>153</v>
      </c>
      <c r="E346" s="156" t="s">
        <v>1</v>
      </c>
      <c r="F346" s="157" t="s">
        <v>307</v>
      </c>
      <c r="H346" s="158">
        <v>27.9</v>
      </c>
      <c r="I346" s="159"/>
      <c r="L346" s="155"/>
      <c r="M346" s="160"/>
      <c r="T346" s="161"/>
      <c r="AT346" s="156" t="s">
        <v>153</v>
      </c>
      <c r="AU346" s="156" t="s">
        <v>81</v>
      </c>
      <c r="AV346" s="13" t="s">
        <v>81</v>
      </c>
      <c r="AW346" s="13" t="s">
        <v>28</v>
      </c>
      <c r="AX346" s="13" t="s">
        <v>71</v>
      </c>
      <c r="AY346" s="156" t="s">
        <v>144</v>
      </c>
    </row>
    <row r="347" spans="2:51" s="12" customFormat="1">
      <c r="B347" s="148"/>
      <c r="D347" s="149" t="s">
        <v>153</v>
      </c>
      <c r="E347" s="150" t="s">
        <v>1</v>
      </c>
      <c r="F347" s="151" t="s">
        <v>409</v>
      </c>
      <c r="H347" s="150" t="s">
        <v>1</v>
      </c>
      <c r="I347" s="152"/>
      <c r="L347" s="148"/>
      <c r="M347" s="153"/>
      <c r="T347" s="154"/>
      <c r="AT347" s="150" t="s">
        <v>153</v>
      </c>
      <c r="AU347" s="150" t="s">
        <v>81</v>
      </c>
      <c r="AV347" s="12" t="s">
        <v>79</v>
      </c>
      <c r="AW347" s="12" t="s">
        <v>28</v>
      </c>
      <c r="AX347" s="12" t="s">
        <v>71</v>
      </c>
      <c r="AY347" s="150" t="s">
        <v>144</v>
      </c>
    </row>
    <row r="348" spans="2:51" s="12" customFormat="1">
      <c r="B348" s="148"/>
      <c r="D348" s="149" t="s">
        <v>153</v>
      </c>
      <c r="E348" s="150" t="s">
        <v>1</v>
      </c>
      <c r="F348" s="151" t="s">
        <v>236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51" s="13" customFormat="1">
      <c r="B349" s="155"/>
      <c r="D349" s="149" t="s">
        <v>153</v>
      </c>
      <c r="E349" s="156" t="s">
        <v>1</v>
      </c>
      <c r="F349" s="157" t="s">
        <v>410</v>
      </c>
      <c r="H349" s="158">
        <v>-1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51" s="12" customFormat="1">
      <c r="B350" s="148"/>
      <c r="D350" s="149" t="s">
        <v>153</v>
      </c>
      <c r="E350" s="150" t="s">
        <v>1</v>
      </c>
      <c r="F350" s="151" t="s">
        <v>272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51" s="13" customFormat="1">
      <c r="B351" s="155"/>
      <c r="D351" s="149" t="s">
        <v>153</v>
      </c>
      <c r="E351" s="156" t="s">
        <v>1</v>
      </c>
      <c r="F351" s="157" t="s">
        <v>412</v>
      </c>
      <c r="H351" s="158">
        <v>-2.81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51" s="12" customFormat="1">
      <c r="B352" s="148"/>
      <c r="D352" s="149" t="s">
        <v>153</v>
      </c>
      <c r="E352" s="150" t="s">
        <v>1</v>
      </c>
      <c r="F352" s="151" t="s">
        <v>234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65" s="13" customFormat="1">
      <c r="B353" s="155"/>
      <c r="D353" s="149" t="s">
        <v>153</v>
      </c>
      <c r="E353" s="156" t="s">
        <v>1</v>
      </c>
      <c r="F353" s="157" t="s">
        <v>413</v>
      </c>
      <c r="H353" s="158">
        <v>-1.71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65" s="14" customFormat="1">
      <c r="B354" s="173"/>
      <c r="D354" s="149" t="s">
        <v>153</v>
      </c>
      <c r="E354" s="174" t="s">
        <v>1</v>
      </c>
      <c r="F354" s="175" t="s">
        <v>178</v>
      </c>
      <c r="H354" s="176">
        <v>22.38</v>
      </c>
      <c r="I354" s="177"/>
      <c r="L354" s="173"/>
      <c r="M354" s="178"/>
      <c r="T354" s="179"/>
      <c r="AT354" s="174" t="s">
        <v>153</v>
      </c>
      <c r="AU354" s="174" t="s">
        <v>81</v>
      </c>
      <c r="AV354" s="14" t="s">
        <v>145</v>
      </c>
      <c r="AW354" s="14" t="s">
        <v>28</v>
      </c>
      <c r="AX354" s="14" t="s">
        <v>71</v>
      </c>
      <c r="AY354" s="174" t="s">
        <v>144</v>
      </c>
    </row>
    <row r="355" spans="2:65" s="15" customFormat="1">
      <c r="B355" s="180"/>
      <c r="D355" s="149" t="s">
        <v>153</v>
      </c>
      <c r="E355" s="181" t="s">
        <v>1</v>
      </c>
      <c r="F355" s="182" t="s">
        <v>182</v>
      </c>
      <c r="H355" s="183">
        <v>47.9</v>
      </c>
      <c r="I355" s="184"/>
      <c r="L355" s="180"/>
      <c r="M355" s="185"/>
      <c r="T355" s="186"/>
      <c r="AT355" s="181" t="s">
        <v>153</v>
      </c>
      <c r="AU355" s="181" t="s">
        <v>81</v>
      </c>
      <c r="AV355" s="15" t="s">
        <v>151</v>
      </c>
      <c r="AW355" s="15" t="s">
        <v>28</v>
      </c>
      <c r="AX355" s="15" t="s">
        <v>79</v>
      </c>
      <c r="AY355" s="181" t="s">
        <v>144</v>
      </c>
    </row>
    <row r="356" spans="2:65" s="1" customFormat="1" ht="37.9" customHeight="1">
      <c r="B356" s="133"/>
      <c r="C356" s="134" t="s">
        <v>414</v>
      </c>
      <c r="D356" s="134" t="s">
        <v>147</v>
      </c>
      <c r="E356" s="135" t="s">
        <v>415</v>
      </c>
      <c r="F356" s="136" t="s">
        <v>416</v>
      </c>
      <c r="G356" s="137" t="s">
        <v>171</v>
      </c>
      <c r="H356" s="138">
        <v>99.763999999999996</v>
      </c>
      <c r="I356" s="139"/>
      <c r="J356" s="140">
        <f>ROUND(I356*H356,2)</f>
        <v>0</v>
      </c>
      <c r="K356" s="141"/>
      <c r="L356" s="32"/>
      <c r="M356" s="142" t="s">
        <v>1</v>
      </c>
      <c r="N356" s="143" t="s">
        <v>36</v>
      </c>
      <c r="P356" s="144">
        <f>O356*H356</f>
        <v>0</v>
      </c>
      <c r="Q356" s="144">
        <v>0</v>
      </c>
      <c r="R356" s="144">
        <f>Q356*H356</f>
        <v>0</v>
      </c>
      <c r="S356" s="144">
        <v>4.5999999999999999E-2</v>
      </c>
      <c r="T356" s="145">
        <f>S356*H356</f>
        <v>4.5891440000000001</v>
      </c>
      <c r="AR356" s="146" t="s">
        <v>151</v>
      </c>
      <c r="AT356" s="146" t="s">
        <v>147</v>
      </c>
      <c r="AU356" s="146" t="s">
        <v>81</v>
      </c>
      <c r="AY356" s="17" t="s">
        <v>144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7" t="s">
        <v>79</v>
      </c>
      <c r="BK356" s="147">
        <f>ROUND(I356*H356,2)</f>
        <v>0</v>
      </c>
      <c r="BL356" s="17" t="s">
        <v>151</v>
      </c>
      <c r="BM356" s="146" t="s">
        <v>417</v>
      </c>
    </row>
    <row r="357" spans="2:65" s="12" customFormat="1">
      <c r="B357" s="148"/>
      <c r="D357" s="149" t="s">
        <v>153</v>
      </c>
      <c r="E357" s="150" t="s">
        <v>1</v>
      </c>
      <c r="F357" s="151" t="s">
        <v>418</v>
      </c>
      <c r="H357" s="150" t="s">
        <v>1</v>
      </c>
      <c r="I357" s="152"/>
      <c r="L357" s="148"/>
      <c r="M357" s="153"/>
      <c r="T357" s="154"/>
      <c r="AT357" s="150" t="s">
        <v>153</v>
      </c>
      <c r="AU357" s="150" t="s">
        <v>81</v>
      </c>
      <c r="AV357" s="12" t="s">
        <v>79</v>
      </c>
      <c r="AW357" s="12" t="s">
        <v>28</v>
      </c>
      <c r="AX357" s="12" t="s">
        <v>71</v>
      </c>
      <c r="AY357" s="150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174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 ht="22.5">
      <c r="B359" s="155"/>
      <c r="D359" s="149" t="s">
        <v>153</v>
      </c>
      <c r="E359" s="156" t="s">
        <v>1</v>
      </c>
      <c r="F359" s="157" t="s">
        <v>419</v>
      </c>
      <c r="H359" s="158">
        <v>49.805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4" customFormat="1">
      <c r="B360" s="173"/>
      <c r="D360" s="149" t="s">
        <v>153</v>
      </c>
      <c r="E360" s="174" t="s">
        <v>1</v>
      </c>
      <c r="F360" s="175" t="s">
        <v>178</v>
      </c>
      <c r="H360" s="176">
        <v>49.805</v>
      </c>
      <c r="I360" s="177"/>
      <c r="L360" s="173"/>
      <c r="M360" s="178"/>
      <c r="T360" s="179"/>
      <c r="AT360" s="174" t="s">
        <v>153</v>
      </c>
      <c r="AU360" s="174" t="s">
        <v>81</v>
      </c>
      <c r="AV360" s="14" t="s">
        <v>145</v>
      </c>
      <c r="AW360" s="14" t="s">
        <v>28</v>
      </c>
      <c r="AX360" s="14" t="s">
        <v>71</v>
      </c>
      <c r="AY360" s="174" t="s">
        <v>144</v>
      </c>
    </row>
    <row r="361" spans="2:65" s="12" customFormat="1">
      <c r="B361" s="148"/>
      <c r="D361" s="149" t="s">
        <v>153</v>
      </c>
      <c r="E361" s="150" t="s">
        <v>1</v>
      </c>
      <c r="F361" s="151" t="s">
        <v>179</v>
      </c>
      <c r="H361" s="150" t="s">
        <v>1</v>
      </c>
      <c r="I361" s="152"/>
      <c r="L361" s="148"/>
      <c r="M361" s="153"/>
      <c r="T361" s="154"/>
      <c r="AT361" s="150" t="s">
        <v>153</v>
      </c>
      <c r="AU361" s="150" t="s">
        <v>81</v>
      </c>
      <c r="AV361" s="12" t="s">
        <v>79</v>
      </c>
      <c r="AW361" s="12" t="s">
        <v>28</v>
      </c>
      <c r="AX361" s="12" t="s">
        <v>71</v>
      </c>
      <c r="AY361" s="150" t="s">
        <v>144</v>
      </c>
    </row>
    <row r="362" spans="2:65" s="13" customFormat="1" ht="22.5">
      <c r="B362" s="155"/>
      <c r="D362" s="149" t="s">
        <v>153</v>
      </c>
      <c r="E362" s="156" t="s">
        <v>1</v>
      </c>
      <c r="F362" s="157" t="s">
        <v>420</v>
      </c>
      <c r="H362" s="158">
        <v>49.959000000000003</v>
      </c>
      <c r="I362" s="159"/>
      <c r="L362" s="155"/>
      <c r="M362" s="160"/>
      <c r="T362" s="161"/>
      <c r="AT362" s="156" t="s">
        <v>153</v>
      </c>
      <c r="AU362" s="156" t="s">
        <v>81</v>
      </c>
      <c r="AV362" s="13" t="s">
        <v>81</v>
      </c>
      <c r="AW362" s="13" t="s">
        <v>28</v>
      </c>
      <c r="AX362" s="13" t="s">
        <v>71</v>
      </c>
      <c r="AY362" s="156" t="s">
        <v>144</v>
      </c>
    </row>
    <row r="363" spans="2:65" s="14" customFormat="1">
      <c r="B363" s="173"/>
      <c r="D363" s="149" t="s">
        <v>153</v>
      </c>
      <c r="E363" s="174" t="s">
        <v>1</v>
      </c>
      <c r="F363" s="175" t="s">
        <v>178</v>
      </c>
      <c r="H363" s="176">
        <v>49.959000000000003</v>
      </c>
      <c r="I363" s="177"/>
      <c r="L363" s="173"/>
      <c r="M363" s="178"/>
      <c r="T363" s="179"/>
      <c r="AT363" s="174" t="s">
        <v>153</v>
      </c>
      <c r="AU363" s="174" t="s">
        <v>81</v>
      </c>
      <c r="AV363" s="14" t="s">
        <v>145</v>
      </c>
      <c r="AW363" s="14" t="s">
        <v>28</v>
      </c>
      <c r="AX363" s="14" t="s">
        <v>71</v>
      </c>
      <c r="AY363" s="174" t="s">
        <v>144</v>
      </c>
    </row>
    <row r="364" spans="2:65" s="15" customFormat="1">
      <c r="B364" s="180"/>
      <c r="D364" s="149" t="s">
        <v>153</v>
      </c>
      <c r="E364" s="181" t="s">
        <v>1</v>
      </c>
      <c r="F364" s="182" t="s">
        <v>182</v>
      </c>
      <c r="H364" s="183">
        <v>99.763999999999996</v>
      </c>
      <c r="I364" s="184"/>
      <c r="L364" s="180"/>
      <c r="M364" s="185"/>
      <c r="T364" s="186"/>
      <c r="AT364" s="181" t="s">
        <v>153</v>
      </c>
      <c r="AU364" s="181" t="s">
        <v>81</v>
      </c>
      <c r="AV364" s="15" t="s">
        <v>151</v>
      </c>
      <c r="AW364" s="15" t="s">
        <v>28</v>
      </c>
      <c r="AX364" s="15" t="s">
        <v>79</v>
      </c>
      <c r="AY364" s="181" t="s">
        <v>144</v>
      </c>
    </row>
    <row r="365" spans="2:65" s="11" customFormat="1" ht="22.9" customHeight="1">
      <c r="B365" s="121"/>
      <c r="D365" s="122" t="s">
        <v>70</v>
      </c>
      <c r="E365" s="131" t="s">
        <v>421</v>
      </c>
      <c r="F365" s="131" t="s">
        <v>422</v>
      </c>
      <c r="I365" s="124"/>
      <c r="J365" s="132">
        <f>BK365</f>
        <v>0</v>
      </c>
      <c r="L365" s="121"/>
      <c r="M365" s="126"/>
      <c r="P365" s="127">
        <f>SUM(P366:P388)</f>
        <v>0</v>
      </c>
      <c r="R365" s="127">
        <f>SUM(R366:R388)</f>
        <v>0</v>
      </c>
      <c r="T365" s="128">
        <f>SUM(T366:T388)</f>
        <v>0</v>
      </c>
      <c r="AR365" s="122" t="s">
        <v>79</v>
      </c>
      <c r="AT365" s="129" t="s">
        <v>70</v>
      </c>
      <c r="AU365" s="129" t="s">
        <v>79</v>
      </c>
      <c r="AY365" s="122" t="s">
        <v>144</v>
      </c>
      <c r="BK365" s="130">
        <f>SUM(BK366:BK388)</f>
        <v>0</v>
      </c>
    </row>
    <row r="366" spans="2:65" s="1" customFormat="1" ht="16.5" customHeight="1">
      <c r="B366" s="133"/>
      <c r="C366" s="193" t="s">
        <v>423</v>
      </c>
      <c r="D366" s="193" t="s">
        <v>147</v>
      </c>
      <c r="E366" s="194" t="s">
        <v>424</v>
      </c>
      <c r="F366" s="195" t="s">
        <v>425</v>
      </c>
      <c r="G366" s="196" t="s">
        <v>158</v>
      </c>
      <c r="H366" s="197">
        <v>26.166</v>
      </c>
      <c r="I366" s="198"/>
      <c r="J366" s="198">
        <f>ROUND(I366*H366,2)</f>
        <v>0</v>
      </c>
      <c r="K366" s="141"/>
      <c r="L366" s="32"/>
      <c r="M366" s="142" t="s">
        <v>1</v>
      </c>
      <c r="N366" s="143" t="s">
        <v>36</v>
      </c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AR366" s="146" t="s">
        <v>151</v>
      </c>
      <c r="AT366" s="146" t="s">
        <v>147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151</v>
      </c>
      <c r="BM366" s="146" t="s">
        <v>720</v>
      </c>
    </row>
    <row r="367" spans="2:65" s="12" customFormat="1">
      <c r="B367" s="148"/>
      <c r="D367" s="149" t="s">
        <v>153</v>
      </c>
      <c r="E367" s="150" t="s">
        <v>1</v>
      </c>
      <c r="F367" s="151" t="s">
        <v>427</v>
      </c>
      <c r="H367" s="150" t="s">
        <v>1</v>
      </c>
      <c r="I367" s="152"/>
      <c r="L367" s="148"/>
      <c r="M367" s="153"/>
      <c r="T367" s="154"/>
      <c r="AT367" s="150" t="s">
        <v>153</v>
      </c>
      <c r="AU367" s="150" t="s">
        <v>81</v>
      </c>
      <c r="AV367" s="12" t="s">
        <v>79</v>
      </c>
      <c r="AW367" s="12" t="s">
        <v>28</v>
      </c>
      <c r="AX367" s="12" t="s">
        <v>71</v>
      </c>
      <c r="AY367" s="150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428</v>
      </c>
      <c r="H368" s="158">
        <v>25.295000000000002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2" customFormat="1">
      <c r="B369" s="148"/>
      <c r="D369" s="149" t="s">
        <v>153</v>
      </c>
      <c r="E369" s="150" t="s">
        <v>1</v>
      </c>
      <c r="F369" s="151" t="s">
        <v>429</v>
      </c>
      <c r="H369" s="150" t="s">
        <v>1</v>
      </c>
      <c r="I369" s="152"/>
      <c r="L369" s="148"/>
      <c r="M369" s="153"/>
      <c r="T369" s="154"/>
      <c r="AT369" s="150" t="s">
        <v>153</v>
      </c>
      <c r="AU369" s="150" t="s">
        <v>81</v>
      </c>
      <c r="AV369" s="12" t="s">
        <v>79</v>
      </c>
      <c r="AW369" s="12" t="s">
        <v>28</v>
      </c>
      <c r="AX369" s="12" t="s">
        <v>71</v>
      </c>
      <c r="AY369" s="150" t="s">
        <v>144</v>
      </c>
    </row>
    <row r="370" spans="2:65" s="13" customFormat="1">
      <c r="B370" s="155"/>
      <c r="D370" s="149" t="s">
        <v>153</v>
      </c>
      <c r="E370" s="156" t="s">
        <v>1</v>
      </c>
      <c r="F370" s="157" t="s">
        <v>430</v>
      </c>
      <c r="H370" s="158">
        <v>1.4999999999999999E-2</v>
      </c>
      <c r="I370" s="159"/>
      <c r="L370" s="155"/>
      <c r="M370" s="160"/>
      <c r="T370" s="161"/>
      <c r="AT370" s="156" t="s">
        <v>153</v>
      </c>
      <c r="AU370" s="156" t="s">
        <v>81</v>
      </c>
      <c r="AV370" s="13" t="s">
        <v>81</v>
      </c>
      <c r="AW370" s="13" t="s">
        <v>28</v>
      </c>
      <c r="AX370" s="13" t="s">
        <v>71</v>
      </c>
      <c r="AY370" s="156" t="s">
        <v>144</v>
      </c>
    </row>
    <row r="371" spans="2:65" s="12" customFormat="1">
      <c r="B371" s="148"/>
      <c r="D371" s="149" t="s">
        <v>153</v>
      </c>
      <c r="E371" s="150" t="s">
        <v>1</v>
      </c>
      <c r="F371" s="151" t="s">
        <v>431</v>
      </c>
      <c r="H371" s="150" t="s">
        <v>1</v>
      </c>
      <c r="I371" s="152"/>
      <c r="L371" s="148"/>
      <c r="M371" s="153"/>
      <c r="T371" s="154"/>
      <c r="AT371" s="150" t="s">
        <v>153</v>
      </c>
      <c r="AU371" s="150" t="s">
        <v>81</v>
      </c>
      <c r="AV371" s="12" t="s">
        <v>79</v>
      </c>
      <c r="AW371" s="12" t="s">
        <v>28</v>
      </c>
      <c r="AX371" s="12" t="s">
        <v>71</v>
      </c>
      <c r="AY371" s="150" t="s">
        <v>144</v>
      </c>
    </row>
    <row r="372" spans="2:65" s="13" customFormat="1">
      <c r="B372" s="155"/>
      <c r="D372" s="149" t="s">
        <v>153</v>
      </c>
      <c r="E372" s="156" t="s">
        <v>1</v>
      </c>
      <c r="F372" s="157" t="s">
        <v>432</v>
      </c>
      <c r="H372" s="158">
        <v>0.27100000000000002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65" s="12" customFormat="1">
      <c r="B373" s="148"/>
      <c r="D373" s="149" t="s">
        <v>153</v>
      </c>
      <c r="E373" s="150" t="s">
        <v>1</v>
      </c>
      <c r="F373" s="151" t="s">
        <v>433</v>
      </c>
      <c r="H373" s="150" t="s">
        <v>1</v>
      </c>
      <c r="I373" s="152"/>
      <c r="L373" s="148"/>
      <c r="M373" s="153"/>
      <c r="T373" s="154"/>
      <c r="AT373" s="150" t="s">
        <v>153</v>
      </c>
      <c r="AU373" s="150" t="s">
        <v>81</v>
      </c>
      <c r="AV373" s="12" t="s">
        <v>79</v>
      </c>
      <c r="AW373" s="12" t="s">
        <v>28</v>
      </c>
      <c r="AX373" s="12" t="s">
        <v>71</v>
      </c>
      <c r="AY373" s="150" t="s">
        <v>144</v>
      </c>
    </row>
    <row r="374" spans="2:65" s="13" customFormat="1">
      <c r="B374" s="155"/>
      <c r="D374" s="149" t="s">
        <v>153</v>
      </c>
      <c r="E374" s="156" t="s">
        <v>1</v>
      </c>
      <c r="F374" s="157" t="s">
        <v>434</v>
      </c>
      <c r="H374" s="158">
        <v>4.4999999999999998E-2</v>
      </c>
      <c r="I374" s="159"/>
      <c r="L374" s="155"/>
      <c r="M374" s="160"/>
      <c r="T374" s="161"/>
      <c r="AT374" s="156" t="s">
        <v>153</v>
      </c>
      <c r="AU374" s="156" t="s">
        <v>81</v>
      </c>
      <c r="AV374" s="13" t="s">
        <v>81</v>
      </c>
      <c r="AW374" s="13" t="s">
        <v>28</v>
      </c>
      <c r="AX374" s="13" t="s">
        <v>71</v>
      </c>
      <c r="AY374" s="156" t="s">
        <v>144</v>
      </c>
    </row>
    <row r="375" spans="2:65" s="12" customFormat="1">
      <c r="B375" s="148"/>
      <c r="D375" s="149" t="s">
        <v>153</v>
      </c>
      <c r="E375" s="150" t="s">
        <v>1</v>
      </c>
      <c r="F375" s="151" t="s">
        <v>435</v>
      </c>
      <c r="H375" s="150" t="s">
        <v>1</v>
      </c>
      <c r="I375" s="152"/>
      <c r="L375" s="148"/>
      <c r="M375" s="153"/>
      <c r="T375" s="154"/>
      <c r="AT375" s="150" t="s">
        <v>153</v>
      </c>
      <c r="AU375" s="150" t="s">
        <v>81</v>
      </c>
      <c r="AV375" s="12" t="s">
        <v>79</v>
      </c>
      <c r="AW375" s="12" t="s">
        <v>28</v>
      </c>
      <c r="AX375" s="12" t="s">
        <v>71</v>
      </c>
      <c r="AY375" s="150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436</v>
      </c>
      <c r="H376" s="158">
        <v>0.54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5" customFormat="1">
      <c r="B377" s="180"/>
      <c r="D377" s="149" t="s">
        <v>153</v>
      </c>
      <c r="E377" s="181" t="s">
        <v>1</v>
      </c>
      <c r="F377" s="182" t="s">
        <v>182</v>
      </c>
      <c r="H377" s="183">
        <v>26.166</v>
      </c>
      <c r="I377" s="184"/>
      <c r="L377" s="180"/>
      <c r="M377" s="185"/>
      <c r="T377" s="186"/>
      <c r="AT377" s="181" t="s">
        <v>153</v>
      </c>
      <c r="AU377" s="181" t="s">
        <v>81</v>
      </c>
      <c r="AV377" s="15" t="s">
        <v>151</v>
      </c>
      <c r="AW377" s="15" t="s">
        <v>28</v>
      </c>
      <c r="AX377" s="15" t="s">
        <v>79</v>
      </c>
      <c r="AY377" s="181" t="s">
        <v>144</v>
      </c>
    </row>
    <row r="378" spans="2:65" s="1" customFormat="1" ht="33" customHeight="1">
      <c r="B378" s="133"/>
      <c r="C378" s="193" t="s">
        <v>437</v>
      </c>
      <c r="D378" s="193" t="s">
        <v>147</v>
      </c>
      <c r="E378" s="194" t="s">
        <v>438</v>
      </c>
      <c r="F378" s="195" t="s">
        <v>439</v>
      </c>
      <c r="G378" s="196" t="s">
        <v>158</v>
      </c>
      <c r="H378" s="197">
        <v>26.166</v>
      </c>
      <c r="I378" s="198"/>
      <c r="J378" s="198">
        <f>ROUND(I378*H378,2)</f>
        <v>0</v>
      </c>
      <c r="K378" s="141"/>
      <c r="L378" s="32"/>
      <c r="M378" s="142" t="s">
        <v>1</v>
      </c>
      <c r="N378" s="143" t="s">
        <v>36</v>
      </c>
      <c r="P378" s="144">
        <f>O378*H378</f>
        <v>0</v>
      </c>
      <c r="Q378" s="144">
        <v>0</v>
      </c>
      <c r="R378" s="144">
        <f>Q378*H378</f>
        <v>0</v>
      </c>
      <c r="S378" s="144">
        <v>0</v>
      </c>
      <c r="T378" s="145">
        <f>S378*H378</f>
        <v>0</v>
      </c>
      <c r="AR378" s="146" t="s">
        <v>151</v>
      </c>
      <c r="AT378" s="146" t="s">
        <v>147</v>
      </c>
      <c r="AU378" s="146" t="s">
        <v>81</v>
      </c>
      <c r="AY378" s="17" t="s">
        <v>144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7" t="s">
        <v>79</v>
      </c>
      <c r="BK378" s="147">
        <f>ROUND(I378*H378,2)</f>
        <v>0</v>
      </c>
      <c r="BL378" s="17" t="s">
        <v>151</v>
      </c>
      <c r="BM378" s="146" t="s">
        <v>721</v>
      </c>
    </row>
    <row r="379" spans="2:65" s="1" customFormat="1" ht="24.2" customHeight="1">
      <c r="B379" s="133"/>
      <c r="C379" s="193" t="s">
        <v>441</v>
      </c>
      <c r="D379" s="193" t="s">
        <v>147</v>
      </c>
      <c r="E379" s="194" t="s">
        <v>442</v>
      </c>
      <c r="F379" s="195" t="s">
        <v>443</v>
      </c>
      <c r="G379" s="196" t="s">
        <v>158</v>
      </c>
      <c r="H379" s="197">
        <v>26.166</v>
      </c>
      <c r="I379" s="198"/>
      <c r="J379" s="198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0</v>
      </c>
      <c r="R379" s="144">
        <f>Q379*H379</f>
        <v>0</v>
      </c>
      <c r="S379" s="144">
        <v>0</v>
      </c>
      <c r="T379" s="145">
        <f>S379*H379</f>
        <v>0</v>
      </c>
      <c r="AR379" s="146" t="s">
        <v>151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151</v>
      </c>
      <c r="BM379" s="146" t="s">
        <v>722</v>
      </c>
    </row>
    <row r="380" spans="2:65" s="1" customFormat="1" ht="24.2" customHeight="1">
      <c r="B380" s="133"/>
      <c r="C380" s="193" t="s">
        <v>445</v>
      </c>
      <c r="D380" s="193" t="s">
        <v>147</v>
      </c>
      <c r="E380" s="194" t="s">
        <v>446</v>
      </c>
      <c r="F380" s="195" t="s">
        <v>447</v>
      </c>
      <c r="G380" s="196" t="s">
        <v>158</v>
      </c>
      <c r="H380" s="197">
        <v>235.494</v>
      </c>
      <c r="I380" s="198"/>
      <c r="J380" s="198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0</v>
      </c>
      <c r="R380" s="144">
        <f>Q380*H380</f>
        <v>0</v>
      </c>
      <c r="S380" s="144">
        <v>0</v>
      </c>
      <c r="T380" s="145">
        <f>S380*H380</f>
        <v>0</v>
      </c>
      <c r="AR380" s="146" t="s">
        <v>151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151</v>
      </c>
      <c r="BM380" s="146" t="s">
        <v>723</v>
      </c>
    </row>
    <row r="381" spans="2:65" s="13" customFormat="1">
      <c r="B381" s="155"/>
      <c r="D381" s="149" t="s">
        <v>153</v>
      </c>
      <c r="E381" s="156" t="s">
        <v>1</v>
      </c>
      <c r="F381" s="157" t="s">
        <v>449</v>
      </c>
      <c r="H381" s="158">
        <v>26.166</v>
      </c>
      <c r="I381" s="159"/>
      <c r="L381" s="155"/>
      <c r="M381" s="160"/>
      <c r="T381" s="161"/>
      <c r="AT381" s="156" t="s">
        <v>153</v>
      </c>
      <c r="AU381" s="156" t="s">
        <v>81</v>
      </c>
      <c r="AV381" s="13" t="s">
        <v>81</v>
      </c>
      <c r="AW381" s="13" t="s">
        <v>28</v>
      </c>
      <c r="AX381" s="13" t="s">
        <v>79</v>
      </c>
      <c r="AY381" s="156" t="s">
        <v>144</v>
      </c>
    </row>
    <row r="382" spans="2:65" s="13" customFormat="1">
      <c r="B382" s="155"/>
      <c r="D382" s="149" t="s">
        <v>153</v>
      </c>
      <c r="F382" s="157" t="s">
        <v>450</v>
      </c>
      <c r="H382" s="158">
        <v>235.494</v>
      </c>
      <c r="I382" s="159"/>
      <c r="L382" s="155"/>
      <c r="M382" s="160"/>
      <c r="T382" s="161"/>
      <c r="AT382" s="156" t="s">
        <v>153</v>
      </c>
      <c r="AU382" s="156" t="s">
        <v>81</v>
      </c>
      <c r="AV382" s="13" t="s">
        <v>81</v>
      </c>
      <c r="AW382" s="13" t="s">
        <v>3</v>
      </c>
      <c r="AX382" s="13" t="s">
        <v>79</v>
      </c>
      <c r="AY382" s="156" t="s">
        <v>144</v>
      </c>
    </row>
    <row r="383" spans="2:65" s="1" customFormat="1" ht="37.9" customHeight="1">
      <c r="B383" s="133"/>
      <c r="C383" s="134" t="s">
        <v>451</v>
      </c>
      <c r="D383" s="134" t="s">
        <v>147</v>
      </c>
      <c r="E383" s="135" t="s">
        <v>452</v>
      </c>
      <c r="F383" s="136" t="s">
        <v>453</v>
      </c>
      <c r="G383" s="137" t="s">
        <v>158</v>
      </c>
      <c r="H383" s="138">
        <v>2.2480000000000002</v>
      </c>
      <c r="I383" s="139"/>
      <c r="J383" s="140">
        <f>ROUND(I383*H383,2)</f>
        <v>0</v>
      </c>
      <c r="K383" s="141"/>
      <c r="L383" s="32"/>
      <c r="M383" s="142" t="s">
        <v>1</v>
      </c>
      <c r="N383" s="143" t="s">
        <v>36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151</v>
      </c>
      <c r="AT383" s="146" t="s">
        <v>147</v>
      </c>
      <c r="AU383" s="146" t="s">
        <v>81</v>
      </c>
      <c r="AY383" s="17" t="s">
        <v>144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79</v>
      </c>
      <c r="BK383" s="147">
        <f>ROUND(I383*H383,2)</f>
        <v>0</v>
      </c>
      <c r="BL383" s="17" t="s">
        <v>151</v>
      </c>
      <c r="BM383" s="146" t="s">
        <v>454</v>
      </c>
    </row>
    <row r="384" spans="2:65" s="13" customFormat="1">
      <c r="B384" s="155"/>
      <c r="D384" s="149" t="s">
        <v>153</v>
      </c>
      <c r="E384" s="156" t="s">
        <v>1</v>
      </c>
      <c r="F384" s="157" t="s">
        <v>455</v>
      </c>
      <c r="H384" s="158">
        <v>2.2480000000000002</v>
      </c>
      <c r="I384" s="159"/>
      <c r="L384" s="155"/>
      <c r="M384" s="160"/>
      <c r="T384" s="161"/>
      <c r="AT384" s="156" t="s">
        <v>153</v>
      </c>
      <c r="AU384" s="156" t="s">
        <v>81</v>
      </c>
      <c r="AV384" s="13" t="s">
        <v>81</v>
      </c>
      <c r="AW384" s="13" t="s">
        <v>28</v>
      </c>
      <c r="AX384" s="13" t="s">
        <v>79</v>
      </c>
      <c r="AY384" s="156" t="s">
        <v>144</v>
      </c>
    </row>
    <row r="385" spans="2:65" s="1" customFormat="1" ht="33" customHeight="1">
      <c r="B385" s="133"/>
      <c r="C385" s="134" t="s">
        <v>456</v>
      </c>
      <c r="D385" s="134" t="s">
        <v>147</v>
      </c>
      <c r="E385" s="135" t="s">
        <v>457</v>
      </c>
      <c r="F385" s="136" t="s">
        <v>458</v>
      </c>
      <c r="G385" s="137" t="s">
        <v>158</v>
      </c>
      <c r="H385" s="138">
        <v>0.80400000000000005</v>
      </c>
      <c r="I385" s="139"/>
      <c r="J385" s="140">
        <f>ROUND(I385*H385,2)</f>
        <v>0</v>
      </c>
      <c r="K385" s="141"/>
      <c r="L385" s="32"/>
      <c r="M385" s="142" t="s">
        <v>1</v>
      </c>
      <c r="N385" s="143" t="s">
        <v>36</v>
      </c>
      <c r="P385" s="144">
        <f>O385*H385</f>
        <v>0</v>
      </c>
      <c r="Q385" s="144">
        <v>0</v>
      </c>
      <c r="R385" s="144">
        <f>Q385*H385</f>
        <v>0</v>
      </c>
      <c r="S385" s="144">
        <v>0</v>
      </c>
      <c r="T385" s="145">
        <f>S385*H385</f>
        <v>0</v>
      </c>
      <c r="AR385" s="146" t="s">
        <v>151</v>
      </c>
      <c r="AT385" s="146" t="s">
        <v>147</v>
      </c>
      <c r="AU385" s="146" t="s">
        <v>81</v>
      </c>
      <c r="AY385" s="17" t="s">
        <v>144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7" t="s">
        <v>79</v>
      </c>
      <c r="BK385" s="147">
        <f>ROUND(I385*H385,2)</f>
        <v>0</v>
      </c>
      <c r="BL385" s="17" t="s">
        <v>151</v>
      </c>
      <c r="BM385" s="146" t="s">
        <v>459</v>
      </c>
    </row>
    <row r="386" spans="2:65" s="13" customFormat="1">
      <c r="B386" s="155"/>
      <c r="D386" s="149" t="s">
        <v>153</v>
      </c>
      <c r="E386" s="156" t="s">
        <v>1</v>
      </c>
      <c r="F386" s="157" t="s">
        <v>460</v>
      </c>
      <c r="H386" s="158">
        <v>0.80400000000000005</v>
      </c>
      <c r="I386" s="159"/>
      <c r="L386" s="155"/>
      <c r="M386" s="160"/>
      <c r="T386" s="161"/>
      <c r="AT386" s="156" t="s">
        <v>153</v>
      </c>
      <c r="AU386" s="156" t="s">
        <v>81</v>
      </c>
      <c r="AV386" s="13" t="s">
        <v>81</v>
      </c>
      <c r="AW386" s="13" t="s">
        <v>28</v>
      </c>
      <c r="AX386" s="13" t="s">
        <v>79</v>
      </c>
      <c r="AY386" s="156" t="s">
        <v>144</v>
      </c>
    </row>
    <row r="387" spans="2:65" s="1" customFormat="1" ht="49.15" customHeight="1">
      <c r="B387" s="133"/>
      <c r="C387" s="193" t="s">
        <v>461</v>
      </c>
      <c r="D387" s="193" t="s">
        <v>147</v>
      </c>
      <c r="E387" s="194" t="s">
        <v>462</v>
      </c>
      <c r="F387" s="195" t="s">
        <v>463</v>
      </c>
      <c r="G387" s="196" t="s">
        <v>158</v>
      </c>
      <c r="H387" s="197">
        <v>23.114000000000001</v>
      </c>
      <c r="I387" s="198"/>
      <c r="J387" s="198">
        <f>ROUND(I387*H387,2)</f>
        <v>0</v>
      </c>
      <c r="K387" s="141"/>
      <c r="L387" s="32"/>
      <c r="M387" s="142" t="s">
        <v>1</v>
      </c>
      <c r="N387" s="143" t="s">
        <v>36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151</v>
      </c>
      <c r="AT387" s="146" t="s">
        <v>147</v>
      </c>
      <c r="AU387" s="146" t="s">
        <v>81</v>
      </c>
      <c r="AY387" s="17" t="s">
        <v>144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7" t="s">
        <v>79</v>
      </c>
      <c r="BK387" s="147">
        <f>ROUND(I387*H387,2)</f>
        <v>0</v>
      </c>
      <c r="BL387" s="17" t="s">
        <v>151</v>
      </c>
      <c r="BM387" s="146" t="s">
        <v>724</v>
      </c>
    </row>
    <row r="388" spans="2:65" s="13" customFormat="1">
      <c r="B388" s="155"/>
      <c r="D388" s="149" t="s">
        <v>153</v>
      </c>
      <c r="E388" s="156" t="s">
        <v>1</v>
      </c>
      <c r="F388" s="157" t="s">
        <v>465</v>
      </c>
      <c r="H388" s="158">
        <v>23.114000000000001</v>
      </c>
      <c r="I388" s="159"/>
      <c r="L388" s="155"/>
      <c r="M388" s="160"/>
      <c r="T388" s="161"/>
      <c r="AT388" s="156" t="s">
        <v>153</v>
      </c>
      <c r="AU388" s="156" t="s">
        <v>81</v>
      </c>
      <c r="AV388" s="13" t="s">
        <v>81</v>
      </c>
      <c r="AW388" s="13" t="s">
        <v>28</v>
      </c>
      <c r="AX388" s="13" t="s">
        <v>79</v>
      </c>
      <c r="AY388" s="156" t="s">
        <v>144</v>
      </c>
    </row>
    <row r="389" spans="2:65" s="11" customFormat="1" ht="22.9" customHeight="1">
      <c r="B389" s="121"/>
      <c r="D389" s="122" t="s">
        <v>70</v>
      </c>
      <c r="E389" s="131" t="s">
        <v>466</v>
      </c>
      <c r="F389" s="131" t="s">
        <v>467</v>
      </c>
      <c r="I389" s="124"/>
      <c r="J389" s="132">
        <f>BK389</f>
        <v>0</v>
      </c>
      <c r="L389" s="121"/>
      <c r="M389" s="126"/>
      <c r="P389" s="127">
        <f>P390</f>
        <v>0</v>
      </c>
      <c r="R389" s="127">
        <f>R390</f>
        <v>0</v>
      </c>
      <c r="T389" s="128">
        <f>T390</f>
        <v>0</v>
      </c>
      <c r="AR389" s="122" t="s">
        <v>79</v>
      </c>
      <c r="AT389" s="129" t="s">
        <v>70</v>
      </c>
      <c r="AU389" s="129" t="s">
        <v>79</v>
      </c>
      <c r="AY389" s="122" t="s">
        <v>144</v>
      </c>
      <c r="BK389" s="130">
        <f>BK390</f>
        <v>0</v>
      </c>
    </row>
    <row r="390" spans="2:65" s="1" customFormat="1" ht="21.75" customHeight="1">
      <c r="B390" s="133"/>
      <c r="C390" s="193" t="s">
        <v>468</v>
      </c>
      <c r="D390" s="193" t="s">
        <v>147</v>
      </c>
      <c r="E390" s="194" t="s">
        <v>469</v>
      </c>
      <c r="F390" s="195" t="s">
        <v>470</v>
      </c>
      <c r="G390" s="196" t="s">
        <v>158</v>
      </c>
      <c r="H390" s="197">
        <v>8.5359999999999996</v>
      </c>
      <c r="I390" s="198"/>
      <c r="J390" s="198">
        <f>ROUND(I390*H390,2)</f>
        <v>0</v>
      </c>
      <c r="K390" s="141"/>
      <c r="L390" s="32"/>
      <c r="M390" s="142" t="s">
        <v>1</v>
      </c>
      <c r="N390" s="143" t="s">
        <v>36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151</v>
      </c>
      <c r="AT390" s="146" t="s">
        <v>147</v>
      </c>
      <c r="AU390" s="146" t="s">
        <v>81</v>
      </c>
      <c r="AY390" s="17" t="s">
        <v>144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79</v>
      </c>
      <c r="BK390" s="147">
        <f>ROUND(I390*H390,2)</f>
        <v>0</v>
      </c>
      <c r="BL390" s="17" t="s">
        <v>151</v>
      </c>
      <c r="BM390" s="146" t="s">
        <v>725</v>
      </c>
    </row>
    <row r="391" spans="2:65" s="11" customFormat="1" ht="25.9" customHeight="1">
      <c r="B391" s="121"/>
      <c r="D391" s="122" t="s">
        <v>70</v>
      </c>
      <c r="E391" s="123" t="s">
        <v>472</v>
      </c>
      <c r="F391" s="123" t="s">
        <v>473</v>
      </c>
      <c r="I391" s="124"/>
      <c r="J391" s="125">
        <f>BK391</f>
        <v>0</v>
      </c>
      <c r="L391" s="121"/>
      <c r="M391" s="126"/>
      <c r="P391" s="127">
        <f>P392+P396+P399+P458+P468+P484+P514</f>
        <v>0</v>
      </c>
      <c r="R391" s="127">
        <f>R392+R396+R399+R458+R468+R484+R514</f>
        <v>0</v>
      </c>
      <c r="T391" s="128">
        <f>T392+T396+T399+T458+T468+T484+T514</f>
        <v>14.219621589999999</v>
      </c>
      <c r="AR391" s="122" t="s">
        <v>81</v>
      </c>
      <c r="AT391" s="129" t="s">
        <v>70</v>
      </c>
      <c r="AU391" s="129" t="s">
        <v>71</v>
      </c>
      <c r="AY391" s="122" t="s">
        <v>144</v>
      </c>
      <c r="BK391" s="130">
        <f>BK392+BK396+BK399+BK458+BK468+BK484+BK514</f>
        <v>0</v>
      </c>
    </row>
    <row r="392" spans="2:65" s="11" customFormat="1" ht="22.9" customHeight="1">
      <c r="B392" s="121"/>
      <c r="D392" s="122" t="s">
        <v>70</v>
      </c>
      <c r="E392" s="131" t="s">
        <v>474</v>
      </c>
      <c r="F392" s="131" t="s">
        <v>475</v>
      </c>
      <c r="I392" s="124"/>
      <c r="J392" s="132">
        <f>BK392</f>
        <v>0</v>
      </c>
      <c r="L392" s="121"/>
      <c r="M392" s="126"/>
      <c r="P392" s="127">
        <f>SUM(P393:P395)</f>
        <v>0</v>
      </c>
      <c r="R392" s="127">
        <f>SUM(R393:R395)</f>
        <v>0</v>
      </c>
      <c r="T392" s="128">
        <f>SUM(T393:T395)</f>
        <v>9.5200000000000007E-2</v>
      </c>
      <c r="AR392" s="122" t="s">
        <v>81</v>
      </c>
      <c r="AT392" s="129" t="s">
        <v>70</v>
      </c>
      <c r="AU392" s="129" t="s">
        <v>79</v>
      </c>
      <c r="AY392" s="122" t="s">
        <v>144</v>
      </c>
      <c r="BK392" s="130">
        <f>SUM(BK393:BK395)</f>
        <v>0</v>
      </c>
    </row>
    <row r="393" spans="2:65" s="1" customFormat="1" ht="16.5" customHeight="1">
      <c r="B393" s="133"/>
      <c r="C393" s="134" t="s">
        <v>476</v>
      </c>
      <c r="D393" s="134" t="s">
        <v>147</v>
      </c>
      <c r="E393" s="135" t="s">
        <v>477</v>
      </c>
      <c r="F393" s="136" t="s">
        <v>478</v>
      </c>
      <c r="G393" s="137" t="s">
        <v>171</v>
      </c>
      <c r="H393" s="138">
        <v>4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36</v>
      </c>
      <c r="P393" s="144">
        <f>O393*H393</f>
        <v>0</v>
      </c>
      <c r="Q393" s="144">
        <v>0</v>
      </c>
      <c r="R393" s="144">
        <f>Q393*H393</f>
        <v>0</v>
      </c>
      <c r="S393" s="144">
        <v>2.3800000000000002E-2</v>
      </c>
      <c r="T393" s="145">
        <f>S393*H393</f>
        <v>9.5200000000000007E-2</v>
      </c>
      <c r="AR393" s="146" t="s">
        <v>265</v>
      </c>
      <c r="AT393" s="146" t="s">
        <v>147</v>
      </c>
      <c r="AU393" s="146" t="s">
        <v>81</v>
      </c>
      <c r="AY393" s="17" t="s">
        <v>144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7" t="s">
        <v>79</v>
      </c>
      <c r="BK393" s="147">
        <f>ROUND(I393*H393,2)</f>
        <v>0</v>
      </c>
      <c r="BL393" s="17" t="s">
        <v>265</v>
      </c>
      <c r="BM393" s="146" t="s">
        <v>479</v>
      </c>
    </row>
    <row r="394" spans="2:65" s="12" customFormat="1">
      <c r="B394" s="148"/>
      <c r="D394" s="149" t="s">
        <v>153</v>
      </c>
      <c r="E394" s="150" t="s">
        <v>1</v>
      </c>
      <c r="F394" s="151" t="s">
        <v>480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65" s="13" customFormat="1">
      <c r="B395" s="155"/>
      <c r="D395" s="149" t="s">
        <v>153</v>
      </c>
      <c r="E395" s="156" t="s">
        <v>1</v>
      </c>
      <c r="F395" s="157" t="s">
        <v>481</v>
      </c>
      <c r="H395" s="158">
        <v>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79</v>
      </c>
      <c r="AY395" s="156" t="s">
        <v>144</v>
      </c>
    </row>
    <row r="396" spans="2:65" s="11" customFormat="1" ht="22.9" customHeight="1">
      <c r="B396" s="121"/>
      <c r="D396" s="122" t="s">
        <v>70</v>
      </c>
      <c r="E396" s="131" t="s">
        <v>482</v>
      </c>
      <c r="F396" s="131" t="s">
        <v>483</v>
      </c>
      <c r="I396" s="124"/>
      <c r="J396" s="132">
        <f>BK396</f>
        <v>0</v>
      </c>
      <c r="L396" s="121"/>
      <c r="M396" s="126"/>
      <c r="P396" s="127">
        <f>SUM(P397:P398)</f>
        <v>0</v>
      </c>
      <c r="R396" s="127">
        <f>SUM(R397:R398)</f>
        <v>0</v>
      </c>
      <c r="T396" s="128">
        <f>SUM(T397:T398)</f>
        <v>4.0000000000000001E-3</v>
      </c>
      <c r="AR396" s="122" t="s">
        <v>81</v>
      </c>
      <c r="AT396" s="129" t="s">
        <v>70</v>
      </c>
      <c r="AU396" s="129" t="s">
        <v>79</v>
      </c>
      <c r="AY396" s="122" t="s">
        <v>144</v>
      </c>
      <c r="BK396" s="130">
        <f>SUM(BK397:BK398)</f>
        <v>0</v>
      </c>
    </row>
    <row r="397" spans="2:65" s="1" customFormat="1" ht="24.2" customHeight="1">
      <c r="B397" s="133"/>
      <c r="C397" s="193" t="s">
        <v>484</v>
      </c>
      <c r="D397" s="193" t="s">
        <v>147</v>
      </c>
      <c r="E397" s="194" t="s">
        <v>485</v>
      </c>
      <c r="F397" s="195" t="s">
        <v>486</v>
      </c>
      <c r="G397" s="196" t="s">
        <v>318</v>
      </c>
      <c r="H397" s="197">
        <v>2</v>
      </c>
      <c r="I397" s="198"/>
      <c r="J397" s="198">
        <f>ROUND(I397*H397,2)</f>
        <v>0</v>
      </c>
      <c r="K397" s="141"/>
      <c r="L397" s="32"/>
      <c r="M397" s="142" t="s">
        <v>1</v>
      </c>
      <c r="N397" s="143" t="s">
        <v>36</v>
      </c>
      <c r="P397" s="144">
        <f>O397*H397</f>
        <v>0</v>
      </c>
      <c r="Q397" s="144">
        <v>0</v>
      </c>
      <c r="R397" s="144">
        <f>Q397*H397</f>
        <v>0</v>
      </c>
      <c r="S397" s="144">
        <v>2E-3</v>
      </c>
      <c r="T397" s="145">
        <f>S397*H397</f>
        <v>4.0000000000000001E-3</v>
      </c>
      <c r="AR397" s="146" t="s">
        <v>265</v>
      </c>
      <c r="AT397" s="146" t="s">
        <v>147</v>
      </c>
      <c r="AU397" s="146" t="s">
        <v>81</v>
      </c>
      <c r="AY397" s="17" t="s">
        <v>144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7" t="s">
        <v>79</v>
      </c>
      <c r="BK397" s="147">
        <f>ROUND(I397*H397,2)</f>
        <v>0</v>
      </c>
      <c r="BL397" s="17" t="s">
        <v>265</v>
      </c>
      <c r="BM397" s="146" t="s">
        <v>726</v>
      </c>
    </row>
    <row r="398" spans="2:65" s="1" customFormat="1" ht="24.2" customHeight="1">
      <c r="B398" s="133"/>
      <c r="C398" s="193" t="s">
        <v>488</v>
      </c>
      <c r="D398" s="193" t="s">
        <v>147</v>
      </c>
      <c r="E398" s="194" t="s">
        <v>489</v>
      </c>
      <c r="F398" s="195" t="s">
        <v>490</v>
      </c>
      <c r="G398" s="196" t="s">
        <v>491</v>
      </c>
      <c r="H398" s="197"/>
      <c r="I398" s="198"/>
      <c r="J398" s="198">
        <f>ROUND(I398*H398,2)</f>
        <v>0</v>
      </c>
      <c r="K398" s="141"/>
      <c r="L398" s="32"/>
      <c r="M398" s="142" t="s">
        <v>1</v>
      </c>
      <c r="N398" s="143" t="s">
        <v>36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265</v>
      </c>
      <c r="AT398" s="146" t="s">
        <v>147</v>
      </c>
      <c r="AU398" s="146" t="s">
        <v>81</v>
      </c>
      <c r="AY398" s="17" t="s">
        <v>144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7" t="s">
        <v>79</v>
      </c>
      <c r="BK398" s="147">
        <f>ROUND(I398*H398,2)</f>
        <v>0</v>
      </c>
      <c r="BL398" s="17" t="s">
        <v>265</v>
      </c>
      <c r="BM398" s="146" t="s">
        <v>727</v>
      </c>
    </row>
    <row r="399" spans="2:65" s="11" customFormat="1" ht="22.9" customHeight="1">
      <c r="B399" s="121"/>
      <c r="D399" s="122" t="s">
        <v>70</v>
      </c>
      <c r="E399" s="131" t="s">
        <v>493</v>
      </c>
      <c r="F399" s="131" t="s">
        <v>494</v>
      </c>
      <c r="I399" s="124"/>
      <c r="J399" s="132">
        <f>BK399</f>
        <v>0</v>
      </c>
      <c r="L399" s="121"/>
      <c r="M399" s="126"/>
      <c r="P399" s="127">
        <f>SUM(P400:P457)</f>
        <v>0</v>
      </c>
      <c r="R399" s="127">
        <f>SUM(R400:R457)</f>
        <v>0</v>
      </c>
      <c r="T399" s="128">
        <f>SUM(T400:T457)</f>
        <v>5.6401383400000009</v>
      </c>
      <c r="AR399" s="122" t="s">
        <v>81</v>
      </c>
      <c r="AT399" s="129" t="s">
        <v>70</v>
      </c>
      <c r="AU399" s="129" t="s">
        <v>79</v>
      </c>
      <c r="AY399" s="122" t="s">
        <v>144</v>
      </c>
      <c r="BK399" s="130">
        <f>SUM(BK400:BK457)</f>
        <v>0</v>
      </c>
    </row>
    <row r="400" spans="2:65" s="1" customFormat="1" ht="24.2" customHeight="1">
      <c r="B400" s="133"/>
      <c r="C400" s="134" t="s">
        <v>495</v>
      </c>
      <c r="D400" s="134" t="s">
        <v>147</v>
      </c>
      <c r="E400" s="135" t="s">
        <v>496</v>
      </c>
      <c r="F400" s="136" t="s">
        <v>497</v>
      </c>
      <c r="G400" s="137" t="s">
        <v>171</v>
      </c>
      <c r="H400" s="138">
        <v>79.093000000000004</v>
      </c>
      <c r="I400" s="139"/>
      <c r="J400" s="140">
        <f>ROUND(I400*H400,2)</f>
        <v>0</v>
      </c>
      <c r="K400" s="141"/>
      <c r="L400" s="32"/>
      <c r="M400" s="142" t="s">
        <v>1</v>
      </c>
      <c r="N400" s="143" t="s">
        <v>36</v>
      </c>
      <c r="P400" s="144">
        <f>O400*H400</f>
        <v>0</v>
      </c>
      <c r="Q400" s="144">
        <v>0</v>
      </c>
      <c r="R400" s="144">
        <f>Q400*H400</f>
        <v>0</v>
      </c>
      <c r="S400" s="144">
        <v>5.638E-2</v>
      </c>
      <c r="T400" s="145">
        <f>S400*H400</f>
        <v>4.4592633400000006</v>
      </c>
      <c r="AR400" s="146" t="s">
        <v>265</v>
      </c>
      <c r="AT400" s="146" t="s">
        <v>147</v>
      </c>
      <c r="AU400" s="146" t="s">
        <v>81</v>
      </c>
      <c r="AY400" s="17" t="s">
        <v>144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7" t="s">
        <v>79</v>
      </c>
      <c r="BK400" s="147">
        <f>ROUND(I400*H400,2)</f>
        <v>0</v>
      </c>
      <c r="BL400" s="17" t="s">
        <v>265</v>
      </c>
      <c r="BM400" s="146" t="s">
        <v>498</v>
      </c>
    </row>
    <row r="401" spans="2:51" s="12" customFormat="1">
      <c r="B401" s="148"/>
      <c r="D401" s="149" t="s">
        <v>153</v>
      </c>
      <c r="E401" s="150" t="s">
        <v>1</v>
      </c>
      <c r="F401" s="151" t="s">
        <v>499</v>
      </c>
      <c r="H401" s="150" t="s">
        <v>1</v>
      </c>
      <c r="I401" s="152"/>
      <c r="L401" s="148"/>
      <c r="M401" s="153"/>
      <c r="T401" s="154"/>
      <c r="AT401" s="150" t="s">
        <v>153</v>
      </c>
      <c r="AU401" s="150" t="s">
        <v>81</v>
      </c>
      <c r="AV401" s="12" t="s">
        <v>79</v>
      </c>
      <c r="AW401" s="12" t="s">
        <v>28</v>
      </c>
      <c r="AX401" s="12" t="s">
        <v>71</v>
      </c>
      <c r="AY401" s="150" t="s">
        <v>144</v>
      </c>
    </row>
    <row r="402" spans="2:51" s="12" customFormat="1">
      <c r="B402" s="148"/>
      <c r="D402" s="149" t="s">
        <v>153</v>
      </c>
      <c r="E402" s="150" t="s">
        <v>1</v>
      </c>
      <c r="F402" s="151" t="s">
        <v>500</v>
      </c>
      <c r="H402" s="150" t="s">
        <v>1</v>
      </c>
      <c r="I402" s="152"/>
      <c r="L402" s="148"/>
      <c r="M402" s="153"/>
      <c r="T402" s="154"/>
      <c r="AT402" s="150" t="s">
        <v>153</v>
      </c>
      <c r="AU402" s="150" t="s">
        <v>81</v>
      </c>
      <c r="AV402" s="12" t="s">
        <v>79</v>
      </c>
      <c r="AW402" s="12" t="s">
        <v>28</v>
      </c>
      <c r="AX402" s="12" t="s">
        <v>71</v>
      </c>
      <c r="AY402" s="150" t="s">
        <v>144</v>
      </c>
    </row>
    <row r="403" spans="2:51" s="12" customFormat="1">
      <c r="B403" s="148"/>
      <c r="D403" s="149" t="s">
        <v>153</v>
      </c>
      <c r="E403" s="150" t="s">
        <v>1</v>
      </c>
      <c r="F403" s="151" t="s">
        <v>501</v>
      </c>
      <c r="H403" s="150" t="s">
        <v>1</v>
      </c>
      <c r="I403" s="152"/>
      <c r="L403" s="148"/>
      <c r="M403" s="153"/>
      <c r="T403" s="154"/>
      <c r="AT403" s="150" t="s">
        <v>153</v>
      </c>
      <c r="AU403" s="150" t="s">
        <v>81</v>
      </c>
      <c r="AV403" s="12" t="s">
        <v>79</v>
      </c>
      <c r="AW403" s="12" t="s">
        <v>28</v>
      </c>
      <c r="AX403" s="12" t="s">
        <v>71</v>
      </c>
      <c r="AY403" s="150" t="s">
        <v>144</v>
      </c>
    </row>
    <row r="404" spans="2:51" s="13" customFormat="1">
      <c r="B404" s="155"/>
      <c r="D404" s="149" t="s">
        <v>153</v>
      </c>
      <c r="E404" s="156" t="s">
        <v>1</v>
      </c>
      <c r="F404" s="157" t="s">
        <v>502</v>
      </c>
      <c r="H404" s="158">
        <v>21.657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51" s="12" customFormat="1">
      <c r="B405" s="148"/>
      <c r="D405" s="149" t="s">
        <v>153</v>
      </c>
      <c r="E405" s="150" t="s">
        <v>1</v>
      </c>
      <c r="F405" s="151" t="s">
        <v>503</v>
      </c>
      <c r="H405" s="150" t="s">
        <v>1</v>
      </c>
      <c r="I405" s="152"/>
      <c r="L405" s="148"/>
      <c r="M405" s="153"/>
      <c r="T405" s="154"/>
      <c r="AT405" s="150" t="s">
        <v>153</v>
      </c>
      <c r="AU405" s="150" t="s">
        <v>81</v>
      </c>
      <c r="AV405" s="12" t="s">
        <v>79</v>
      </c>
      <c r="AW405" s="12" t="s">
        <v>28</v>
      </c>
      <c r="AX405" s="12" t="s">
        <v>71</v>
      </c>
      <c r="AY405" s="150" t="s">
        <v>144</v>
      </c>
    </row>
    <row r="406" spans="2:51" s="13" customFormat="1">
      <c r="B406" s="155"/>
      <c r="D406" s="149" t="s">
        <v>153</v>
      </c>
      <c r="E406" s="156" t="s">
        <v>1</v>
      </c>
      <c r="F406" s="157" t="s">
        <v>504</v>
      </c>
      <c r="H406" s="158">
        <v>3.6</v>
      </c>
      <c r="I406" s="159"/>
      <c r="L406" s="155"/>
      <c r="M406" s="160"/>
      <c r="T406" s="161"/>
      <c r="AT406" s="156" t="s">
        <v>153</v>
      </c>
      <c r="AU406" s="156" t="s">
        <v>81</v>
      </c>
      <c r="AV406" s="13" t="s">
        <v>81</v>
      </c>
      <c r="AW406" s="13" t="s">
        <v>28</v>
      </c>
      <c r="AX406" s="13" t="s">
        <v>71</v>
      </c>
      <c r="AY406" s="156" t="s">
        <v>144</v>
      </c>
    </row>
    <row r="407" spans="2:51" s="12" customFormat="1">
      <c r="B407" s="148"/>
      <c r="D407" s="149" t="s">
        <v>153</v>
      </c>
      <c r="E407" s="150" t="s">
        <v>1</v>
      </c>
      <c r="F407" s="151" t="s">
        <v>505</v>
      </c>
      <c r="H407" s="150" t="s">
        <v>1</v>
      </c>
      <c r="I407" s="152"/>
      <c r="L407" s="148"/>
      <c r="M407" s="153"/>
      <c r="T407" s="154"/>
      <c r="AT407" s="150" t="s">
        <v>153</v>
      </c>
      <c r="AU407" s="150" t="s">
        <v>81</v>
      </c>
      <c r="AV407" s="12" t="s">
        <v>79</v>
      </c>
      <c r="AW407" s="12" t="s">
        <v>28</v>
      </c>
      <c r="AX407" s="12" t="s">
        <v>71</v>
      </c>
      <c r="AY407" s="150" t="s">
        <v>144</v>
      </c>
    </row>
    <row r="408" spans="2:51" s="13" customFormat="1">
      <c r="B408" s="155"/>
      <c r="D408" s="149" t="s">
        <v>153</v>
      </c>
      <c r="E408" s="156" t="s">
        <v>1</v>
      </c>
      <c r="F408" s="157" t="s">
        <v>506</v>
      </c>
      <c r="H408" s="158">
        <v>5.819</v>
      </c>
      <c r="I408" s="159"/>
      <c r="L408" s="155"/>
      <c r="M408" s="160"/>
      <c r="T408" s="161"/>
      <c r="AT408" s="156" t="s">
        <v>153</v>
      </c>
      <c r="AU408" s="156" t="s">
        <v>81</v>
      </c>
      <c r="AV408" s="13" t="s">
        <v>81</v>
      </c>
      <c r="AW408" s="13" t="s">
        <v>28</v>
      </c>
      <c r="AX408" s="13" t="s">
        <v>71</v>
      </c>
      <c r="AY408" s="156" t="s">
        <v>144</v>
      </c>
    </row>
    <row r="409" spans="2:51" s="12" customFormat="1">
      <c r="B409" s="148"/>
      <c r="D409" s="149" t="s">
        <v>153</v>
      </c>
      <c r="E409" s="150" t="s">
        <v>1</v>
      </c>
      <c r="F409" s="151" t="s">
        <v>179</v>
      </c>
      <c r="H409" s="150" t="s">
        <v>1</v>
      </c>
      <c r="I409" s="152"/>
      <c r="L409" s="148"/>
      <c r="M409" s="153"/>
      <c r="T409" s="154"/>
      <c r="AT409" s="150" t="s">
        <v>153</v>
      </c>
      <c r="AU409" s="150" t="s">
        <v>81</v>
      </c>
      <c r="AV409" s="12" t="s">
        <v>79</v>
      </c>
      <c r="AW409" s="12" t="s">
        <v>28</v>
      </c>
      <c r="AX409" s="12" t="s">
        <v>71</v>
      </c>
      <c r="AY409" s="150" t="s">
        <v>144</v>
      </c>
    </row>
    <row r="410" spans="2:51" s="12" customFormat="1">
      <c r="B410" s="148"/>
      <c r="D410" s="149" t="s">
        <v>153</v>
      </c>
      <c r="E410" s="150" t="s">
        <v>1</v>
      </c>
      <c r="F410" s="151" t="s">
        <v>501</v>
      </c>
      <c r="H410" s="150" t="s">
        <v>1</v>
      </c>
      <c r="I410" s="152"/>
      <c r="L410" s="148"/>
      <c r="M410" s="153"/>
      <c r="T410" s="154"/>
      <c r="AT410" s="150" t="s">
        <v>153</v>
      </c>
      <c r="AU410" s="150" t="s">
        <v>81</v>
      </c>
      <c r="AV410" s="12" t="s">
        <v>79</v>
      </c>
      <c r="AW410" s="12" t="s">
        <v>28</v>
      </c>
      <c r="AX410" s="12" t="s">
        <v>71</v>
      </c>
      <c r="AY410" s="150" t="s">
        <v>144</v>
      </c>
    </row>
    <row r="411" spans="2:51" s="13" customFormat="1">
      <c r="B411" s="155"/>
      <c r="D411" s="149" t="s">
        <v>153</v>
      </c>
      <c r="E411" s="156" t="s">
        <v>1</v>
      </c>
      <c r="F411" s="157" t="s">
        <v>507</v>
      </c>
      <c r="H411" s="158">
        <v>18.306000000000001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28</v>
      </c>
      <c r="AX411" s="13" t="s">
        <v>71</v>
      </c>
      <c r="AY411" s="156" t="s">
        <v>144</v>
      </c>
    </row>
    <row r="412" spans="2:51" s="12" customFormat="1">
      <c r="B412" s="148"/>
      <c r="D412" s="149" t="s">
        <v>153</v>
      </c>
      <c r="E412" s="150" t="s">
        <v>1</v>
      </c>
      <c r="F412" s="151" t="s">
        <v>505</v>
      </c>
      <c r="H412" s="150" t="s">
        <v>1</v>
      </c>
      <c r="I412" s="152"/>
      <c r="L412" s="148"/>
      <c r="M412" s="153"/>
      <c r="T412" s="154"/>
      <c r="AT412" s="150" t="s">
        <v>153</v>
      </c>
      <c r="AU412" s="150" t="s">
        <v>81</v>
      </c>
      <c r="AV412" s="12" t="s">
        <v>79</v>
      </c>
      <c r="AW412" s="12" t="s">
        <v>28</v>
      </c>
      <c r="AX412" s="12" t="s">
        <v>71</v>
      </c>
      <c r="AY412" s="150" t="s">
        <v>144</v>
      </c>
    </row>
    <row r="413" spans="2:51" s="13" customFormat="1">
      <c r="B413" s="155"/>
      <c r="D413" s="149" t="s">
        <v>153</v>
      </c>
      <c r="E413" s="156" t="s">
        <v>1</v>
      </c>
      <c r="F413" s="157" t="s">
        <v>508</v>
      </c>
      <c r="H413" s="158">
        <v>9.7530000000000001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71</v>
      </c>
      <c r="AY413" s="156" t="s">
        <v>144</v>
      </c>
    </row>
    <row r="414" spans="2:51" s="14" customFormat="1">
      <c r="B414" s="173"/>
      <c r="D414" s="149" t="s">
        <v>153</v>
      </c>
      <c r="E414" s="174" t="s">
        <v>1</v>
      </c>
      <c r="F414" s="175" t="s">
        <v>178</v>
      </c>
      <c r="H414" s="176">
        <v>59.134999999999998</v>
      </c>
      <c r="I414" s="177"/>
      <c r="L414" s="173"/>
      <c r="M414" s="178"/>
      <c r="T414" s="179"/>
      <c r="AT414" s="174" t="s">
        <v>153</v>
      </c>
      <c r="AU414" s="174" t="s">
        <v>81</v>
      </c>
      <c r="AV414" s="14" t="s">
        <v>145</v>
      </c>
      <c r="AW414" s="14" t="s">
        <v>28</v>
      </c>
      <c r="AX414" s="14" t="s">
        <v>71</v>
      </c>
      <c r="AY414" s="174" t="s">
        <v>144</v>
      </c>
    </row>
    <row r="415" spans="2:51" s="12" customFormat="1">
      <c r="B415" s="148"/>
      <c r="D415" s="149" t="s">
        <v>153</v>
      </c>
      <c r="E415" s="150" t="s">
        <v>1</v>
      </c>
      <c r="F415" s="151" t="s">
        <v>179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51" s="12" customFormat="1">
      <c r="B416" s="148"/>
      <c r="D416" s="149" t="s">
        <v>153</v>
      </c>
      <c r="E416" s="150" t="s">
        <v>1</v>
      </c>
      <c r="F416" s="151" t="s">
        <v>509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504</v>
      </c>
      <c r="H417" s="158">
        <v>3.6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174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2" customFormat="1">
      <c r="B419" s="148"/>
      <c r="D419" s="149" t="s">
        <v>153</v>
      </c>
      <c r="E419" s="150" t="s">
        <v>1</v>
      </c>
      <c r="F419" s="151" t="s">
        <v>510</v>
      </c>
      <c r="H419" s="150" t="s">
        <v>1</v>
      </c>
      <c r="I419" s="152"/>
      <c r="L419" s="148"/>
      <c r="M419" s="153"/>
      <c r="T419" s="154"/>
      <c r="AT419" s="150" t="s">
        <v>153</v>
      </c>
      <c r="AU419" s="150" t="s">
        <v>81</v>
      </c>
      <c r="AV419" s="12" t="s">
        <v>79</v>
      </c>
      <c r="AW419" s="12" t="s">
        <v>28</v>
      </c>
      <c r="AX419" s="12" t="s">
        <v>71</v>
      </c>
      <c r="AY419" s="150" t="s">
        <v>144</v>
      </c>
    </row>
    <row r="420" spans="2:65" s="13" customFormat="1">
      <c r="B420" s="155"/>
      <c r="D420" s="149" t="s">
        <v>153</v>
      </c>
      <c r="E420" s="156" t="s">
        <v>1</v>
      </c>
      <c r="F420" s="157" t="s">
        <v>511</v>
      </c>
      <c r="H420" s="158">
        <v>6.87</v>
      </c>
      <c r="I420" s="159"/>
      <c r="L420" s="155"/>
      <c r="M420" s="160"/>
      <c r="T420" s="161"/>
      <c r="AT420" s="156" t="s">
        <v>153</v>
      </c>
      <c r="AU420" s="156" t="s">
        <v>81</v>
      </c>
      <c r="AV420" s="13" t="s">
        <v>81</v>
      </c>
      <c r="AW420" s="13" t="s">
        <v>28</v>
      </c>
      <c r="AX420" s="13" t="s">
        <v>71</v>
      </c>
      <c r="AY420" s="156" t="s">
        <v>144</v>
      </c>
    </row>
    <row r="421" spans="2:65" s="14" customFormat="1">
      <c r="B421" s="173"/>
      <c r="D421" s="149" t="s">
        <v>153</v>
      </c>
      <c r="E421" s="174" t="s">
        <v>1</v>
      </c>
      <c r="F421" s="175" t="s">
        <v>178</v>
      </c>
      <c r="H421" s="176">
        <v>10.47</v>
      </c>
      <c r="I421" s="177"/>
      <c r="L421" s="173"/>
      <c r="M421" s="178"/>
      <c r="T421" s="179"/>
      <c r="AT421" s="174" t="s">
        <v>153</v>
      </c>
      <c r="AU421" s="174" t="s">
        <v>81</v>
      </c>
      <c r="AV421" s="14" t="s">
        <v>145</v>
      </c>
      <c r="AW421" s="14" t="s">
        <v>28</v>
      </c>
      <c r="AX421" s="14" t="s">
        <v>71</v>
      </c>
      <c r="AY421" s="174" t="s">
        <v>144</v>
      </c>
    </row>
    <row r="422" spans="2:65" s="12" customFormat="1">
      <c r="B422" s="148"/>
      <c r="D422" s="149" t="s">
        <v>153</v>
      </c>
      <c r="E422" s="150" t="s">
        <v>1</v>
      </c>
      <c r="F422" s="151" t="s">
        <v>179</v>
      </c>
      <c r="H422" s="150" t="s">
        <v>1</v>
      </c>
      <c r="I422" s="152"/>
      <c r="L422" s="148"/>
      <c r="M422" s="153"/>
      <c r="T422" s="154"/>
      <c r="AT422" s="150" t="s">
        <v>153</v>
      </c>
      <c r="AU422" s="150" t="s">
        <v>81</v>
      </c>
      <c r="AV422" s="12" t="s">
        <v>79</v>
      </c>
      <c r="AW422" s="12" t="s">
        <v>28</v>
      </c>
      <c r="AX422" s="12" t="s">
        <v>71</v>
      </c>
      <c r="AY422" s="150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512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3" customFormat="1">
      <c r="B424" s="155"/>
      <c r="D424" s="149" t="s">
        <v>153</v>
      </c>
      <c r="E424" s="156" t="s">
        <v>1</v>
      </c>
      <c r="F424" s="157" t="s">
        <v>513</v>
      </c>
      <c r="H424" s="158">
        <v>4.048</v>
      </c>
      <c r="I424" s="159"/>
      <c r="L424" s="155"/>
      <c r="M424" s="160"/>
      <c r="T424" s="161"/>
      <c r="AT424" s="156" t="s">
        <v>153</v>
      </c>
      <c r="AU424" s="156" t="s">
        <v>81</v>
      </c>
      <c r="AV424" s="13" t="s">
        <v>81</v>
      </c>
      <c r="AW424" s="13" t="s">
        <v>28</v>
      </c>
      <c r="AX424" s="13" t="s">
        <v>71</v>
      </c>
      <c r="AY424" s="156" t="s">
        <v>144</v>
      </c>
    </row>
    <row r="425" spans="2:65" s="12" customFormat="1">
      <c r="B425" s="148"/>
      <c r="D425" s="149" t="s">
        <v>153</v>
      </c>
      <c r="E425" s="150" t="s">
        <v>1</v>
      </c>
      <c r="F425" s="151" t="s">
        <v>514</v>
      </c>
      <c r="H425" s="150" t="s">
        <v>1</v>
      </c>
      <c r="I425" s="152"/>
      <c r="L425" s="148"/>
      <c r="M425" s="153"/>
      <c r="T425" s="154"/>
      <c r="AT425" s="150" t="s">
        <v>153</v>
      </c>
      <c r="AU425" s="150" t="s">
        <v>81</v>
      </c>
      <c r="AV425" s="12" t="s">
        <v>79</v>
      </c>
      <c r="AW425" s="12" t="s">
        <v>28</v>
      </c>
      <c r="AX425" s="12" t="s">
        <v>71</v>
      </c>
      <c r="AY425" s="150" t="s">
        <v>144</v>
      </c>
    </row>
    <row r="426" spans="2:65" s="13" customFormat="1">
      <c r="B426" s="155"/>
      <c r="D426" s="149" t="s">
        <v>153</v>
      </c>
      <c r="E426" s="156" t="s">
        <v>1</v>
      </c>
      <c r="F426" s="157" t="s">
        <v>515</v>
      </c>
      <c r="H426" s="158">
        <v>5.44</v>
      </c>
      <c r="I426" s="159"/>
      <c r="L426" s="155"/>
      <c r="M426" s="160"/>
      <c r="T426" s="161"/>
      <c r="AT426" s="156" t="s">
        <v>153</v>
      </c>
      <c r="AU426" s="156" t="s">
        <v>81</v>
      </c>
      <c r="AV426" s="13" t="s">
        <v>81</v>
      </c>
      <c r="AW426" s="13" t="s">
        <v>28</v>
      </c>
      <c r="AX426" s="13" t="s">
        <v>71</v>
      </c>
      <c r="AY426" s="156" t="s">
        <v>144</v>
      </c>
    </row>
    <row r="427" spans="2:65" s="14" customFormat="1">
      <c r="B427" s="173"/>
      <c r="D427" s="149" t="s">
        <v>153</v>
      </c>
      <c r="E427" s="174" t="s">
        <v>1</v>
      </c>
      <c r="F427" s="175" t="s">
        <v>178</v>
      </c>
      <c r="H427" s="176">
        <v>9.4879999999999995</v>
      </c>
      <c r="I427" s="177"/>
      <c r="L427" s="173"/>
      <c r="M427" s="178"/>
      <c r="T427" s="179"/>
      <c r="AT427" s="174" t="s">
        <v>153</v>
      </c>
      <c r="AU427" s="174" t="s">
        <v>81</v>
      </c>
      <c r="AV427" s="14" t="s">
        <v>145</v>
      </c>
      <c r="AW427" s="14" t="s">
        <v>28</v>
      </c>
      <c r="AX427" s="14" t="s">
        <v>71</v>
      </c>
      <c r="AY427" s="174" t="s">
        <v>144</v>
      </c>
    </row>
    <row r="428" spans="2:65" s="15" customFormat="1">
      <c r="B428" s="180"/>
      <c r="D428" s="149" t="s">
        <v>153</v>
      </c>
      <c r="E428" s="181" t="s">
        <v>1</v>
      </c>
      <c r="F428" s="182" t="s">
        <v>182</v>
      </c>
      <c r="H428" s="183">
        <v>79.093000000000004</v>
      </c>
      <c r="I428" s="184"/>
      <c r="L428" s="180"/>
      <c r="M428" s="185"/>
      <c r="T428" s="186"/>
      <c r="AT428" s="181" t="s">
        <v>153</v>
      </c>
      <c r="AU428" s="181" t="s">
        <v>81</v>
      </c>
      <c r="AV428" s="15" t="s">
        <v>151</v>
      </c>
      <c r="AW428" s="15" t="s">
        <v>28</v>
      </c>
      <c r="AX428" s="15" t="s">
        <v>79</v>
      </c>
      <c r="AY428" s="181" t="s">
        <v>144</v>
      </c>
    </row>
    <row r="429" spans="2:65" s="1" customFormat="1" ht="24.2" customHeight="1">
      <c r="B429" s="133"/>
      <c r="C429" s="134" t="s">
        <v>516</v>
      </c>
      <c r="D429" s="134" t="s">
        <v>147</v>
      </c>
      <c r="E429" s="135" t="s">
        <v>517</v>
      </c>
      <c r="F429" s="136" t="s">
        <v>518</v>
      </c>
      <c r="G429" s="137" t="s">
        <v>171</v>
      </c>
      <c r="H429" s="138">
        <v>7.9</v>
      </c>
      <c r="I429" s="139"/>
      <c r="J429" s="140">
        <f>ROUND(I429*H429,2)</f>
        <v>0</v>
      </c>
      <c r="K429" s="141"/>
      <c r="L429" s="32"/>
      <c r="M429" s="142" t="s">
        <v>1</v>
      </c>
      <c r="N429" s="143" t="s">
        <v>36</v>
      </c>
      <c r="P429" s="144">
        <f>O429*H429</f>
        <v>0</v>
      </c>
      <c r="Q429" s="144">
        <v>0</v>
      </c>
      <c r="R429" s="144">
        <f>Q429*H429</f>
        <v>0</v>
      </c>
      <c r="S429" s="144">
        <v>1.7250000000000001E-2</v>
      </c>
      <c r="T429" s="145">
        <f>S429*H429</f>
        <v>0.13627500000000001</v>
      </c>
      <c r="AR429" s="146" t="s">
        <v>265</v>
      </c>
      <c r="AT429" s="146" t="s">
        <v>147</v>
      </c>
      <c r="AU429" s="146" t="s">
        <v>81</v>
      </c>
      <c r="AY429" s="17" t="s">
        <v>144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7" t="s">
        <v>79</v>
      </c>
      <c r="BK429" s="147">
        <f>ROUND(I429*H429,2)</f>
        <v>0</v>
      </c>
      <c r="BL429" s="17" t="s">
        <v>265</v>
      </c>
      <c r="BM429" s="146" t="s">
        <v>519</v>
      </c>
    </row>
    <row r="430" spans="2:65" s="12" customFormat="1">
      <c r="B430" s="148"/>
      <c r="D430" s="149" t="s">
        <v>153</v>
      </c>
      <c r="E430" s="150" t="s">
        <v>1</v>
      </c>
      <c r="F430" s="151" t="s">
        <v>174</v>
      </c>
      <c r="H430" s="150" t="s">
        <v>1</v>
      </c>
      <c r="I430" s="152"/>
      <c r="L430" s="148"/>
      <c r="M430" s="153"/>
      <c r="T430" s="154"/>
      <c r="AT430" s="150" t="s">
        <v>153</v>
      </c>
      <c r="AU430" s="150" t="s">
        <v>81</v>
      </c>
      <c r="AV430" s="12" t="s">
        <v>79</v>
      </c>
      <c r="AW430" s="12" t="s">
        <v>28</v>
      </c>
      <c r="AX430" s="12" t="s">
        <v>71</v>
      </c>
      <c r="AY430" s="150" t="s">
        <v>144</v>
      </c>
    </row>
    <row r="431" spans="2:65" s="12" customFormat="1">
      <c r="B431" s="148"/>
      <c r="D431" s="149" t="s">
        <v>153</v>
      </c>
      <c r="E431" s="150" t="s">
        <v>1</v>
      </c>
      <c r="F431" s="151" t="s">
        <v>230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3" customFormat="1">
      <c r="B432" s="155"/>
      <c r="D432" s="149" t="s">
        <v>153</v>
      </c>
      <c r="E432" s="156" t="s">
        <v>1</v>
      </c>
      <c r="F432" s="157" t="s">
        <v>520</v>
      </c>
      <c r="H432" s="158">
        <v>1</v>
      </c>
      <c r="I432" s="159"/>
      <c r="L432" s="155"/>
      <c r="M432" s="160"/>
      <c r="T432" s="161"/>
      <c r="AT432" s="156" t="s">
        <v>153</v>
      </c>
      <c r="AU432" s="156" t="s">
        <v>81</v>
      </c>
      <c r="AV432" s="13" t="s">
        <v>81</v>
      </c>
      <c r="AW432" s="13" t="s">
        <v>28</v>
      </c>
      <c r="AX432" s="13" t="s">
        <v>71</v>
      </c>
      <c r="AY432" s="156" t="s">
        <v>144</v>
      </c>
    </row>
    <row r="433" spans="2:65" s="12" customFormat="1">
      <c r="B433" s="148"/>
      <c r="D433" s="149" t="s">
        <v>153</v>
      </c>
      <c r="E433" s="150" t="s">
        <v>1</v>
      </c>
      <c r="F433" s="151" t="s">
        <v>270</v>
      </c>
      <c r="H433" s="150" t="s">
        <v>1</v>
      </c>
      <c r="I433" s="152"/>
      <c r="L433" s="148"/>
      <c r="M433" s="153"/>
      <c r="T433" s="154"/>
      <c r="AT433" s="150" t="s">
        <v>153</v>
      </c>
      <c r="AU433" s="150" t="s">
        <v>81</v>
      </c>
      <c r="AV433" s="12" t="s">
        <v>79</v>
      </c>
      <c r="AW433" s="12" t="s">
        <v>28</v>
      </c>
      <c r="AX433" s="12" t="s">
        <v>71</v>
      </c>
      <c r="AY433" s="150" t="s">
        <v>144</v>
      </c>
    </row>
    <row r="434" spans="2:65" s="13" customFormat="1">
      <c r="B434" s="155"/>
      <c r="D434" s="149" t="s">
        <v>153</v>
      </c>
      <c r="E434" s="156" t="s">
        <v>1</v>
      </c>
      <c r="F434" s="157" t="s">
        <v>521</v>
      </c>
      <c r="H434" s="158">
        <v>1.38</v>
      </c>
      <c r="I434" s="159"/>
      <c r="L434" s="155"/>
      <c r="M434" s="160"/>
      <c r="T434" s="161"/>
      <c r="AT434" s="156" t="s">
        <v>153</v>
      </c>
      <c r="AU434" s="156" t="s">
        <v>81</v>
      </c>
      <c r="AV434" s="13" t="s">
        <v>81</v>
      </c>
      <c r="AW434" s="13" t="s">
        <v>28</v>
      </c>
      <c r="AX434" s="13" t="s">
        <v>71</v>
      </c>
      <c r="AY434" s="156" t="s">
        <v>144</v>
      </c>
    </row>
    <row r="435" spans="2:65" s="14" customFormat="1">
      <c r="B435" s="173"/>
      <c r="D435" s="149" t="s">
        <v>153</v>
      </c>
      <c r="E435" s="174" t="s">
        <v>1</v>
      </c>
      <c r="F435" s="175" t="s">
        <v>178</v>
      </c>
      <c r="H435" s="176">
        <v>2.38</v>
      </c>
      <c r="I435" s="177"/>
      <c r="L435" s="173"/>
      <c r="M435" s="178"/>
      <c r="T435" s="179"/>
      <c r="AT435" s="174" t="s">
        <v>153</v>
      </c>
      <c r="AU435" s="174" t="s">
        <v>81</v>
      </c>
      <c r="AV435" s="14" t="s">
        <v>145</v>
      </c>
      <c r="AW435" s="14" t="s">
        <v>28</v>
      </c>
      <c r="AX435" s="14" t="s">
        <v>71</v>
      </c>
      <c r="AY435" s="174" t="s">
        <v>144</v>
      </c>
    </row>
    <row r="436" spans="2:65" s="12" customFormat="1">
      <c r="B436" s="148"/>
      <c r="D436" s="149" t="s">
        <v>153</v>
      </c>
      <c r="E436" s="150" t="s">
        <v>1</v>
      </c>
      <c r="F436" s="151" t="s">
        <v>179</v>
      </c>
      <c r="H436" s="150" t="s">
        <v>1</v>
      </c>
      <c r="I436" s="152"/>
      <c r="L436" s="148"/>
      <c r="M436" s="153"/>
      <c r="T436" s="154"/>
      <c r="AT436" s="150" t="s">
        <v>153</v>
      </c>
      <c r="AU436" s="150" t="s">
        <v>81</v>
      </c>
      <c r="AV436" s="12" t="s">
        <v>79</v>
      </c>
      <c r="AW436" s="12" t="s">
        <v>28</v>
      </c>
      <c r="AX436" s="12" t="s">
        <v>71</v>
      </c>
      <c r="AY436" s="150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236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3" customFormat="1">
      <c r="B438" s="155"/>
      <c r="D438" s="149" t="s">
        <v>153</v>
      </c>
      <c r="E438" s="156" t="s">
        <v>1</v>
      </c>
      <c r="F438" s="157" t="s">
        <v>520</v>
      </c>
      <c r="H438" s="158">
        <v>1</v>
      </c>
      <c r="I438" s="159"/>
      <c r="L438" s="155"/>
      <c r="M438" s="160"/>
      <c r="T438" s="161"/>
      <c r="AT438" s="156" t="s">
        <v>153</v>
      </c>
      <c r="AU438" s="156" t="s">
        <v>81</v>
      </c>
      <c r="AV438" s="13" t="s">
        <v>81</v>
      </c>
      <c r="AW438" s="13" t="s">
        <v>28</v>
      </c>
      <c r="AX438" s="13" t="s">
        <v>71</v>
      </c>
      <c r="AY438" s="156" t="s">
        <v>144</v>
      </c>
    </row>
    <row r="439" spans="2:65" s="12" customFormat="1">
      <c r="B439" s="148"/>
      <c r="D439" s="149" t="s">
        <v>153</v>
      </c>
      <c r="E439" s="150" t="s">
        <v>1</v>
      </c>
      <c r="F439" s="151" t="s">
        <v>272</v>
      </c>
      <c r="H439" s="150" t="s">
        <v>1</v>
      </c>
      <c r="I439" s="152"/>
      <c r="L439" s="148"/>
      <c r="M439" s="153"/>
      <c r="T439" s="154"/>
      <c r="AT439" s="150" t="s">
        <v>153</v>
      </c>
      <c r="AU439" s="150" t="s">
        <v>81</v>
      </c>
      <c r="AV439" s="12" t="s">
        <v>79</v>
      </c>
      <c r="AW439" s="12" t="s">
        <v>28</v>
      </c>
      <c r="AX439" s="12" t="s">
        <v>71</v>
      </c>
      <c r="AY439" s="150" t="s">
        <v>144</v>
      </c>
    </row>
    <row r="440" spans="2:65" s="13" customFormat="1">
      <c r="B440" s="155"/>
      <c r="D440" s="149" t="s">
        <v>153</v>
      </c>
      <c r="E440" s="156" t="s">
        <v>1</v>
      </c>
      <c r="F440" s="157" t="s">
        <v>522</v>
      </c>
      <c r="H440" s="158">
        <v>2.81</v>
      </c>
      <c r="I440" s="159"/>
      <c r="L440" s="155"/>
      <c r="M440" s="160"/>
      <c r="T440" s="161"/>
      <c r="AT440" s="156" t="s">
        <v>153</v>
      </c>
      <c r="AU440" s="156" t="s">
        <v>81</v>
      </c>
      <c r="AV440" s="13" t="s">
        <v>81</v>
      </c>
      <c r="AW440" s="13" t="s">
        <v>28</v>
      </c>
      <c r="AX440" s="13" t="s">
        <v>71</v>
      </c>
      <c r="AY440" s="156" t="s">
        <v>144</v>
      </c>
    </row>
    <row r="441" spans="2:65" s="12" customFormat="1">
      <c r="B441" s="148"/>
      <c r="D441" s="149" t="s">
        <v>153</v>
      </c>
      <c r="E441" s="150" t="s">
        <v>1</v>
      </c>
      <c r="F441" s="151" t="s">
        <v>234</v>
      </c>
      <c r="H441" s="150" t="s">
        <v>1</v>
      </c>
      <c r="I441" s="152"/>
      <c r="L441" s="148"/>
      <c r="M441" s="153"/>
      <c r="T441" s="154"/>
      <c r="AT441" s="150" t="s">
        <v>153</v>
      </c>
      <c r="AU441" s="150" t="s">
        <v>81</v>
      </c>
      <c r="AV441" s="12" t="s">
        <v>79</v>
      </c>
      <c r="AW441" s="12" t="s">
        <v>28</v>
      </c>
      <c r="AX441" s="12" t="s">
        <v>71</v>
      </c>
      <c r="AY441" s="150" t="s">
        <v>144</v>
      </c>
    </row>
    <row r="442" spans="2:65" s="13" customFormat="1">
      <c r="B442" s="155"/>
      <c r="D442" s="149" t="s">
        <v>153</v>
      </c>
      <c r="E442" s="156" t="s">
        <v>1</v>
      </c>
      <c r="F442" s="157" t="s">
        <v>235</v>
      </c>
      <c r="H442" s="158">
        <v>1.71</v>
      </c>
      <c r="I442" s="159"/>
      <c r="L442" s="155"/>
      <c r="M442" s="160"/>
      <c r="T442" s="161"/>
      <c r="AT442" s="156" t="s">
        <v>153</v>
      </c>
      <c r="AU442" s="156" t="s">
        <v>81</v>
      </c>
      <c r="AV442" s="13" t="s">
        <v>81</v>
      </c>
      <c r="AW442" s="13" t="s">
        <v>28</v>
      </c>
      <c r="AX442" s="13" t="s">
        <v>71</v>
      </c>
      <c r="AY442" s="156" t="s">
        <v>144</v>
      </c>
    </row>
    <row r="443" spans="2:65" s="14" customFormat="1">
      <c r="B443" s="173"/>
      <c r="D443" s="149" t="s">
        <v>153</v>
      </c>
      <c r="E443" s="174" t="s">
        <v>1</v>
      </c>
      <c r="F443" s="175" t="s">
        <v>178</v>
      </c>
      <c r="H443" s="176">
        <v>5.52</v>
      </c>
      <c r="I443" s="177"/>
      <c r="L443" s="173"/>
      <c r="M443" s="178"/>
      <c r="T443" s="179"/>
      <c r="AT443" s="174" t="s">
        <v>153</v>
      </c>
      <c r="AU443" s="174" t="s">
        <v>81</v>
      </c>
      <c r="AV443" s="14" t="s">
        <v>145</v>
      </c>
      <c r="AW443" s="14" t="s">
        <v>28</v>
      </c>
      <c r="AX443" s="14" t="s">
        <v>71</v>
      </c>
      <c r="AY443" s="174" t="s">
        <v>144</v>
      </c>
    </row>
    <row r="444" spans="2:65" s="15" customFormat="1">
      <c r="B444" s="180"/>
      <c r="D444" s="149" t="s">
        <v>153</v>
      </c>
      <c r="E444" s="181" t="s">
        <v>1</v>
      </c>
      <c r="F444" s="182" t="s">
        <v>182</v>
      </c>
      <c r="H444" s="183">
        <v>7.9</v>
      </c>
      <c r="I444" s="184"/>
      <c r="L444" s="180"/>
      <c r="M444" s="185"/>
      <c r="T444" s="186"/>
      <c r="AT444" s="181" t="s">
        <v>153</v>
      </c>
      <c r="AU444" s="181" t="s">
        <v>81</v>
      </c>
      <c r="AV444" s="15" t="s">
        <v>151</v>
      </c>
      <c r="AW444" s="15" t="s">
        <v>28</v>
      </c>
      <c r="AX444" s="15" t="s">
        <v>79</v>
      </c>
      <c r="AY444" s="181" t="s">
        <v>144</v>
      </c>
    </row>
    <row r="445" spans="2:65" s="1" customFormat="1" ht="16.5" customHeight="1">
      <c r="B445" s="133"/>
      <c r="C445" s="134" t="s">
        <v>523</v>
      </c>
      <c r="D445" s="134" t="s">
        <v>147</v>
      </c>
      <c r="E445" s="135" t="s">
        <v>524</v>
      </c>
      <c r="F445" s="136" t="s">
        <v>525</v>
      </c>
      <c r="G445" s="137" t="s">
        <v>171</v>
      </c>
      <c r="H445" s="138">
        <v>28.8</v>
      </c>
      <c r="I445" s="139"/>
      <c r="J445" s="140">
        <f>ROUND(I445*H445,2)</f>
        <v>0</v>
      </c>
      <c r="K445" s="141"/>
      <c r="L445" s="32"/>
      <c r="M445" s="142" t="s">
        <v>1</v>
      </c>
      <c r="N445" s="143" t="s">
        <v>36</v>
      </c>
      <c r="P445" s="144">
        <f>O445*H445</f>
        <v>0</v>
      </c>
      <c r="Q445" s="144">
        <v>0</v>
      </c>
      <c r="R445" s="144">
        <f>Q445*H445</f>
        <v>0</v>
      </c>
      <c r="S445" s="144">
        <v>2.75E-2</v>
      </c>
      <c r="T445" s="145">
        <f>S445*H445</f>
        <v>0.79200000000000004</v>
      </c>
      <c r="AR445" s="146" t="s">
        <v>265</v>
      </c>
      <c r="AT445" s="146" t="s">
        <v>147</v>
      </c>
      <c r="AU445" s="146" t="s">
        <v>81</v>
      </c>
      <c r="AY445" s="17" t="s">
        <v>144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7" t="s">
        <v>79</v>
      </c>
      <c r="BK445" s="147">
        <f>ROUND(I445*H445,2)</f>
        <v>0</v>
      </c>
      <c r="BL445" s="17" t="s">
        <v>265</v>
      </c>
      <c r="BM445" s="146" t="s">
        <v>526</v>
      </c>
    </row>
    <row r="446" spans="2:65" s="12" customFormat="1">
      <c r="B446" s="148"/>
      <c r="D446" s="149" t="s">
        <v>153</v>
      </c>
      <c r="E446" s="150" t="s">
        <v>1</v>
      </c>
      <c r="F446" s="151" t="s">
        <v>174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3" customFormat="1">
      <c r="B447" s="155"/>
      <c r="D447" s="149" t="s">
        <v>153</v>
      </c>
      <c r="E447" s="156" t="s">
        <v>1</v>
      </c>
      <c r="F447" s="157" t="s">
        <v>527</v>
      </c>
      <c r="H447" s="158">
        <v>14.4</v>
      </c>
      <c r="I447" s="159"/>
      <c r="L447" s="155"/>
      <c r="M447" s="160"/>
      <c r="T447" s="161"/>
      <c r="AT447" s="156" t="s">
        <v>153</v>
      </c>
      <c r="AU447" s="156" t="s">
        <v>81</v>
      </c>
      <c r="AV447" s="13" t="s">
        <v>81</v>
      </c>
      <c r="AW447" s="13" t="s">
        <v>28</v>
      </c>
      <c r="AX447" s="13" t="s">
        <v>71</v>
      </c>
      <c r="AY447" s="156" t="s">
        <v>144</v>
      </c>
    </row>
    <row r="448" spans="2:65" s="12" customFormat="1">
      <c r="B448" s="148"/>
      <c r="D448" s="149" t="s">
        <v>153</v>
      </c>
      <c r="E448" s="150" t="s">
        <v>1</v>
      </c>
      <c r="F448" s="151" t="s">
        <v>179</v>
      </c>
      <c r="H448" s="150" t="s">
        <v>1</v>
      </c>
      <c r="I448" s="152"/>
      <c r="L448" s="148"/>
      <c r="M448" s="153"/>
      <c r="T448" s="154"/>
      <c r="AT448" s="150" t="s">
        <v>153</v>
      </c>
      <c r="AU448" s="150" t="s">
        <v>81</v>
      </c>
      <c r="AV448" s="12" t="s">
        <v>79</v>
      </c>
      <c r="AW448" s="12" t="s">
        <v>28</v>
      </c>
      <c r="AX448" s="12" t="s">
        <v>71</v>
      </c>
      <c r="AY448" s="150" t="s">
        <v>144</v>
      </c>
    </row>
    <row r="449" spans="2:65" s="13" customFormat="1">
      <c r="B449" s="155"/>
      <c r="D449" s="149" t="s">
        <v>153</v>
      </c>
      <c r="E449" s="156" t="s">
        <v>1</v>
      </c>
      <c r="F449" s="157" t="s">
        <v>527</v>
      </c>
      <c r="H449" s="158">
        <v>14.4</v>
      </c>
      <c r="I449" s="159"/>
      <c r="L449" s="155"/>
      <c r="M449" s="160"/>
      <c r="T449" s="161"/>
      <c r="AT449" s="156" t="s">
        <v>153</v>
      </c>
      <c r="AU449" s="156" t="s">
        <v>81</v>
      </c>
      <c r="AV449" s="13" t="s">
        <v>81</v>
      </c>
      <c r="AW449" s="13" t="s">
        <v>28</v>
      </c>
      <c r="AX449" s="13" t="s">
        <v>71</v>
      </c>
      <c r="AY449" s="156" t="s">
        <v>144</v>
      </c>
    </row>
    <row r="450" spans="2:65" s="15" customFormat="1">
      <c r="B450" s="180"/>
      <c r="D450" s="149" t="s">
        <v>153</v>
      </c>
      <c r="E450" s="181" t="s">
        <v>1</v>
      </c>
      <c r="F450" s="182" t="s">
        <v>182</v>
      </c>
      <c r="H450" s="183">
        <v>28.8</v>
      </c>
      <c r="I450" s="184"/>
      <c r="L450" s="180"/>
      <c r="M450" s="185"/>
      <c r="T450" s="186"/>
      <c r="AT450" s="181" t="s">
        <v>153</v>
      </c>
      <c r="AU450" s="181" t="s">
        <v>81</v>
      </c>
      <c r="AV450" s="15" t="s">
        <v>151</v>
      </c>
      <c r="AW450" s="15" t="s">
        <v>28</v>
      </c>
      <c r="AX450" s="15" t="s">
        <v>79</v>
      </c>
      <c r="AY450" s="181" t="s">
        <v>144</v>
      </c>
    </row>
    <row r="451" spans="2:65" s="1" customFormat="1" ht="16.5" customHeight="1">
      <c r="B451" s="133"/>
      <c r="C451" s="134" t="s">
        <v>528</v>
      </c>
      <c r="D451" s="134" t="s">
        <v>147</v>
      </c>
      <c r="E451" s="135" t="s">
        <v>529</v>
      </c>
      <c r="F451" s="136" t="s">
        <v>530</v>
      </c>
      <c r="G451" s="137" t="s">
        <v>318</v>
      </c>
      <c r="H451" s="138">
        <v>6</v>
      </c>
      <c r="I451" s="139"/>
      <c r="J451" s="140">
        <f>ROUND(I451*H451,2)</f>
        <v>0</v>
      </c>
      <c r="K451" s="141"/>
      <c r="L451" s="32"/>
      <c r="M451" s="142" t="s">
        <v>1</v>
      </c>
      <c r="N451" s="143" t="s">
        <v>36</v>
      </c>
      <c r="P451" s="144">
        <f>O451*H451</f>
        <v>0</v>
      </c>
      <c r="Q451" s="144">
        <v>0</v>
      </c>
      <c r="R451" s="144">
        <f>Q451*H451</f>
        <v>0</v>
      </c>
      <c r="S451" s="144">
        <v>4.2099999999999999E-2</v>
      </c>
      <c r="T451" s="145">
        <f>S451*H451</f>
        <v>0.25259999999999999</v>
      </c>
      <c r="AR451" s="146" t="s">
        <v>265</v>
      </c>
      <c r="AT451" s="146" t="s">
        <v>147</v>
      </c>
      <c r="AU451" s="146" t="s">
        <v>81</v>
      </c>
      <c r="AY451" s="17" t="s">
        <v>144</v>
      </c>
      <c r="BE451" s="147">
        <f>IF(N451="základní",J451,0)</f>
        <v>0</v>
      </c>
      <c r="BF451" s="147">
        <f>IF(N451="snížená",J451,0)</f>
        <v>0</v>
      </c>
      <c r="BG451" s="147">
        <f>IF(N451="zákl. přenesená",J451,0)</f>
        <v>0</v>
      </c>
      <c r="BH451" s="147">
        <f>IF(N451="sníž. přenesená",J451,0)</f>
        <v>0</v>
      </c>
      <c r="BI451" s="147">
        <f>IF(N451="nulová",J451,0)</f>
        <v>0</v>
      </c>
      <c r="BJ451" s="17" t="s">
        <v>79</v>
      </c>
      <c r="BK451" s="147">
        <f>ROUND(I451*H451,2)</f>
        <v>0</v>
      </c>
      <c r="BL451" s="17" t="s">
        <v>265</v>
      </c>
      <c r="BM451" s="146" t="s">
        <v>531</v>
      </c>
    </row>
    <row r="452" spans="2:65" s="12" customFormat="1">
      <c r="B452" s="148"/>
      <c r="D452" s="149" t="s">
        <v>153</v>
      </c>
      <c r="E452" s="150" t="s">
        <v>1</v>
      </c>
      <c r="F452" s="151" t="s">
        <v>174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145</v>
      </c>
      <c r="H453" s="158">
        <v>3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179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145</v>
      </c>
      <c r="H455" s="158">
        <v>3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5" customFormat="1">
      <c r="B456" s="180"/>
      <c r="D456" s="149" t="s">
        <v>153</v>
      </c>
      <c r="E456" s="181" t="s">
        <v>1</v>
      </c>
      <c r="F456" s="182" t="s">
        <v>182</v>
      </c>
      <c r="H456" s="183">
        <v>6</v>
      </c>
      <c r="I456" s="184"/>
      <c r="L456" s="180"/>
      <c r="M456" s="185"/>
      <c r="T456" s="186"/>
      <c r="AT456" s="181" t="s">
        <v>153</v>
      </c>
      <c r="AU456" s="181" t="s">
        <v>81</v>
      </c>
      <c r="AV456" s="15" t="s">
        <v>151</v>
      </c>
      <c r="AW456" s="15" t="s">
        <v>28</v>
      </c>
      <c r="AX456" s="15" t="s">
        <v>79</v>
      </c>
      <c r="AY456" s="181" t="s">
        <v>144</v>
      </c>
    </row>
    <row r="457" spans="2:65" s="1" customFormat="1" ht="24.2" customHeight="1">
      <c r="B457" s="133"/>
      <c r="C457" s="134" t="s">
        <v>532</v>
      </c>
      <c r="D457" s="134" t="s">
        <v>147</v>
      </c>
      <c r="E457" s="135" t="s">
        <v>533</v>
      </c>
      <c r="F457" s="136" t="s">
        <v>534</v>
      </c>
      <c r="G457" s="137" t="s">
        <v>491</v>
      </c>
      <c r="H457" s="187"/>
      <c r="I457" s="139"/>
      <c r="J457" s="140">
        <f>ROUND(I457*H457,2)</f>
        <v>0</v>
      </c>
      <c r="K457" s="141"/>
      <c r="L457" s="32"/>
      <c r="M457" s="142" t="s">
        <v>1</v>
      </c>
      <c r="N457" s="143" t="s">
        <v>36</v>
      </c>
      <c r="P457" s="144">
        <f>O457*H457</f>
        <v>0</v>
      </c>
      <c r="Q457" s="144">
        <v>0</v>
      </c>
      <c r="R457" s="144">
        <f>Q457*H457</f>
        <v>0</v>
      </c>
      <c r="S457" s="144">
        <v>0</v>
      </c>
      <c r="T457" s="145">
        <f>S457*H457</f>
        <v>0</v>
      </c>
      <c r="AR457" s="146" t="s">
        <v>265</v>
      </c>
      <c r="AT457" s="146" t="s">
        <v>147</v>
      </c>
      <c r="AU457" s="146" t="s">
        <v>81</v>
      </c>
      <c r="AY457" s="17" t="s">
        <v>144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7" t="s">
        <v>79</v>
      </c>
      <c r="BK457" s="147">
        <f>ROUND(I457*H457,2)</f>
        <v>0</v>
      </c>
      <c r="BL457" s="17" t="s">
        <v>265</v>
      </c>
      <c r="BM457" s="146" t="s">
        <v>535</v>
      </c>
    </row>
    <row r="458" spans="2:65" s="11" customFormat="1" ht="22.9" customHeight="1">
      <c r="B458" s="121"/>
      <c r="D458" s="122" t="s">
        <v>70</v>
      </c>
      <c r="E458" s="131" t="s">
        <v>536</v>
      </c>
      <c r="F458" s="131" t="s">
        <v>537</v>
      </c>
      <c r="I458" s="124"/>
      <c r="J458" s="132">
        <f>BK458</f>
        <v>0</v>
      </c>
      <c r="L458" s="121"/>
      <c r="M458" s="126"/>
      <c r="P458" s="127">
        <f>SUM(P459:P467)</f>
        <v>0</v>
      </c>
      <c r="R458" s="127">
        <f>SUM(R459:R467)</f>
        <v>0</v>
      </c>
      <c r="T458" s="128">
        <f>SUM(T459:T467)</f>
        <v>0.216</v>
      </c>
      <c r="AR458" s="122" t="s">
        <v>81</v>
      </c>
      <c r="AT458" s="129" t="s">
        <v>70</v>
      </c>
      <c r="AU458" s="129" t="s">
        <v>79</v>
      </c>
      <c r="AY458" s="122" t="s">
        <v>144</v>
      </c>
      <c r="BK458" s="130">
        <f>SUM(BK459:BK467)</f>
        <v>0</v>
      </c>
    </row>
    <row r="459" spans="2:65" s="1" customFormat="1" ht="24.2" customHeight="1">
      <c r="B459" s="133"/>
      <c r="C459" s="134" t="s">
        <v>538</v>
      </c>
      <c r="D459" s="134" t="s">
        <v>147</v>
      </c>
      <c r="E459" s="135" t="s">
        <v>539</v>
      </c>
      <c r="F459" s="136" t="s">
        <v>540</v>
      </c>
      <c r="G459" s="137" t="s">
        <v>318</v>
      </c>
      <c r="H459" s="138">
        <v>9</v>
      </c>
      <c r="I459" s="139"/>
      <c r="J459" s="140">
        <f>ROUND(I459*H459,2)</f>
        <v>0</v>
      </c>
      <c r="K459" s="141"/>
      <c r="L459" s="32"/>
      <c r="M459" s="142" t="s">
        <v>1</v>
      </c>
      <c r="N459" s="143" t="s">
        <v>36</v>
      </c>
      <c r="P459" s="144">
        <f>O459*H459</f>
        <v>0</v>
      </c>
      <c r="Q459" s="144">
        <v>0</v>
      </c>
      <c r="R459" s="144">
        <f>Q459*H459</f>
        <v>0</v>
      </c>
      <c r="S459" s="144">
        <v>2.4E-2</v>
      </c>
      <c r="T459" s="145">
        <f>S459*H459</f>
        <v>0.216</v>
      </c>
      <c r="AR459" s="146" t="s">
        <v>265</v>
      </c>
      <c r="AT459" s="146" t="s">
        <v>147</v>
      </c>
      <c r="AU459" s="146" t="s">
        <v>81</v>
      </c>
      <c r="AY459" s="17" t="s">
        <v>144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7" t="s">
        <v>79</v>
      </c>
      <c r="BK459" s="147">
        <f>ROUND(I459*H459,2)</f>
        <v>0</v>
      </c>
      <c r="BL459" s="17" t="s">
        <v>265</v>
      </c>
      <c r="BM459" s="146" t="s">
        <v>541</v>
      </c>
    </row>
    <row r="460" spans="2:65" s="12" customFormat="1">
      <c r="B460" s="148"/>
      <c r="D460" s="149" t="s">
        <v>153</v>
      </c>
      <c r="E460" s="150" t="s">
        <v>1</v>
      </c>
      <c r="F460" s="151" t="s">
        <v>381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3" customFormat="1">
      <c r="B461" s="155"/>
      <c r="D461" s="149" t="s">
        <v>153</v>
      </c>
      <c r="E461" s="156" t="s">
        <v>1</v>
      </c>
      <c r="F461" s="157" t="s">
        <v>145</v>
      </c>
      <c r="H461" s="158">
        <v>3</v>
      </c>
      <c r="I461" s="159"/>
      <c r="L461" s="155"/>
      <c r="M461" s="160"/>
      <c r="T461" s="161"/>
      <c r="AT461" s="156" t="s">
        <v>153</v>
      </c>
      <c r="AU461" s="156" t="s">
        <v>81</v>
      </c>
      <c r="AV461" s="13" t="s">
        <v>81</v>
      </c>
      <c r="AW461" s="13" t="s">
        <v>28</v>
      </c>
      <c r="AX461" s="13" t="s">
        <v>71</v>
      </c>
      <c r="AY461" s="156" t="s">
        <v>144</v>
      </c>
    </row>
    <row r="462" spans="2:65" s="12" customFormat="1">
      <c r="B462" s="148"/>
      <c r="D462" s="149" t="s">
        <v>153</v>
      </c>
      <c r="E462" s="150" t="s">
        <v>1</v>
      </c>
      <c r="F462" s="151" t="s">
        <v>174</v>
      </c>
      <c r="H462" s="150" t="s">
        <v>1</v>
      </c>
      <c r="I462" s="152"/>
      <c r="L462" s="148"/>
      <c r="M462" s="153"/>
      <c r="T462" s="154"/>
      <c r="AT462" s="150" t="s">
        <v>153</v>
      </c>
      <c r="AU462" s="150" t="s">
        <v>81</v>
      </c>
      <c r="AV462" s="12" t="s">
        <v>79</v>
      </c>
      <c r="AW462" s="12" t="s">
        <v>28</v>
      </c>
      <c r="AX462" s="12" t="s">
        <v>71</v>
      </c>
      <c r="AY462" s="150" t="s">
        <v>144</v>
      </c>
    </row>
    <row r="463" spans="2:65" s="13" customFormat="1">
      <c r="B463" s="155"/>
      <c r="D463" s="149" t="s">
        <v>153</v>
      </c>
      <c r="E463" s="156" t="s">
        <v>1</v>
      </c>
      <c r="F463" s="157" t="s">
        <v>81</v>
      </c>
      <c r="H463" s="158">
        <v>2</v>
      </c>
      <c r="I463" s="159"/>
      <c r="L463" s="155"/>
      <c r="M463" s="160"/>
      <c r="T463" s="161"/>
      <c r="AT463" s="156" t="s">
        <v>153</v>
      </c>
      <c r="AU463" s="156" t="s">
        <v>81</v>
      </c>
      <c r="AV463" s="13" t="s">
        <v>81</v>
      </c>
      <c r="AW463" s="13" t="s">
        <v>28</v>
      </c>
      <c r="AX463" s="13" t="s">
        <v>71</v>
      </c>
      <c r="AY463" s="156" t="s">
        <v>144</v>
      </c>
    </row>
    <row r="464" spans="2:65" s="12" customFormat="1">
      <c r="B464" s="148"/>
      <c r="D464" s="149" t="s">
        <v>153</v>
      </c>
      <c r="E464" s="150" t="s">
        <v>1</v>
      </c>
      <c r="F464" s="151" t="s">
        <v>179</v>
      </c>
      <c r="H464" s="150" t="s">
        <v>1</v>
      </c>
      <c r="I464" s="152"/>
      <c r="L464" s="148"/>
      <c r="M464" s="153"/>
      <c r="T464" s="154"/>
      <c r="AT464" s="150" t="s">
        <v>153</v>
      </c>
      <c r="AU464" s="150" t="s">
        <v>81</v>
      </c>
      <c r="AV464" s="12" t="s">
        <v>79</v>
      </c>
      <c r="AW464" s="12" t="s">
        <v>28</v>
      </c>
      <c r="AX464" s="12" t="s">
        <v>71</v>
      </c>
      <c r="AY464" s="150" t="s">
        <v>144</v>
      </c>
    </row>
    <row r="465" spans="2:65" s="13" customFormat="1">
      <c r="B465" s="155"/>
      <c r="D465" s="149" t="s">
        <v>153</v>
      </c>
      <c r="E465" s="156" t="s">
        <v>1</v>
      </c>
      <c r="F465" s="157" t="s">
        <v>151</v>
      </c>
      <c r="H465" s="158">
        <v>4</v>
      </c>
      <c r="I465" s="159"/>
      <c r="L465" s="155"/>
      <c r="M465" s="160"/>
      <c r="T465" s="161"/>
      <c r="AT465" s="156" t="s">
        <v>153</v>
      </c>
      <c r="AU465" s="156" t="s">
        <v>81</v>
      </c>
      <c r="AV465" s="13" t="s">
        <v>81</v>
      </c>
      <c r="AW465" s="13" t="s">
        <v>28</v>
      </c>
      <c r="AX465" s="13" t="s">
        <v>71</v>
      </c>
      <c r="AY465" s="156" t="s">
        <v>144</v>
      </c>
    </row>
    <row r="466" spans="2:65" s="15" customFormat="1">
      <c r="B466" s="180"/>
      <c r="D466" s="149" t="s">
        <v>153</v>
      </c>
      <c r="E466" s="181" t="s">
        <v>1</v>
      </c>
      <c r="F466" s="182" t="s">
        <v>182</v>
      </c>
      <c r="H466" s="183">
        <v>9</v>
      </c>
      <c r="I466" s="184"/>
      <c r="L466" s="180"/>
      <c r="M466" s="185"/>
      <c r="T466" s="186"/>
      <c r="AT466" s="181" t="s">
        <v>153</v>
      </c>
      <c r="AU466" s="181" t="s">
        <v>81</v>
      </c>
      <c r="AV466" s="15" t="s">
        <v>151</v>
      </c>
      <c r="AW466" s="15" t="s">
        <v>28</v>
      </c>
      <c r="AX466" s="15" t="s">
        <v>79</v>
      </c>
      <c r="AY466" s="181" t="s">
        <v>144</v>
      </c>
    </row>
    <row r="467" spans="2:65" s="1" customFormat="1" ht="24.2" customHeight="1">
      <c r="B467" s="133"/>
      <c r="C467" s="134" t="s">
        <v>542</v>
      </c>
      <c r="D467" s="134" t="s">
        <v>147</v>
      </c>
      <c r="E467" s="135" t="s">
        <v>543</v>
      </c>
      <c r="F467" s="136" t="s">
        <v>544</v>
      </c>
      <c r="G467" s="137" t="s">
        <v>491</v>
      </c>
      <c r="H467" s="187"/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0</v>
      </c>
      <c r="R467" s="144">
        <f>Q467*H467</f>
        <v>0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728</v>
      </c>
    </row>
    <row r="468" spans="2:65" s="11" customFormat="1" ht="22.9" customHeight="1">
      <c r="B468" s="121"/>
      <c r="D468" s="122" t="s">
        <v>70</v>
      </c>
      <c r="E468" s="131" t="s">
        <v>546</v>
      </c>
      <c r="F468" s="131" t="s">
        <v>547</v>
      </c>
      <c r="I468" s="124"/>
      <c r="J468" s="132">
        <f>BK468</f>
        <v>0</v>
      </c>
      <c r="L468" s="121"/>
      <c r="M468" s="126"/>
      <c r="P468" s="127">
        <f>SUM(P469:P483)</f>
        <v>0</v>
      </c>
      <c r="R468" s="127">
        <f>SUM(R469:R483)</f>
        <v>0</v>
      </c>
      <c r="T468" s="128">
        <f>SUM(T469:T483)</f>
        <v>4.1934201999999994</v>
      </c>
      <c r="AR468" s="122" t="s">
        <v>81</v>
      </c>
      <c r="AT468" s="129" t="s">
        <v>70</v>
      </c>
      <c r="AU468" s="129" t="s">
        <v>79</v>
      </c>
      <c r="AY468" s="122" t="s">
        <v>144</v>
      </c>
      <c r="BK468" s="130">
        <f>SUM(BK469:BK483)</f>
        <v>0</v>
      </c>
    </row>
    <row r="469" spans="2:65" s="1" customFormat="1" ht="24.2" customHeight="1">
      <c r="B469" s="133"/>
      <c r="C469" s="134" t="s">
        <v>548</v>
      </c>
      <c r="D469" s="134" t="s">
        <v>147</v>
      </c>
      <c r="E469" s="135" t="s">
        <v>549</v>
      </c>
      <c r="F469" s="136" t="s">
        <v>550</v>
      </c>
      <c r="G469" s="137" t="s">
        <v>279</v>
      </c>
      <c r="H469" s="138">
        <v>6.8</v>
      </c>
      <c r="I469" s="139"/>
      <c r="J469" s="140">
        <f>ROUND(I469*H469,2)</f>
        <v>0</v>
      </c>
      <c r="K469" s="141"/>
      <c r="L469" s="32"/>
      <c r="M469" s="142" t="s">
        <v>1</v>
      </c>
      <c r="N469" s="143" t="s">
        <v>36</v>
      </c>
      <c r="P469" s="144">
        <f>O469*H469</f>
        <v>0</v>
      </c>
      <c r="Q469" s="144">
        <v>0</v>
      </c>
      <c r="R469" s="144">
        <f>Q469*H469</f>
        <v>0</v>
      </c>
      <c r="S469" s="144">
        <v>1.174E-2</v>
      </c>
      <c r="T469" s="145">
        <f>S469*H469</f>
        <v>7.9832E-2</v>
      </c>
      <c r="AR469" s="146" t="s">
        <v>265</v>
      </c>
      <c r="AT469" s="146" t="s">
        <v>147</v>
      </c>
      <c r="AU469" s="146" t="s">
        <v>81</v>
      </c>
      <c r="AY469" s="17" t="s">
        <v>144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7" t="s">
        <v>79</v>
      </c>
      <c r="BK469" s="147">
        <f>ROUND(I469*H469,2)</f>
        <v>0</v>
      </c>
      <c r="BL469" s="17" t="s">
        <v>265</v>
      </c>
      <c r="BM469" s="146" t="s">
        <v>551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270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552</v>
      </c>
      <c r="H472" s="158">
        <v>3.2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179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2" customFormat="1">
      <c r="B474" s="148"/>
      <c r="D474" s="149" t="s">
        <v>153</v>
      </c>
      <c r="E474" s="150" t="s">
        <v>1</v>
      </c>
      <c r="F474" s="151" t="s">
        <v>272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3" customFormat="1">
      <c r="B475" s="155"/>
      <c r="D475" s="149" t="s">
        <v>153</v>
      </c>
      <c r="E475" s="156" t="s">
        <v>1</v>
      </c>
      <c r="F475" s="157" t="s">
        <v>553</v>
      </c>
      <c r="H475" s="158">
        <v>3.6</v>
      </c>
      <c r="I475" s="159"/>
      <c r="L475" s="155"/>
      <c r="M475" s="160"/>
      <c r="T475" s="161"/>
      <c r="AT475" s="156" t="s">
        <v>153</v>
      </c>
      <c r="AU475" s="156" t="s">
        <v>81</v>
      </c>
      <c r="AV475" s="13" t="s">
        <v>81</v>
      </c>
      <c r="AW475" s="13" t="s">
        <v>28</v>
      </c>
      <c r="AX475" s="13" t="s">
        <v>71</v>
      </c>
      <c r="AY475" s="156" t="s">
        <v>144</v>
      </c>
    </row>
    <row r="476" spans="2:65" s="15" customFormat="1">
      <c r="B476" s="180"/>
      <c r="D476" s="149" t="s">
        <v>153</v>
      </c>
      <c r="E476" s="181" t="s">
        <v>1</v>
      </c>
      <c r="F476" s="182" t="s">
        <v>182</v>
      </c>
      <c r="H476" s="183">
        <v>6.8</v>
      </c>
      <c r="I476" s="184"/>
      <c r="L476" s="180"/>
      <c r="M476" s="185"/>
      <c r="T476" s="186"/>
      <c r="AT476" s="181" t="s">
        <v>153</v>
      </c>
      <c r="AU476" s="181" t="s">
        <v>81</v>
      </c>
      <c r="AV476" s="15" t="s">
        <v>151</v>
      </c>
      <c r="AW476" s="15" t="s">
        <v>28</v>
      </c>
      <c r="AX476" s="15" t="s">
        <v>79</v>
      </c>
      <c r="AY476" s="181" t="s">
        <v>144</v>
      </c>
    </row>
    <row r="477" spans="2:65" s="1" customFormat="1" ht="24.2" customHeight="1">
      <c r="B477" s="133"/>
      <c r="C477" s="134" t="s">
        <v>554</v>
      </c>
      <c r="D477" s="134" t="s">
        <v>147</v>
      </c>
      <c r="E477" s="135" t="s">
        <v>555</v>
      </c>
      <c r="F477" s="136" t="s">
        <v>556</v>
      </c>
      <c r="G477" s="137" t="s">
        <v>171</v>
      </c>
      <c r="H477" s="138">
        <v>49.46</v>
      </c>
      <c r="I477" s="139"/>
      <c r="J477" s="140">
        <f>ROUND(I477*H477,2)</f>
        <v>0</v>
      </c>
      <c r="K477" s="141"/>
      <c r="L477" s="32"/>
      <c r="M477" s="142" t="s">
        <v>1</v>
      </c>
      <c r="N477" s="143" t="s">
        <v>36</v>
      </c>
      <c r="P477" s="144">
        <f>O477*H477</f>
        <v>0</v>
      </c>
      <c r="Q477" s="144">
        <v>0</v>
      </c>
      <c r="R477" s="144">
        <f>Q477*H477</f>
        <v>0</v>
      </c>
      <c r="S477" s="144">
        <v>8.3169999999999994E-2</v>
      </c>
      <c r="T477" s="145">
        <f>S477*H477</f>
        <v>4.1135881999999997</v>
      </c>
      <c r="AR477" s="146" t="s">
        <v>265</v>
      </c>
      <c r="AT477" s="146" t="s">
        <v>147</v>
      </c>
      <c r="AU477" s="146" t="s">
        <v>81</v>
      </c>
      <c r="AY477" s="17" t="s">
        <v>144</v>
      </c>
      <c r="BE477" s="147">
        <f>IF(N477="základní",J477,0)</f>
        <v>0</v>
      </c>
      <c r="BF477" s="147">
        <f>IF(N477="snížená",J477,0)</f>
        <v>0</v>
      </c>
      <c r="BG477" s="147">
        <f>IF(N477="zákl. přenesená",J477,0)</f>
        <v>0</v>
      </c>
      <c r="BH477" s="147">
        <f>IF(N477="sníž. přenesená",J477,0)</f>
        <v>0</v>
      </c>
      <c r="BI477" s="147">
        <f>IF(N477="nulová",J477,0)</f>
        <v>0</v>
      </c>
      <c r="BJ477" s="17" t="s">
        <v>79</v>
      </c>
      <c r="BK477" s="147">
        <f>ROUND(I477*H477,2)</f>
        <v>0</v>
      </c>
      <c r="BL477" s="17" t="s">
        <v>265</v>
      </c>
      <c r="BM477" s="146" t="s">
        <v>557</v>
      </c>
    </row>
    <row r="478" spans="2:65" s="12" customFormat="1">
      <c r="B478" s="148"/>
      <c r="D478" s="149" t="s">
        <v>153</v>
      </c>
      <c r="E478" s="150" t="s">
        <v>1</v>
      </c>
      <c r="F478" s="151" t="s">
        <v>174</v>
      </c>
      <c r="H478" s="150" t="s">
        <v>1</v>
      </c>
      <c r="I478" s="152"/>
      <c r="L478" s="148"/>
      <c r="M478" s="153"/>
      <c r="T478" s="154"/>
      <c r="AT478" s="150" t="s">
        <v>153</v>
      </c>
      <c r="AU478" s="150" t="s">
        <v>81</v>
      </c>
      <c r="AV478" s="12" t="s">
        <v>79</v>
      </c>
      <c r="AW478" s="12" t="s">
        <v>28</v>
      </c>
      <c r="AX478" s="12" t="s">
        <v>71</v>
      </c>
      <c r="AY478" s="150" t="s">
        <v>144</v>
      </c>
    </row>
    <row r="479" spans="2:65" s="13" customFormat="1">
      <c r="B479" s="155"/>
      <c r="D479" s="149" t="s">
        <v>153</v>
      </c>
      <c r="E479" s="156" t="s">
        <v>1</v>
      </c>
      <c r="F479" s="157" t="s">
        <v>558</v>
      </c>
      <c r="H479" s="158">
        <v>25.32</v>
      </c>
      <c r="I479" s="159"/>
      <c r="L479" s="155"/>
      <c r="M479" s="160"/>
      <c r="T479" s="161"/>
      <c r="AT479" s="156" t="s">
        <v>153</v>
      </c>
      <c r="AU479" s="156" t="s">
        <v>81</v>
      </c>
      <c r="AV479" s="13" t="s">
        <v>81</v>
      </c>
      <c r="AW479" s="13" t="s">
        <v>28</v>
      </c>
      <c r="AX479" s="13" t="s">
        <v>71</v>
      </c>
      <c r="AY479" s="156" t="s">
        <v>144</v>
      </c>
    </row>
    <row r="480" spans="2:65" s="12" customFormat="1">
      <c r="B480" s="148"/>
      <c r="D480" s="149" t="s">
        <v>153</v>
      </c>
      <c r="E480" s="150" t="s">
        <v>1</v>
      </c>
      <c r="F480" s="151" t="s">
        <v>179</v>
      </c>
      <c r="H480" s="150" t="s">
        <v>1</v>
      </c>
      <c r="I480" s="152"/>
      <c r="L480" s="148"/>
      <c r="M480" s="153"/>
      <c r="T480" s="154"/>
      <c r="AT480" s="150" t="s">
        <v>153</v>
      </c>
      <c r="AU480" s="150" t="s">
        <v>81</v>
      </c>
      <c r="AV480" s="12" t="s">
        <v>79</v>
      </c>
      <c r="AW480" s="12" t="s">
        <v>28</v>
      </c>
      <c r="AX480" s="12" t="s">
        <v>71</v>
      </c>
      <c r="AY480" s="150" t="s">
        <v>144</v>
      </c>
    </row>
    <row r="481" spans="2:65" s="13" customFormat="1">
      <c r="B481" s="155"/>
      <c r="D481" s="149" t="s">
        <v>153</v>
      </c>
      <c r="E481" s="156" t="s">
        <v>1</v>
      </c>
      <c r="F481" s="157" t="s">
        <v>559</v>
      </c>
      <c r="H481" s="158">
        <v>24.14</v>
      </c>
      <c r="I481" s="159"/>
      <c r="L481" s="155"/>
      <c r="M481" s="160"/>
      <c r="T481" s="161"/>
      <c r="AT481" s="156" t="s">
        <v>153</v>
      </c>
      <c r="AU481" s="156" t="s">
        <v>81</v>
      </c>
      <c r="AV481" s="13" t="s">
        <v>81</v>
      </c>
      <c r="AW481" s="13" t="s">
        <v>28</v>
      </c>
      <c r="AX481" s="13" t="s">
        <v>71</v>
      </c>
      <c r="AY481" s="156" t="s">
        <v>144</v>
      </c>
    </row>
    <row r="482" spans="2:65" s="15" customFormat="1">
      <c r="B482" s="180"/>
      <c r="D482" s="149" t="s">
        <v>153</v>
      </c>
      <c r="E482" s="181" t="s">
        <v>1</v>
      </c>
      <c r="F482" s="182" t="s">
        <v>182</v>
      </c>
      <c r="H482" s="183">
        <v>49.46</v>
      </c>
      <c r="I482" s="184"/>
      <c r="L482" s="180"/>
      <c r="M482" s="185"/>
      <c r="T482" s="186"/>
      <c r="AT482" s="181" t="s">
        <v>153</v>
      </c>
      <c r="AU482" s="181" t="s">
        <v>81</v>
      </c>
      <c r="AV482" s="15" t="s">
        <v>151</v>
      </c>
      <c r="AW482" s="15" t="s">
        <v>28</v>
      </c>
      <c r="AX482" s="15" t="s">
        <v>79</v>
      </c>
      <c r="AY482" s="181" t="s">
        <v>144</v>
      </c>
    </row>
    <row r="483" spans="2:65" s="1" customFormat="1" ht="24.2" customHeight="1">
      <c r="B483" s="133"/>
      <c r="C483" s="134" t="s">
        <v>560</v>
      </c>
      <c r="D483" s="134" t="s">
        <v>147</v>
      </c>
      <c r="E483" s="135" t="s">
        <v>561</v>
      </c>
      <c r="F483" s="136" t="s">
        <v>562</v>
      </c>
      <c r="G483" s="137" t="s">
        <v>491</v>
      </c>
      <c r="H483" s="187"/>
      <c r="I483" s="139"/>
      <c r="J483" s="140">
        <f>ROUND(I483*H483,2)</f>
        <v>0</v>
      </c>
      <c r="K483" s="141"/>
      <c r="L483" s="32"/>
      <c r="M483" s="142" t="s">
        <v>1</v>
      </c>
      <c r="N483" s="143" t="s">
        <v>36</v>
      </c>
      <c r="P483" s="144">
        <f>O483*H483</f>
        <v>0</v>
      </c>
      <c r="Q483" s="144">
        <v>0</v>
      </c>
      <c r="R483" s="144">
        <f>Q483*H483</f>
        <v>0</v>
      </c>
      <c r="S483" s="144">
        <v>0</v>
      </c>
      <c r="T483" s="145">
        <f>S483*H483</f>
        <v>0</v>
      </c>
      <c r="AR483" s="146" t="s">
        <v>265</v>
      </c>
      <c r="AT483" s="146" t="s">
        <v>147</v>
      </c>
      <c r="AU483" s="146" t="s">
        <v>81</v>
      </c>
      <c r="AY483" s="17" t="s">
        <v>144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7" t="s">
        <v>79</v>
      </c>
      <c r="BK483" s="147">
        <f>ROUND(I483*H483,2)</f>
        <v>0</v>
      </c>
      <c r="BL483" s="17" t="s">
        <v>265</v>
      </c>
      <c r="BM483" s="146" t="s">
        <v>729</v>
      </c>
    </row>
    <row r="484" spans="2:65" s="11" customFormat="1" ht="22.9" customHeight="1">
      <c r="B484" s="121"/>
      <c r="D484" s="122" t="s">
        <v>70</v>
      </c>
      <c r="E484" s="131" t="s">
        <v>564</v>
      </c>
      <c r="F484" s="131" t="s">
        <v>565</v>
      </c>
      <c r="I484" s="124"/>
      <c r="J484" s="132">
        <f>BK484</f>
        <v>0</v>
      </c>
      <c r="L484" s="121"/>
      <c r="M484" s="126"/>
      <c r="P484" s="127">
        <f>SUM(P485:P513)</f>
        <v>0</v>
      </c>
      <c r="R484" s="127">
        <f>SUM(R485:R513)</f>
        <v>0</v>
      </c>
      <c r="T484" s="128">
        <f>SUM(T485:T513)</f>
        <v>4.0562550000000002</v>
      </c>
      <c r="AR484" s="122" t="s">
        <v>81</v>
      </c>
      <c r="AT484" s="129" t="s">
        <v>70</v>
      </c>
      <c r="AU484" s="129" t="s">
        <v>79</v>
      </c>
      <c r="AY484" s="122" t="s">
        <v>144</v>
      </c>
      <c r="BK484" s="130">
        <f>SUM(BK485:BK513)</f>
        <v>0</v>
      </c>
    </row>
    <row r="485" spans="2:65" s="1" customFormat="1" ht="24.2" customHeight="1">
      <c r="B485" s="133"/>
      <c r="C485" s="134" t="s">
        <v>566</v>
      </c>
      <c r="D485" s="134" t="s">
        <v>147</v>
      </c>
      <c r="E485" s="135" t="s">
        <v>567</v>
      </c>
      <c r="F485" s="136" t="s">
        <v>568</v>
      </c>
      <c r="G485" s="137" t="s">
        <v>171</v>
      </c>
      <c r="H485" s="138">
        <v>49.77</v>
      </c>
      <c r="I485" s="139"/>
      <c r="J485" s="140">
        <f>ROUND(I485*H485,2)</f>
        <v>0</v>
      </c>
      <c r="K485" s="141"/>
      <c r="L485" s="32"/>
      <c r="M485" s="142" t="s">
        <v>1</v>
      </c>
      <c r="N485" s="143" t="s">
        <v>36</v>
      </c>
      <c r="P485" s="144">
        <f>O485*H485</f>
        <v>0</v>
      </c>
      <c r="Q485" s="144">
        <v>0</v>
      </c>
      <c r="R485" s="144">
        <f>Q485*H485</f>
        <v>0</v>
      </c>
      <c r="S485" s="144">
        <v>8.1500000000000003E-2</v>
      </c>
      <c r="T485" s="145">
        <f>S485*H485</f>
        <v>4.0562550000000002</v>
      </c>
      <c r="AR485" s="146" t="s">
        <v>265</v>
      </c>
      <c r="AT485" s="146" t="s">
        <v>147</v>
      </c>
      <c r="AU485" s="146" t="s">
        <v>81</v>
      </c>
      <c r="AY485" s="17" t="s">
        <v>144</v>
      </c>
      <c r="BE485" s="147">
        <f>IF(N485="základní",J485,0)</f>
        <v>0</v>
      </c>
      <c r="BF485" s="147">
        <f>IF(N485="snížená",J485,0)</f>
        <v>0</v>
      </c>
      <c r="BG485" s="147">
        <f>IF(N485="zákl. přenesená",J485,0)</f>
        <v>0</v>
      </c>
      <c r="BH485" s="147">
        <f>IF(N485="sníž. přenesená",J485,0)</f>
        <v>0</v>
      </c>
      <c r="BI485" s="147">
        <f>IF(N485="nulová",J485,0)</f>
        <v>0</v>
      </c>
      <c r="BJ485" s="17" t="s">
        <v>79</v>
      </c>
      <c r="BK485" s="147">
        <f>ROUND(I485*H485,2)</f>
        <v>0</v>
      </c>
      <c r="BL485" s="17" t="s">
        <v>265</v>
      </c>
      <c r="BM485" s="146" t="s">
        <v>569</v>
      </c>
    </row>
    <row r="486" spans="2:65" s="12" customFormat="1">
      <c r="B486" s="148"/>
      <c r="D486" s="149" t="s">
        <v>153</v>
      </c>
      <c r="E486" s="150" t="s">
        <v>1</v>
      </c>
      <c r="F486" s="151" t="s">
        <v>174</v>
      </c>
      <c r="H486" s="150" t="s">
        <v>1</v>
      </c>
      <c r="I486" s="152"/>
      <c r="L486" s="148"/>
      <c r="M486" s="153"/>
      <c r="T486" s="154"/>
      <c r="AT486" s="150" t="s">
        <v>153</v>
      </c>
      <c r="AU486" s="150" t="s">
        <v>81</v>
      </c>
      <c r="AV486" s="12" t="s">
        <v>79</v>
      </c>
      <c r="AW486" s="12" t="s">
        <v>28</v>
      </c>
      <c r="AX486" s="12" t="s">
        <v>71</v>
      </c>
      <c r="AY486" s="150" t="s">
        <v>144</v>
      </c>
    </row>
    <row r="487" spans="2:65" s="12" customFormat="1">
      <c r="B487" s="148"/>
      <c r="D487" s="149" t="s">
        <v>153</v>
      </c>
      <c r="E487" s="150" t="s">
        <v>1</v>
      </c>
      <c r="F487" s="151" t="s">
        <v>230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65" s="13" customFormat="1">
      <c r="B488" s="155"/>
      <c r="D488" s="149" t="s">
        <v>153</v>
      </c>
      <c r="E488" s="156" t="s">
        <v>1</v>
      </c>
      <c r="F488" s="157" t="s">
        <v>570</v>
      </c>
      <c r="H488" s="158">
        <v>9.7859999999999996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65" s="13" customFormat="1">
      <c r="B489" s="155"/>
      <c r="D489" s="149" t="s">
        <v>153</v>
      </c>
      <c r="E489" s="156" t="s">
        <v>1</v>
      </c>
      <c r="F489" s="157" t="s">
        <v>571</v>
      </c>
      <c r="H489" s="158">
        <v>0.85199999999999998</v>
      </c>
      <c r="I489" s="159"/>
      <c r="L489" s="155"/>
      <c r="M489" s="160"/>
      <c r="T489" s="161"/>
      <c r="AT489" s="156" t="s">
        <v>153</v>
      </c>
      <c r="AU489" s="156" t="s">
        <v>81</v>
      </c>
      <c r="AV489" s="13" t="s">
        <v>81</v>
      </c>
      <c r="AW489" s="13" t="s">
        <v>28</v>
      </c>
      <c r="AX489" s="13" t="s">
        <v>71</v>
      </c>
      <c r="AY489" s="156" t="s">
        <v>144</v>
      </c>
    </row>
    <row r="490" spans="2:65" s="14" customFormat="1">
      <c r="B490" s="173"/>
      <c r="D490" s="149" t="s">
        <v>153</v>
      </c>
      <c r="E490" s="174" t="s">
        <v>1</v>
      </c>
      <c r="F490" s="175" t="s">
        <v>178</v>
      </c>
      <c r="H490" s="176">
        <v>10.638</v>
      </c>
      <c r="I490" s="177"/>
      <c r="L490" s="173"/>
      <c r="M490" s="178"/>
      <c r="T490" s="179"/>
      <c r="AT490" s="174" t="s">
        <v>153</v>
      </c>
      <c r="AU490" s="174" t="s">
        <v>81</v>
      </c>
      <c r="AV490" s="14" t="s">
        <v>145</v>
      </c>
      <c r="AW490" s="14" t="s">
        <v>28</v>
      </c>
      <c r="AX490" s="14" t="s">
        <v>71</v>
      </c>
      <c r="AY490" s="174" t="s">
        <v>144</v>
      </c>
    </row>
    <row r="491" spans="2:65" s="12" customFormat="1">
      <c r="B491" s="148"/>
      <c r="D491" s="149" t="s">
        <v>153</v>
      </c>
      <c r="E491" s="150" t="s">
        <v>1</v>
      </c>
      <c r="F491" s="151" t="s">
        <v>232</v>
      </c>
      <c r="H491" s="150" t="s">
        <v>1</v>
      </c>
      <c r="I491" s="152"/>
      <c r="L491" s="148"/>
      <c r="M491" s="153"/>
      <c r="T491" s="154"/>
      <c r="AT491" s="150" t="s">
        <v>153</v>
      </c>
      <c r="AU491" s="150" t="s">
        <v>81</v>
      </c>
      <c r="AV491" s="12" t="s">
        <v>79</v>
      </c>
      <c r="AW491" s="12" t="s">
        <v>28</v>
      </c>
      <c r="AX491" s="12" t="s">
        <v>71</v>
      </c>
      <c r="AY491" s="150" t="s">
        <v>144</v>
      </c>
    </row>
    <row r="492" spans="2:65" s="13" customFormat="1">
      <c r="B492" s="155"/>
      <c r="D492" s="149" t="s">
        <v>153</v>
      </c>
      <c r="E492" s="156" t="s">
        <v>1</v>
      </c>
      <c r="F492" s="157" t="s">
        <v>572</v>
      </c>
      <c r="H492" s="158">
        <v>4.093</v>
      </c>
      <c r="I492" s="159"/>
      <c r="L492" s="155"/>
      <c r="M492" s="160"/>
      <c r="T492" s="161"/>
      <c r="AT492" s="156" t="s">
        <v>153</v>
      </c>
      <c r="AU492" s="156" t="s">
        <v>81</v>
      </c>
      <c r="AV492" s="13" t="s">
        <v>81</v>
      </c>
      <c r="AW492" s="13" t="s">
        <v>28</v>
      </c>
      <c r="AX492" s="13" t="s">
        <v>71</v>
      </c>
      <c r="AY492" s="156" t="s">
        <v>144</v>
      </c>
    </row>
    <row r="493" spans="2:65" s="13" customFormat="1">
      <c r="B493" s="155"/>
      <c r="D493" s="149" t="s">
        <v>153</v>
      </c>
      <c r="E493" s="156" t="s">
        <v>1</v>
      </c>
      <c r="F493" s="157" t="s">
        <v>573</v>
      </c>
      <c r="H493" s="158">
        <v>4.5750000000000002</v>
      </c>
      <c r="I493" s="159"/>
      <c r="L493" s="155"/>
      <c r="M493" s="160"/>
      <c r="T493" s="161"/>
      <c r="AT493" s="156" t="s">
        <v>153</v>
      </c>
      <c r="AU493" s="156" t="s">
        <v>81</v>
      </c>
      <c r="AV493" s="13" t="s">
        <v>81</v>
      </c>
      <c r="AW493" s="13" t="s">
        <v>28</v>
      </c>
      <c r="AX493" s="13" t="s">
        <v>71</v>
      </c>
      <c r="AY493" s="156" t="s">
        <v>144</v>
      </c>
    </row>
    <row r="494" spans="2:65" s="14" customFormat="1">
      <c r="B494" s="173"/>
      <c r="D494" s="149" t="s">
        <v>153</v>
      </c>
      <c r="E494" s="174" t="s">
        <v>1</v>
      </c>
      <c r="F494" s="175" t="s">
        <v>178</v>
      </c>
      <c r="H494" s="176">
        <v>8.6679999999999993</v>
      </c>
      <c r="I494" s="177"/>
      <c r="L494" s="173"/>
      <c r="M494" s="178"/>
      <c r="T494" s="179"/>
      <c r="AT494" s="174" t="s">
        <v>153</v>
      </c>
      <c r="AU494" s="174" t="s">
        <v>81</v>
      </c>
      <c r="AV494" s="14" t="s">
        <v>145</v>
      </c>
      <c r="AW494" s="14" t="s">
        <v>28</v>
      </c>
      <c r="AX494" s="14" t="s">
        <v>71</v>
      </c>
      <c r="AY494" s="174" t="s">
        <v>144</v>
      </c>
    </row>
    <row r="495" spans="2:65" s="12" customFormat="1">
      <c r="B495" s="148"/>
      <c r="D495" s="149" t="s">
        <v>153</v>
      </c>
      <c r="E495" s="150" t="s">
        <v>1</v>
      </c>
      <c r="F495" s="151" t="s">
        <v>228</v>
      </c>
      <c r="H495" s="150" t="s">
        <v>1</v>
      </c>
      <c r="I495" s="152"/>
      <c r="L495" s="148"/>
      <c r="M495" s="153"/>
      <c r="T495" s="154"/>
      <c r="AT495" s="150" t="s">
        <v>153</v>
      </c>
      <c r="AU495" s="150" t="s">
        <v>81</v>
      </c>
      <c r="AV495" s="12" t="s">
        <v>79</v>
      </c>
      <c r="AW495" s="12" t="s">
        <v>28</v>
      </c>
      <c r="AX495" s="12" t="s">
        <v>71</v>
      </c>
      <c r="AY495" s="150" t="s">
        <v>144</v>
      </c>
    </row>
    <row r="496" spans="2:65" s="13" customFormat="1">
      <c r="B496" s="155"/>
      <c r="D496" s="149" t="s">
        <v>153</v>
      </c>
      <c r="E496" s="156" t="s">
        <v>1</v>
      </c>
      <c r="F496" s="157" t="s">
        <v>574</v>
      </c>
      <c r="H496" s="158">
        <v>5.93</v>
      </c>
      <c r="I496" s="159"/>
      <c r="L496" s="155"/>
      <c r="M496" s="160"/>
      <c r="T496" s="161"/>
      <c r="AT496" s="156" t="s">
        <v>153</v>
      </c>
      <c r="AU496" s="156" t="s">
        <v>81</v>
      </c>
      <c r="AV496" s="13" t="s">
        <v>81</v>
      </c>
      <c r="AW496" s="13" t="s">
        <v>28</v>
      </c>
      <c r="AX496" s="13" t="s">
        <v>71</v>
      </c>
      <c r="AY496" s="156" t="s">
        <v>144</v>
      </c>
    </row>
    <row r="497" spans="2:51" s="14" customFormat="1">
      <c r="B497" s="173"/>
      <c r="D497" s="149" t="s">
        <v>153</v>
      </c>
      <c r="E497" s="174" t="s">
        <v>1</v>
      </c>
      <c r="F497" s="175" t="s">
        <v>178</v>
      </c>
      <c r="H497" s="176">
        <v>5.93</v>
      </c>
      <c r="I497" s="177"/>
      <c r="L497" s="173"/>
      <c r="M497" s="178"/>
      <c r="T497" s="179"/>
      <c r="AT497" s="174" t="s">
        <v>153</v>
      </c>
      <c r="AU497" s="174" t="s">
        <v>81</v>
      </c>
      <c r="AV497" s="14" t="s">
        <v>145</v>
      </c>
      <c r="AW497" s="14" t="s">
        <v>28</v>
      </c>
      <c r="AX497" s="14" t="s">
        <v>71</v>
      </c>
      <c r="AY497" s="174" t="s">
        <v>144</v>
      </c>
    </row>
    <row r="498" spans="2:51" s="12" customFormat="1">
      <c r="B498" s="148"/>
      <c r="D498" s="149" t="s">
        <v>153</v>
      </c>
      <c r="E498" s="150" t="s">
        <v>1</v>
      </c>
      <c r="F498" s="151" t="s">
        <v>179</v>
      </c>
      <c r="H498" s="150" t="s">
        <v>1</v>
      </c>
      <c r="I498" s="152"/>
      <c r="L498" s="148"/>
      <c r="M498" s="153"/>
      <c r="T498" s="154"/>
      <c r="AT498" s="150" t="s">
        <v>153</v>
      </c>
      <c r="AU498" s="150" t="s">
        <v>81</v>
      </c>
      <c r="AV498" s="12" t="s">
        <v>79</v>
      </c>
      <c r="AW498" s="12" t="s">
        <v>28</v>
      </c>
      <c r="AX498" s="12" t="s">
        <v>71</v>
      </c>
      <c r="AY498" s="150" t="s">
        <v>144</v>
      </c>
    </row>
    <row r="499" spans="2:51" s="12" customFormat="1">
      <c r="B499" s="148"/>
      <c r="D499" s="149" t="s">
        <v>153</v>
      </c>
      <c r="E499" s="150" t="s">
        <v>1</v>
      </c>
      <c r="F499" s="151" t="s">
        <v>236</v>
      </c>
      <c r="H499" s="150" t="s">
        <v>1</v>
      </c>
      <c r="I499" s="152"/>
      <c r="L499" s="148"/>
      <c r="M499" s="153"/>
      <c r="T499" s="154"/>
      <c r="AT499" s="150" t="s">
        <v>153</v>
      </c>
      <c r="AU499" s="150" t="s">
        <v>81</v>
      </c>
      <c r="AV499" s="12" t="s">
        <v>79</v>
      </c>
      <c r="AW499" s="12" t="s">
        <v>28</v>
      </c>
      <c r="AX499" s="12" t="s">
        <v>71</v>
      </c>
      <c r="AY499" s="150" t="s">
        <v>144</v>
      </c>
    </row>
    <row r="500" spans="2:51" s="13" customFormat="1">
      <c r="B500" s="155"/>
      <c r="D500" s="149" t="s">
        <v>153</v>
      </c>
      <c r="E500" s="156" t="s">
        <v>1</v>
      </c>
      <c r="F500" s="157" t="s">
        <v>575</v>
      </c>
      <c r="H500" s="158">
        <v>10.587999999999999</v>
      </c>
      <c r="I500" s="159"/>
      <c r="L500" s="155"/>
      <c r="M500" s="160"/>
      <c r="T500" s="161"/>
      <c r="AT500" s="156" t="s">
        <v>153</v>
      </c>
      <c r="AU500" s="156" t="s">
        <v>81</v>
      </c>
      <c r="AV500" s="13" t="s">
        <v>81</v>
      </c>
      <c r="AW500" s="13" t="s">
        <v>28</v>
      </c>
      <c r="AX500" s="13" t="s">
        <v>71</v>
      </c>
      <c r="AY500" s="156" t="s">
        <v>144</v>
      </c>
    </row>
    <row r="501" spans="2:51" s="14" customFormat="1">
      <c r="B501" s="173"/>
      <c r="D501" s="149" t="s">
        <v>153</v>
      </c>
      <c r="E501" s="174" t="s">
        <v>1</v>
      </c>
      <c r="F501" s="175" t="s">
        <v>178</v>
      </c>
      <c r="H501" s="176">
        <v>10.587999999999999</v>
      </c>
      <c r="I501" s="177"/>
      <c r="L501" s="173"/>
      <c r="M501" s="178"/>
      <c r="T501" s="179"/>
      <c r="AT501" s="174" t="s">
        <v>153</v>
      </c>
      <c r="AU501" s="174" t="s">
        <v>81</v>
      </c>
      <c r="AV501" s="14" t="s">
        <v>145</v>
      </c>
      <c r="AW501" s="14" t="s">
        <v>28</v>
      </c>
      <c r="AX501" s="14" t="s">
        <v>71</v>
      </c>
      <c r="AY501" s="174" t="s">
        <v>144</v>
      </c>
    </row>
    <row r="502" spans="2:51" s="12" customFormat="1">
      <c r="B502" s="148"/>
      <c r="D502" s="149" t="s">
        <v>153</v>
      </c>
      <c r="E502" s="150" t="s">
        <v>1</v>
      </c>
      <c r="F502" s="151" t="s">
        <v>238</v>
      </c>
      <c r="H502" s="150" t="s">
        <v>1</v>
      </c>
      <c r="I502" s="152"/>
      <c r="L502" s="148"/>
      <c r="M502" s="153"/>
      <c r="T502" s="154"/>
      <c r="AT502" s="150" t="s">
        <v>153</v>
      </c>
      <c r="AU502" s="150" t="s">
        <v>81</v>
      </c>
      <c r="AV502" s="12" t="s">
        <v>79</v>
      </c>
      <c r="AW502" s="12" t="s">
        <v>28</v>
      </c>
      <c r="AX502" s="12" t="s">
        <v>71</v>
      </c>
      <c r="AY502" s="150" t="s">
        <v>144</v>
      </c>
    </row>
    <row r="503" spans="2:51" s="13" customFormat="1">
      <c r="B503" s="155"/>
      <c r="D503" s="149" t="s">
        <v>153</v>
      </c>
      <c r="E503" s="156" t="s">
        <v>1</v>
      </c>
      <c r="F503" s="157" t="s">
        <v>576</v>
      </c>
      <c r="H503" s="158">
        <v>2.1800000000000002</v>
      </c>
      <c r="I503" s="159"/>
      <c r="L503" s="155"/>
      <c r="M503" s="160"/>
      <c r="T503" s="161"/>
      <c r="AT503" s="156" t="s">
        <v>153</v>
      </c>
      <c r="AU503" s="156" t="s">
        <v>81</v>
      </c>
      <c r="AV503" s="13" t="s">
        <v>81</v>
      </c>
      <c r="AW503" s="13" t="s">
        <v>28</v>
      </c>
      <c r="AX503" s="13" t="s">
        <v>71</v>
      </c>
      <c r="AY503" s="156" t="s">
        <v>144</v>
      </c>
    </row>
    <row r="504" spans="2:51" s="13" customFormat="1">
      <c r="B504" s="155"/>
      <c r="D504" s="149" t="s">
        <v>153</v>
      </c>
      <c r="E504" s="156" t="s">
        <v>1</v>
      </c>
      <c r="F504" s="157" t="s">
        <v>577</v>
      </c>
      <c r="H504" s="158">
        <v>6.4050000000000002</v>
      </c>
      <c r="I504" s="159"/>
      <c r="L504" s="155"/>
      <c r="M504" s="160"/>
      <c r="T504" s="161"/>
      <c r="AT504" s="156" t="s">
        <v>153</v>
      </c>
      <c r="AU504" s="156" t="s">
        <v>81</v>
      </c>
      <c r="AV504" s="13" t="s">
        <v>81</v>
      </c>
      <c r="AW504" s="13" t="s">
        <v>28</v>
      </c>
      <c r="AX504" s="13" t="s">
        <v>71</v>
      </c>
      <c r="AY504" s="156" t="s">
        <v>144</v>
      </c>
    </row>
    <row r="505" spans="2:51" s="14" customFormat="1">
      <c r="B505" s="173"/>
      <c r="D505" s="149" t="s">
        <v>153</v>
      </c>
      <c r="E505" s="174" t="s">
        <v>1</v>
      </c>
      <c r="F505" s="175" t="s">
        <v>178</v>
      </c>
      <c r="H505" s="176">
        <v>8.5850000000000009</v>
      </c>
      <c r="I505" s="177"/>
      <c r="L505" s="173"/>
      <c r="M505" s="178"/>
      <c r="T505" s="179"/>
      <c r="AT505" s="174" t="s">
        <v>153</v>
      </c>
      <c r="AU505" s="174" t="s">
        <v>81</v>
      </c>
      <c r="AV505" s="14" t="s">
        <v>145</v>
      </c>
      <c r="AW505" s="14" t="s">
        <v>28</v>
      </c>
      <c r="AX505" s="14" t="s">
        <v>71</v>
      </c>
      <c r="AY505" s="174" t="s">
        <v>144</v>
      </c>
    </row>
    <row r="506" spans="2:51" s="12" customFormat="1">
      <c r="B506" s="148"/>
      <c r="D506" s="149" t="s">
        <v>153</v>
      </c>
      <c r="E506" s="150" t="s">
        <v>1</v>
      </c>
      <c r="F506" s="151" t="s">
        <v>240</v>
      </c>
      <c r="H506" s="150" t="s">
        <v>1</v>
      </c>
      <c r="I506" s="152"/>
      <c r="L506" s="148"/>
      <c r="M506" s="153"/>
      <c r="T506" s="154"/>
      <c r="AT506" s="150" t="s">
        <v>153</v>
      </c>
      <c r="AU506" s="150" t="s">
        <v>81</v>
      </c>
      <c r="AV506" s="12" t="s">
        <v>79</v>
      </c>
      <c r="AW506" s="12" t="s">
        <v>28</v>
      </c>
      <c r="AX506" s="12" t="s">
        <v>71</v>
      </c>
      <c r="AY506" s="150" t="s">
        <v>144</v>
      </c>
    </row>
    <row r="507" spans="2:51" s="13" customFormat="1">
      <c r="B507" s="155"/>
      <c r="D507" s="149" t="s">
        <v>153</v>
      </c>
      <c r="E507" s="156" t="s">
        <v>1</v>
      </c>
      <c r="F507" s="157" t="s">
        <v>578</v>
      </c>
      <c r="H507" s="158">
        <v>2.1749999999999998</v>
      </c>
      <c r="I507" s="159"/>
      <c r="L507" s="155"/>
      <c r="M507" s="160"/>
      <c r="T507" s="161"/>
      <c r="AT507" s="156" t="s">
        <v>153</v>
      </c>
      <c r="AU507" s="156" t="s">
        <v>81</v>
      </c>
      <c r="AV507" s="13" t="s">
        <v>81</v>
      </c>
      <c r="AW507" s="13" t="s">
        <v>28</v>
      </c>
      <c r="AX507" s="13" t="s">
        <v>71</v>
      </c>
      <c r="AY507" s="156" t="s">
        <v>144</v>
      </c>
    </row>
    <row r="508" spans="2:51" s="14" customFormat="1">
      <c r="B508" s="173"/>
      <c r="D508" s="149" t="s">
        <v>153</v>
      </c>
      <c r="E508" s="174" t="s">
        <v>1</v>
      </c>
      <c r="F508" s="175" t="s">
        <v>178</v>
      </c>
      <c r="H508" s="176">
        <v>2.1749999999999998</v>
      </c>
      <c r="I508" s="177"/>
      <c r="L508" s="173"/>
      <c r="M508" s="178"/>
      <c r="T508" s="179"/>
      <c r="AT508" s="174" t="s">
        <v>153</v>
      </c>
      <c r="AU508" s="174" t="s">
        <v>81</v>
      </c>
      <c r="AV508" s="14" t="s">
        <v>145</v>
      </c>
      <c r="AW508" s="14" t="s">
        <v>28</v>
      </c>
      <c r="AX508" s="14" t="s">
        <v>71</v>
      </c>
      <c r="AY508" s="174" t="s">
        <v>144</v>
      </c>
    </row>
    <row r="509" spans="2:51" s="12" customFormat="1">
      <c r="B509" s="148"/>
      <c r="D509" s="149" t="s">
        <v>153</v>
      </c>
      <c r="E509" s="150" t="s">
        <v>1</v>
      </c>
      <c r="F509" s="151" t="s">
        <v>234</v>
      </c>
      <c r="H509" s="150" t="s">
        <v>1</v>
      </c>
      <c r="I509" s="152"/>
      <c r="L509" s="148"/>
      <c r="M509" s="153"/>
      <c r="T509" s="154"/>
      <c r="AT509" s="150" t="s">
        <v>153</v>
      </c>
      <c r="AU509" s="150" t="s">
        <v>81</v>
      </c>
      <c r="AV509" s="12" t="s">
        <v>79</v>
      </c>
      <c r="AW509" s="12" t="s">
        <v>28</v>
      </c>
      <c r="AX509" s="12" t="s">
        <v>71</v>
      </c>
      <c r="AY509" s="150" t="s">
        <v>144</v>
      </c>
    </row>
    <row r="510" spans="2:51" s="13" customFormat="1">
      <c r="B510" s="155"/>
      <c r="D510" s="149" t="s">
        <v>153</v>
      </c>
      <c r="E510" s="156" t="s">
        <v>1</v>
      </c>
      <c r="F510" s="157" t="s">
        <v>579</v>
      </c>
      <c r="H510" s="158">
        <v>3.1859999999999999</v>
      </c>
      <c r="I510" s="159"/>
      <c r="L510" s="155"/>
      <c r="M510" s="160"/>
      <c r="T510" s="161"/>
      <c r="AT510" s="156" t="s">
        <v>153</v>
      </c>
      <c r="AU510" s="156" t="s">
        <v>81</v>
      </c>
      <c r="AV510" s="13" t="s">
        <v>81</v>
      </c>
      <c r="AW510" s="13" t="s">
        <v>28</v>
      </c>
      <c r="AX510" s="13" t="s">
        <v>71</v>
      </c>
      <c r="AY510" s="156" t="s">
        <v>144</v>
      </c>
    </row>
    <row r="511" spans="2:51" s="14" customFormat="1">
      <c r="B511" s="173"/>
      <c r="D511" s="149" t="s">
        <v>153</v>
      </c>
      <c r="E511" s="174" t="s">
        <v>1</v>
      </c>
      <c r="F511" s="175" t="s">
        <v>178</v>
      </c>
      <c r="H511" s="176">
        <v>3.1859999999999999</v>
      </c>
      <c r="I511" s="177"/>
      <c r="L511" s="173"/>
      <c r="M511" s="178"/>
      <c r="T511" s="179"/>
      <c r="AT511" s="174" t="s">
        <v>153</v>
      </c>
      <c r="AU511" s="174" t="s">
        <v>81</v>
      </c>
      <c r="AV511" s="14" t="s">
        <v>145</v>
      </c>
      <c r="AW511" s="14" t="s">
        <v>28</v>
      </c>
      <c r="AX511" s="14" t="s">
        <v>71</v>
      </c>
      <c r="AY511" s="174" t="s">
        <v>144</v>
      </c>
    </row>
    <row r="512" spans="2:51" s="15" customFormat="1">
      <c r="B512" s="180"/>
      <c r="D512" s="149" t="s">
        <v>153</v>
      </c>
      <c r="E512" s="181" t="s">
        <v>1</v>
      </c>
      <c r="F512" s="182" t="s">
        <v>182</v>
      </c>
      <c r="H512" s="183">
        <v>49.77</v>
      </c>
      <c r="I512" s="184"/>
      <c r="L512" s="180"/>
      <c r="M512" s="185"/>
      <c r="T512" s="186"/>
      <c r="AT512" s="181" t="s">
        <v>153</v>
      </c>
      <c r="AU512" s="181" t="s">
        <v>81</v>
      </c>
      <c r="AV512" s="15" t="s">
        <v>151</v>
      </c>
      <c r="AW512" s="15" t="s">
        <v>28</v>
      </c>
      <c r="AX512" s="15" t="s">
        <v>79</v>
      </c>
      <c r="AY512" s="181" t="s">
        <v>144</v>
      </c>
    </row>
    <row r="513" spans="2:65" s="1" customFormat="1" ht="24.2" customHeight="1">
      <c r="B513" s="133"/>
      <c r="C513" s="134" t="s">
        <v>580</v>
      </c>
      <c r="D513" s="134" t="s">
        <v>147</v>
      </c>
      <c r="E513" s="135" t="s">
        <v>581</v>
      </c>
      <c r="F513" s="136" t="s">
        <v>582</v>
      </c>
      <c r="G513" s="137" t="s">
        <v>491</v>
      </c>
      <c r="H513" s="187"/>
      <c r="I513" s="139"/>
      <c r="J513" s="140">
        <f>ROUND(I513*H513,2)</f>
        <v>0</v>
      </c>
      <c r="K513" s="141"/>
      <c r="L513" s="32"/>
      <c r="M513" s="142" t="s">
        <v>1</v>
      </c>
      <c r="N513" s="143" t="s">
        <v>36</v>
      </c>
      <c r="P513" s="144">
        <f>O513*H513</f>
        <v>0</v>
      </c>
      <c r="Q513" s="144">
        <v>0</v>
      </c>
      <c r="R513" s="144">
        <f>Q513*H513</f>
        <v>0</v>
      </c>
      <c r="S513" s="144">
        <v>0</v>
      </c>
      <c r="T513" s="145">
        <f>S513*H513</f>
        <v>0</v>
      </c>
      <c r="AR513" s="146" t="s">
        <v>265</v>
      </c>
      <c r="AT513" s="146" t="s">
        <v>147</v>
      </c>
      <c r="AU513" s="146" t="s">
        <v>81</v>
      </c>
      <c r="AY513" s="17" t="s">
        <v>144</v>
      </c>
      <c r="BE513" s="147">
        <f>IF(N513="základní",J513,0)</f>
        <v>0</v>
      </c>
      <c r="BF513" s="147">
        <f>IF(N513="snížená",J513,0)</f>
        <v>0</v>
      </c>
      <c r="BG513" s="147">
        <f>IF(N513="zákl. přenesená",J513,0)</f>
        <v>0</v>
      </c>
      <c r="BH513" s="147">
        <f>IF(N513="sníž. přenesená",J513,0)</f>
        <v>0</v>
      </c>
      <c r="BI513" s="147">
        <f>IF(N513="nulová",J513,0)</f>
        <v>0</v>
      </c>
      <c r="BJ513" s="17" t="s">
        <v>79</v>
      </c>
      <c r="BK513" s="147">
        <f>ROUND(I513*H513,2)</f>
        <v>0</v>
      </c>
      <c r="BL513" s="17" t="s">
        <v>265</v>
      </c>
      <c r="BM513" s="146" t="s">
        <v>730</v>
      </c>
    </row>
    <row r="514" spans="2:65" s="11" customFormat="1" ht="22.9" customHeight="1">
      <c r="B514" s="121"/>
      <c r="D514" s="122" t="s">
        <v>70</v>
      </c>
      <c r="E514" s="131" t="s">
        <v>584</v>
      </c>
      <c r="F514" s="131" t="s">
        <v>585</v>
      </c>
      <c r="I514" s="124"/>
      <c r="J514" s="132">
        <f>BK514</f>
        <v>0</v>
      </c>
      <c r="L514" s="121"/>
      <c r="M514" s="126"/>
      <c r="P514" s="127">
        <f>P515</f>
        <v>0</v>
      </c>
      <c r="R514" s="127">
        <f>R515</f>
        <v>0</v>
      </c>
      <c r="T514" s="128">
        <f>T515</f>
        <v>1.4608049999999999E-2</v>
      </c>
      <c r="AR514" s="122" t="s">
        <v>81</v>
      </c>
      <c r="AT514" s="129" t="s">
        <v>70</v>
      </c>
      <c r="AU514" s="129" t="s">
        <v>79</v>
      </c>
      <c r="AY514" s="122" t="s">
        <v>144</v>
      </c>
      <c r="BK514" s="130">
        <f>BK515</f>
        <v>0</v>
      </c>
    </row>
    <row r="515" spans="2:65" s="1" customFormat="1" ht="24.2" customHeight="1">
      <c r="B515" s="133"/>
      <c r="C515" s="134" t="s">
        <v>586</v>
      </c>
      <c r="D515" s="134" t="s">
        <v>147</v>
      </c>
      <c r="E515" s="135" t="s">
        <v>587</v>
      </c>
      <c r="F515" s="136" t="s">
        <v>588</v>
      </c>
      <c r="G515" s="137" t="s">
        <v>171</v>
      </c>
      <c r="H515" s="138">
        <v>97.387</v>
      </c>
      <c r="I515" s="139"/>
      <c r="J515" s="140">
        <f>ROUND(I515*H515,2)</f>
        <v>0</v>
      </c>
      <c r="K515" s="141"/>
      <c r="L515" s="32"/>
      <c r="M515" s="188" t="s">
        <v>1</v>
      </c>
      <c r="N515" s="189" t="s">
        <v>36</v>
      </c>
      <c r="O515" s="190"/>
      <c r="P515" s="191">
        <f>O515*H515</f>
        <v>0</v>
      </c>
      <c r="Q515" s="191">
        <v>0</v>
      </c>
      <c r="R515" s="191">
        <f>Q515*H515</f>
        <v>0</v>
      </c>
      <c r="S515" s="191">
        <v>1.4999999999999999E-4</v>
      </c>
      <c r="T515" s="192">
        <f>S515*H515</f>
        <v>1.4608049999999999E-2</v>
      </c>
      <c r="AR515" s="146" t="s">
        <v>265</v>
      </c>
      <c r="AT515" s="146" t="s">
        <v>147</v>
      </c>
      <c r="AU515" s="146" t="s">
        <v>81</v>
      </c>
      <c r="AY515" s="17" t="s">
        <v>144</v>
      </c>
      <c r="BE515" s="147">
        <f>IF(N515="základní",J515,0)</f>
        <v>0</v>
      </c>
      <c r="BF515" s="147">
        <f>IF(N515="snížená",J515,0)</f>
        <v>0</v>
      </c>
      <c r="BG515" s="147">
        <f>IF(N515="zákl. přenesená",J515,0)</f>
        <v>0</v>
      </c>
      <c r="BH515" s="147">
        <f>IF(N515="sníž. přenesená",J515,0)</f>
        <v>0</v>
      </c>
      <c r="BI515" s="147">
        <f>IF(N515="nulová",J515,0)</f>
        <v>0</v>
      </c>
      <c r="BJ515" s="17" t="s">
        <v>79</v>
      </c>
      <c r="BK515" s="147">
        <f>ROUND(I515*H515,2)</f>
        <v>0</v>
      </c>
      <c r="BL515" s="17" t="s">
        <v>265</v>
      </c>
      <c r="BM515" s="146" t="s">
        <v>589</v>
      </c>
    </row>
    <row r="516" spans="2:65" s="1" customFormat="1" ht="6.95" customHeight="1">
      <c r="B516" s="44"/>
      <c r="C516" s="45"/>
      <c r="D516" s="45"/>
      <c r="E516" s="45"/>
      <c r="F516" s="45"/>
      <c r="G516" s="45"/>
      <c r="H516" s="45"/>
      <c r="I516" s="45"/>
      <c r="J516" s="45"/>
      <c r="K516" s="45"/>
      <c r="L516" s="32"/>
    </row>
  </sheetData>
  <autoFilter ref="C130:K515" xr:uid="{00000000-0009-0000-0000-000004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516"/>
  <sheetViews>
    <sheetView showGridLines="0" topLeftCell="A392" workbookViewId="0">
      <selection activeCell="C397" sqref="C397:J3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I'!K6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731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I'!AN10="","",'Rekapitulace stavby I'!AN10)</f>
        <v/>
      </c>
      <c r="L14" s="32"/>
    </row>
    <row r="15" spans="2:46" s="1" customFormat="1" ht="18" customHeight="1">
      <c r="B15" s="32"/>
      <c r="E15" s="25" t="str">
        <f>IF('Rekapitulace stavby I'!E11="","",'Rekapitulace stavby I'!E11)</f>
        <v xml:space="preserve"> </v>
      </c>
      <c r="I15" s="27" t="s">
        <v>24</v>
      </c>
      <c r="J15" s="25" t="str">
        <f>IF('Rekapitulace stavby I'!AN11="","",'Rekapitulace stavby I'!AN11)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I'!AN13</f>
        <v>Vyplň údaj</v>
      </c>
      <c r="L17" s="32"/>
    </row>
    <row r="18" spans="2:12" s="1" customFormat="1" ht="18" customHeight="1">
      <c r="B18" s="32"/>
      <c r="E18" s="326" t="str">
        <f>'Rekapitulace stavby I'!E14</f>
        <v>Vyplň údaj</v>
      </c>
      <c r="F18" s="318"/>
      <c r="G18" s="318"/>
      <c r="H18" s="318"/>
      <c r="I18" s="27" t="s">
        <v>24</v>
      </c>
      <c r="J18" s="28" t="str">
        <f>'Rekapitulace stavby I'!AN14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I'!AN16="","",'Rekapitulace stavby I'!AN16)</f>
        <v/>
      </c>
      <c r="L20" s="32"/>
    </row>
    <row r="21" spans="2:12" s="1" customFormat="1" ht="18" customHeight="1">
      <c r="B21" s="32"/>
      <c r="E21" s="25" t="str">
        <f>IF('Rekapitulace stavby I'!E17="","",'Rekapitulace stavby I'!E17)</f>
        <v xml:space="preserve"> </v>
      </c>
      <c r="I21" s="27" t="s">
        <v>24</v>
      </c>
      <c r="J21" s="25" t="str">
        <f>IF('Rekapitulace stavby I'!AN17="","",'Rekapitulace stavby I'!AN17)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I'!AN19="","",'Rekapitulace stavby I'!AN19)</f>
        <v/>
      </c>
      <c r="L23" s="32"/>
    </row>
    <row r="24" spans="2:12" s="1" customFormat="1" ht="18" customHeight="1">
      <c r="B24" s="32"/>
      <c r="E24" s="25" t="str">
        <f>IF('Rekapitulace stavby I'!E20="","",'Rekapitulace stavby I'!E20)</f>
        <v xml:space="preserve"> </v>
      </c>
      <c r="I24" s="27" t="s">
        <v>24</v>
      </c>
      <c r="J24" s="25" t="str">
        <f>IF('Rekapitulace stavby I'!AN20="","",'Rekapitulace stavby I'!AN20)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ROUND(J131,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ROUND((SUM(BE131:BE515)),  2)</f>
        <v>0</v>
      </c>
      <c r="I33" s="92">
        <v>0.21</v>
      </c>
      <c r="J33" s="91">
        <f>ROUND(((SUM(BE131:BE515))*I33),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ROUND((SUM(BF131:BF515)),  2)</f>
        <v>0</v>
      </c>
      <c r="I34" s="92">
        <v>0.15</v>
      </c>
      <c r="J34" s="91">
        <f>ROUND(((SUM(BF131:BF515))*I34),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ROUND((SUM(BG131:BG515)),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ROUND((SUM(BH131:BH515)),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ROUND((SUM(BI131:BI515)),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04b - 4 NP - typ A a B 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J131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117</v>
      </c>
      <c r="E100" s="110"/>
      <c r="F100" s="110"/>
      <c r="G100" s="110"/>
      <c r="H100" s="110"/>
      <c r="I100" s="110"/>
      <c r="J100" s="111">
        <f>J169</f>
        <v>0</v>
      </c>
      <c r="L100" s="108"/>
    </row>
    <row r="101" spans="2:12" s="9" customFormat="1" ht="19.899999999999999" customHeight="1">
      <c r="B101" s="108"/>
      <c r="D101" s="109" t="s">
        <v>118</v>
      </c>
      <c r="E101" s="110"/>
      <c r="F101" s="110"/>
      <c r="G101" s="110"/>
      <c r="H101" s="110"/>
      <c r="I101" s="110"/>
      <c r="J101" s="111">
        <f>J286</f>
        <v>0</v>
      </c>
      <c r="L101" s="108"/>
    </row>
    <row r="102" spans="2:12" s="9" customFormat="1" ht="19.899999999999999" customHeight="1">
      <c r="B102" s="108"/>
      <c r="D102" s="109" t="s">
        <v>119</v>
      </c>
      <c r="E102" s="110"/>
      <c r="F102" s="110"/>
      <c r="G102" s="110"/>
      <c r="H102" s="110"/>
      <c r="I102" s="110"/>
      <c r="J102" s="111">
        <f>J365</f>
        <v>0</v>
      </c>
      <c r="L102" s="108"/>
    </row>
    <row r="103" spans="2:12" s="9" customFormat="1" ht="19.899999999999999" customHeight="1">
      <c r="B103" s="108"/>
      <c r="D103" s="109" t="s">
        <v>120</v>
      </c>
      <c r="E103" s="110"/>
      <c r="F103" s="110"/>
      <c r="G103" s="110"/>
      <c r="H103" s="110"/>
      <c r="I103" s="110"/>
      <c r="J103" s="111">
        <f>J389</f>
        <v>0</v>
      </c>
      <c r="L103" s="108"/>
    </row>
    <row r="104" spans="2:12" s="8" customFormat="1" ht="24.95" customHeight="1">
      <c r="B104" s="104"/>
      <c r="D104" s="105" t="s">
        <v>121</v>
      </c>
      <c r="E104" s="106"/>
      <c r="F104" s="106"/>
      <c r="G104" s="106"/>
      <c r="H104" s="106"/>
      <c r="I104" s="106"/>
      <c r="J104" s="107">
        <f>J391</f>
        <v>0</v>
      </c>
      <c r="L104" s="104"/>
    </row>
    <row r="105" spans="2:12" s="9" customFormat="1" ht="19.899999999999999" customHeight="1">
      <c r="B105" s="108"/>
      <c r="D105" s="109" t="s">
        <v>122</v>
      </c>
      <c r="E105" s="110"/>
      <c r="F105" s="110"/>
      <c r="G105" s="110"/>
      <c r="H105" s="110"/>
      <c r="I105" s="110"/>
      <c r="J105" s="111">
        <f>J392</f>
        <v>0</v>
      </c>
      <c r="L105" s="108"/>
    </row>
    <row r="106" spans="2:12" s="9" customFormat="1" ht="19.899999999999999" customHeight="1">
      <c r="B106" s="108"/>
      <c r="D106" s="109" t="s">
        <v>123</v>
      </c>
      <c r="E106" s="110"/>
      <c r="F106" s="110"/>
      <c r="G106" s="110"/>
      <c r="H106" s="110"/>
      <c r="I106" s="110"/>
      <c r="J106" s="111">
        <f>J396</f>
        <v>0</v>
      </c>
      <c r="L106" s="108"/>
    </row>
    <row r="107" spans="2:12" s="9" customFormat="1" ht="19.899999999999999" customHeight="1">
      <c r="B107" s="108"/>
      <c r="D107" s="109" t="s">
        <v>124</v>
      </c>
      <c r="E107" s="110"/>
      <c r="F107" s="110"/>
      <c r="G107" s="110"/>
      <c r="H107" s="110"/>
      <c r="I107" s="110"/>
      <c r="J107" s="111">
        <f>J399</f>
        <v>0</v>
      </c>
      <c r="L107" s="108"/>
    </row>
    <row r="108" spans="2:12" s="9" customFormat="1" ht="19.899999999999999" customHeight="1">
      <c r="B108" s="108"/>
      <c r="D108" s="109" t="s">
        <v>125</v>
      </c>
      <c r="E108" s="110"/>
      <c r="F108" s="110"/>
      <c r="G108" s="110"/>
      <c r="H108" s="110"/>
      <c r="I108" s="110"/>
      <c r="J108" s="111">
        <f>J458</f>
        <v>0</v>
      </c>
      <c r="L108" s="108"/>
    </row>
    <row r="109" spans="2:12" s="9" customFormat="1" ht="19.899999999999999" customHeight="1">
      <c r="B109" s="108"/>
      <c r="D109" s="109" t="s">
        <v>126</v>
      </c>
      <c r="E109" s="110"/>
      <c r="F109" s="110"/>
      <c r="G109" s="110"/>
      <c r="H109" s="110"/>
      <c r="I109" s="110"/>
      <c r="J109" s="111">
        <f>J468</f>
        <v>0</v>
      </c>
      <c r="L109" s="108"/>
    </row>
    <row r="110" spans="2:12" s="9" customFormat="1" ht="19.899999999999999" customHeight="1">
      <c r="B110" s="108"/>
      <c r="D110" s="109" t="s">
        <v>127</v>
      </c>
      <c r="E110" s="110"/>
      <c r="F110" s="110"/>
      <c r="G110" s="110"/>
      <c r="H110" s="110"/>
      <c r="I110" s="110"/>
      <c r="J110" s="111">
        <f>J484</f>
        <v>0</v>
      </c>
      <c r="L110" s="108"/>
    </row>
    <row r="111" spans="2:12" s="9" customFormat="1" ht="19.899999999999999" customHeight="1">
      <c r="B111" s="108"/>
      <c r="D111" s="109" t="s">
        <v>128</v>
      </c>
      <c r="E111" s="110"/>
      <c r="F111" s="110"/>
      <c r="G111" s="110"/>
      <c r="H111" s="110"/>
      <c r="I111" s="110"/>
      <c r="J111" s="111">
        <f>J514</f>
        <v>0</v>
      </c>
      <c r="L111" s="108"/>
    </row>
    <row r="112" spans="2:12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129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324" t="str">
        <f>E7</f>
        <v>UK Kam - Reko sdílených sociálek a kuchyní na 3 blocích, kolej Na Kotli, Hradec Králové</v>
      </c>
      <c r="F121" s="325"/>
      <c r="G121" s="325"/>
      <c r="H121" s="325"/>
      <c r="L121" s="32"/>
    </row>
    <row r="122" spans="2:12" s="1" customFormat="1" ht="12" customHeight="1">
      <c r="B122" s="32"/>
      <c r="C122" s="27" t="s">
        <v>107</v>
      </c>
      <c r="L122" s="32"/>
    </row>
    <row r="123" spans="2:12" s="1" customFormat="1" ht="16.5" customHeight="1">
      <c r="B123" s="32"/>
      <c r="E123" s="303" t="str">
        <f>E9</f>
        <v>04b - 4 NP - typ A a B INV</v>
      </c>
      <c r="F123" s="323"/>
      <c r="G123" s="323"/>
      <c r="H123" s="323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 xml:space="preserve"> </v>
      </c>
      <c r="I125" s="27" t="s">
        <v>21</v>
      </c>
      <c r="J125" s="52" t="str">
        <f>IF(J12="","",J12)</f>
        <v/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22</v>
      </c>
      <c r="F127" s="25" t="str">
        <f>E15</f>
        <v xml:space="preserve"> </v>
      </c>
      <c r="I127" s="27" t="s">
        <v>27</v>
      </c>
      <c r="J127" s="30" t="str">
        <f>E21</f>
        <v xml:space="preserve"> </v>
      </c>
      <c r="L127" s="32"/>
    </row>
    <row r="128" spans="2:12" s="1" customFormat="1" ht="15.2" customHeight="1">
      <c r="B128" s="32"/>
      <c r="C128" s="27" t="s">
        <v>25</v>
      </c>
      <c r="F128" s="25" t="str">
        <f>IF(E18="","",E18)</f>
        <v>Vyplň údaj</v>
      </c>
      <c r="I128" s="27" t="s">
        <v>29</v>
      </c>
      <c r="J128" s="30" t="str">
        <f>E24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2"/>
      <c r="C130" s="113" t="s">
        <v>130</v>
      </c>
      <c r="D130" s="114" t="s">
        <v>56</v>
      </c>
      <c r="E130" s="114" t="s">
        <v>52</v>
      </c>
      <c r="F130" s="114" t="s">
        <v>53</v>
      </c>
      <c r="G130" s="114" t="s">
        <v>131</v>
      </c>
      <c r="H130" s="114" t="s">
        <v>132</v>
      </c>
      <c r="I130" s="114" t="s">
        <v>133</v>
      </c>
      <c r="J130" s="115" t="s">
        <v>111</v>
      </c>
      <c r="K130" s="116" t="s">
        <v>134</v>
      </c>
      <c r="L130" s="112"/>
      <c r="M130" s="59" t="s">
        <v>1</v>
      </c>
      <c r="N130" s="60" t="s">
        <v>35</v>
      </c>
      <c r="O130" s="60" t="s">
        <v>135</v>
      </c>
      <c r="P130" s="60" t="s">
        <v>136</v>
      </c>
      <c r="Q130" s="60" t="s">
        <v>137</v>
      </c>
      <c r="R130" s="60" t="s">
        <v>138</v>
      </c>
      <c r="S130" s="60" t="s">
        <v>139</v>
      </c>
      <c r="T130" s="61" t="s">
        <v>140</v>
      </c>
    </row>
    <row r="131" spans="2:65" s="1" customFormat="1" ht="22.9" customHeight="1">
      <c r="B131" s="32"/>
      <c r="C131" s="64" t="s">
        <v>141</v>
      </c>
      <c r="J131" s="117">
        <f>BK131</f>
        <v>0</v>
      </c>
      <c r="L131" s="32"/>
      <c r="M131" s="62"/>
      <c r="N131" s="53"/>
      <c r="O131" s="53"/>
      <c r="P131" s="118">
        <f>P132+P391</f>
        <v>0</v>
      </c>
      <c r="Q131" s="53"/>
      <c r="R131" s="118">
        <f>R132+R391</f>
        <v>8.5360391899999986</v>
      </c>
      <c r="S131" s="53"/>
      <c r="T131" s="119">
        <f>T132+T391</f>
        <v>25.26705359</v>
      </c>
      <c r="AT131" s="17" t="s">
        <v>70</v>
      </c>
      <c r="AU131" s="17" t="s">
        <v>113</v>
      </c>
      <c r="BK131" s="120">
        <f>BK132+BK391</f>
        <v>0</v>
      </c>
    </row>
    <row r="132" spans="2:65" s="11" customFormat="1" ht="25.9" customHeight="1">
      <c r="B132" s="121"/>
      <c r="D132" s="122" t="s">
        <v>70</v>
      </c>
      <c r="E132" s="123" t="s">
        <v>142</v>
      </c>
      <c r="F132" s="123" t="s">
        <v>143</v>
      </c>
      <c r="I132" s="124"/>
      <c r="J132" s="125">
        <f>BK132</f>
        <v>0</v>
      </c>
      <c r="L132" s="121"/>
      <c r="M132" s="126"/>
      <c r="P132" s="127">
        <f>P133+P155+P169+P286+P365+P389</f>
        <v>0</v>
      </c>
      <c r="R132" s="127">
        <f>R133+R155+R169+R286+R365+R389</f>
        <v>8.5360391899999986</v>
      </c>
      <c r="T132" s="128">
        <f>T133+T155+T169+T286+T365+T389</f>
        <v>11.047432000000001</v>
      </c>
      <c r="AR132" s="122" t="s">
        <v>79</v>
      </c>
      <c r="AT132" s="129" t="s">
        <v>70</v>
      </c>
      <c r="AU132" s="129" t="s">
        <v>71</v>
      </c>
      <c r="AY132" s="122" t="s">
        <v>144</v>
      </c>
      <c r="BK132" s="130">
        <f>BK133+BK155+BK169+BK286+BK365+BK389</f>
        <v>0</v>
      </c>
    </row>
    <row r="133" spans="2:65" s="11" customFormat="1" ht="22.9" customHeight="1">
      <c r="B133" s="121"/>
      <c r="D133" s="122" t="s">
        <v>70</v>
      </c>
      <c r="E133" s="131" t="s">
        <v>145</v>
      </c>
      <c r="F133" s="131" t="s">
        <v>146</v>
      </c>
      <c r="I133" s="124"/>
      <c r="J133" s="132">
        <f>BK133</f>
        <v>0</v>
      </c>
      <c r="L133" s="121"/>
      <c r="M133" s="126"/>
      <c r="P133" s="127">
        <f>SUM(P134:P154)</f>
        <v>0</v>
      </c>
      <c r="R133" s="127">
        <f>SUM(R134:R154)</f>
        <v>0.97126911999999987</v>
      </c>
      <c r="T133" s="128">
        <f>SUM(T134:T154)</f>
        <v>0</v>
      </c>
      <c r="AR133" s="122" t="s">
        <v>79</v>
      </c>
      <c r="AT133" s="129" t="s">
        <v>70</v>
      </c>
      <c r="AU133" s="129" t="s">
        <v>79</v>
      </c>
      <c r="AY133" s="122" t="s">
        <v>144</v>
      </c>
      <c r="BK133" s="130">
        <f>SUM(BK134:BK154)</f>
        <v>0</v>
      </c>
    </row>
    <row r="134" spans="2:65" s="1" customFormat="1" ht="24.2" customHeight="1">
      <c r="B134" s="133"/>
      <c r="C134" s="134" t="s">
        <v>79</v>
      </c>
      <c r="D134" s="134" t="s">
        <v>147</v>
      </c>
      <c r="E134" s="135" t="s">
        <v>148</v>
      </c>
      <c r="F134" s="136" t="s">
        <v>149</v>
      </c>
      <c r="G134" s="137" t="s">
        <v>150</v>
      </c>
      <c r="H134" s="138">
        <v>0.308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36</v>
      </c>
      <c r="P134" s="144">
        <f>O134*H134</f>
        <v>0</v>
      </c>
      <c r="Q134" s="144">
        <v>1.8774999999999999</v>
      </c>
      <c r="R134" s="144">
        <f>Q134*H134</f>
        <v>0.57826999999999995</v>
      </c>
      <c r="S134" s="144">
        <v>0</v>
      </c>
      <c r="T134" s="145">
        <f>S134*H134</f>
        <v>0</v>
      </c>
      <c r="AR134" s="146" t="s">
        <v>151</v>
      </c>
      <c r="AT134" s="146" t="s">
        <v>147</v>
      </c>
      <c r="AU134" s="146" t="s">
        <v>81</v>
      </c>
      <c r="AY134" s="17" t="s">
        <v>144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79</v>
      </c>
      <c r="BK134" s="147">
        <f>ROUND(I134*H134,2)</f>
        <v>0</v>
      </c>
      <c r="BL134" s="17" t="s">
        <v>151</v>
      </c>
      <c r="BM134" s="146" t="s">
        <v>152</v>
      </c>
    </row>
    <row r="135" spans="2:65" s="12" customFormat="1">
      <c r="B135" s="148"/>
      <c r="D135" s="149" t="s">
        <v>153</v>
      </c>
      <c r="E135" s="150" t="s">
        <v>1</v>
      </c>
      <c r="F135" s="151" t="s">
        <v>154</v>
      </c>
      <c r="H135" s="150" t="s">
        <v>1</v>
      </c>
      <c r="I135" s="152"/>
      <c r="L135" s="148"/>
      <c r="M135" s="153"/>
      <c r="T135" s="154"/>
      <c r="AT135" s="150" t="s">
        <v>153</v>
      </c>
      <c r="AU135" s="150" t="s">
        <v>81</v>
      </c>
      <c r="AV135" s="12" t="s">
        <v>79</v>
      </c>
      <c r="AW135" s="12" t="s">
        <v>28</v>
      </c>
      <c r="AX135" s="12" t="s">
        <v>71</v>
      </c>
      <c r="AY135" s="150" t="s">
        <v>144</v>
      </c>
    </row>
    <row r="136" spans="2:65" s="13" customFormat="1">
      <c r="B136" s="155"/>
      <c r="D136" s="149" t="s">
        <v>153</v>
      </c>
      <c r="E136" s="156" t="s">
        <v>1</v>
      </c>
      <c r="F136" s="157" t="s">
        <v>155</v>
      </c>
      <c r="H136" s="158">
        <v>0.308</v>
      </c>
      <c r="I136" s="159"/>
      <c r="L136" s="155"/>
      <c r="M136" s="160"/>
      <c r="T136" s="161"/>
      <c r="AT136" s="156" t="s">
        <v>153</v>
      </c>
      <c r="AU136" s="156" t="s">
        <v>81</v>
      </c>
      <c r="AV136" s="13" t="s">
        <v>81</v>
      </c>
      <c r="AW136" s="13" t="s">
        <v>28</v>
      </c>
      <c r="AX136" s="13" t="s">
        <v>79</v>
      </c>
      <c r="AY136" s="156" t="s">
        <v>144</v>
      </c>
    </row>
    <row r="137" spans="2:65" s="1" customFormat="1" ht="37.9" customHeight="1">
      <c r="B137" s="133"/>
      <c r="C137" s="134" t="s">
        <v>81</v>
      </c>
      <c r="D137" s="134" t="s">
        <v>147</v>
      </c>
      <c r="E137" s="135" t="s">
        <v>156</v>
      </c>
      <c r="F137" s="136" t="s">
        <v>157</v>
      </c>
      <c r="G137" s="137" t="s">
        <v>158</v>
      </c>
      <c r="H137" s="138">
        <v>7.1999999999999995E-2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36</v>
      </c>
      <c r="P137" s="144">
        <f>O137*H137</f>
        <v>0</v>
      </c>
      <c r="Q137" s="144">
        <v>1.7090000000000001E-2</v>
      </c>
      <c r="R137" s="144">
        <f>Q137*H137</f>
        <v>1.2304799999999999E-3</v>
      </c>
      <c r="S137" s="144">
        <v>0</v>
      </c>
      <c r="T137" s="145">
        <f>S137*H137</f>
        <v>0</v>
      </c>
      <c r="AR137" s="146" t="s">
        <v>151</v>
      </c>
      <c r="AT137" s="146" t="s">
        <v>147</v>
      </c>
      <c r="AU137" s="146" t="s">
        <v>81</v>
      </c>
      <c r="AY137" s="17" t="s">
        <v>144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79</v>
      </c>
      <c r="BK137" s="147">
        <f>ROUND(I137*H137,2)</f>
        <v>0</v>
      </c>
      <c r="BL137" s="17" t="s">
        <v>151</v>
      </c>
      <c r="BM137" s="146" t="s">
        <v>159</v>
      </c>
    </row>
    <row r="138" spans="2:65" s="12" customFormat="1">
      <c r="B138" s="148"/>
      <c r="D138" s="149" t="s">
        <v>153</v>
      </c>
      <c r="E138" s="150" t="s">
        <v>1</v>
      </c>
      <c r="F138" s="151" t="s">
        <v>160</v>
      </c>
      <c r="H138" s="150" t="s">
        <v>1</v>
      </c>
      <c r="I138" s="152"/>
      <c r="L138" s="148"/>
      <c r="M138" s="153"/>
      <c r="T138" s="154"/>
      <c r="AT138" s="150" t="s">
        <v>153</v>
      </c>
      <c r="AU138" s="150" t="s">
        <v>81</v>
      </c>
      <c r="AV138" s="12" t="s">
        <v>79</v>
      </c>
      <c r="AW138" s="12" t="s">
        <v>28</v>
      </c>
      <c r="AX138" s="12" t="s">
        <v>71</v>
      </c>
      <c r="AY138" s="150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161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3" customFormat="1">
      <c r="B140" s="155"/>
      <c r="D140" s="149" t="s">
        <v>153</v>
      </c>
      <c r="E140" s="156" t="s">
        <v>1</v>
      </c>
      <c r="F140" s="157" t="s">
        <v>162</v>
      </c>
      <c r="H140" s="158">
        <v>7.1999999999999995E-2</v>
      </c>
      <c r="I140" s="159"/>
      <c r="L140" s="155"/>
      <c r="M140" s="160"/>
      <c r="T140" s="161"/>
      <c r="AT140" s="156" t="s">
        <v>153</v>
      </c>
      <c r="AU140" s="156" t="s">
        <v>81</v>
      </c>
      <c r="AV140" s="13" t="s">
        <v>81</v>
      </c>
      <c r="AW140" s="13" t="s">
        <v>28</v>
      </c>
      <c r="AX140" s="13" t="s">
        <v>79</v>
      </c>
      <c r="AY140" s="156" t="s">
        <v>144</v>
      </c>
    </row>
    <row r="141" spans="2:65" s="1" customFormat="1" ht="24.2" customHeight="1">
      <c r="B141" s="133"/>
      <c r="C141" s="162" t="s">
        <v>145</v>
      </c>
      <c r="D141" s="162" t="s">
        <v>163</v>
      </c>
      <c r="E141" s="163" t="s">
        <v>164</v>
      </c>
      <c r="F141" s="164" t="s">
        <v>165</v>
      </c>
      <c r="G141" s="165" t="s">
        <v>158</v>
      </c>
      <c r="H141" s="166">
        <v>8.5999999999999993E-2</v>
      </c>
      <c r="I141" s="167"/>
      <c r="J141" s="168">
        <f>ROUND(I141*H141,2)</f>
        <v>0</v>
      </c>
      <c r="K141" s="169"/>
      <c r="L141" s="170"/>
      <c r="M141" s="171" t="s">
        <v>1</v>
      </c>
      <c r="N141" s="172" t="s">
        <v>36</v>
      </c>
      <c r="P141" s="144">
        <f>O141*H141</f>
        <v>0</v>
      </c>
      <c r="Q141" s="144">
        <v>1</v>
      </c>
      <c r="R141" s="144">
        <f>Q141*H141</f>
        <v>8.5999999999999993E-2</v>
      </c>
      <c r="S141" s="144">
        <v>0</v>
      </c>
      <c r="T141" s="145">
        <f>S141*H141</f>
        <v>0</v>
      </c>
      <c r="AR141" s="146" t="s">
        <v>166</v>
      </c>
      <c r="AT141" s="146" t="s">
        <v>163</v>
      </c>
      <c r="AU141" s="146" t="s">
        <v>81</v>
      </c>
      <c r="AY141" s="17" t="s">
        <v>144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79</v>
      </c>
      <c r="BK141" s="147">
        <f>ROUND(I141*H141,2)</f>
        <v>0</v>
      </c>
      <c r="BL141" s="17" t="s">
        <v>151</v>
      </c>
      <c r="BM141" s="146" t="s">
        <v>167</v>
      </c>
    </row>
    <row r="142" spans="2:65" s="13" customFormat="1">
      <c r="B142" s="155"/>
      <c r="D142" s="149" t="s">
        <v>153</v>
      </c>
      <c r="F142" s="157" t="s">
        <v>168</v>
      </c>
      <c r="H142" s="158">
        <v>8.5999999999999993E-2</v>
      </c>
      <c r="I142" s="159"/>
      <c r="L142" s="155"/>
      <c r="M142" s="160"/>
      <c r="T142" s="161"/>
      <c r="AT142" s="156" t="s">
        <v>153</v>
      </c>
      <c r="AU142" s="156" t="s">
        <v>81</v>
      </c>
      <c r="AV142" s="13" t="s">
        <v>81</v>
      </c>
      <c r="AW142" s="13" t="s">
        <v>3</v>
      </c>
      <c r="AX142" s="13" t="s">
        <v>79</v>
      </c>
      <c r="AY142" s="156" t="s">
        <v>144</v>
      </c>
    </row>
    <row r="143" spans="2:65" s="1" customFormat="1" ht="24.2" customHeight="1">
      <c r="B143" s="133"/>
      <c r="C143" s="134" t="s">
        <v>151</v>
      </c>
      <c r="D143" s="134" t="s">
        <v>147</v>
      </c>
      <c r="E143" s="135" t="s">
        <v>169</v>
      </c>
      <c r="F143" s="136" t="s">
        <v>170</v>
      </c>
      <c r="G143" s="137" t="s">
        <v>171</v>
      </c>
      <c r="H143" s="138">
        <v>6.8959999999999999</v>
      </c>
      <c r="I143" s="139"/>
      <c r="J143" s="140">
        <f>ROUND(I143*H143,2)</f>
        <v>0</v>
      </c>
      <c r="K143" s="141"/>
      <c r="L143" s="32"/>
      <c r="M143" s="142" t="s">
        <v>1</v>
      </c>
      <c r="N143" s="143" t="s">
        <v>36</v>
      </c>
      <c r="P143" s="144">
        <f>O143*H143</f>
        <v>0</v>
      </c>
      <c r="Q143" s="144">
        <v>4.4339999999999997E-2</v>
      </c>
      <c r="R143" s="144">
        <f>Q143*H143</f>
        <v>0.30576863999999998</v>
      </c>
      <c r="S143" s="144">
        <v>0</v>
      </c>
      <c r="T143" s="145">
        <f>S143*H143</f>
        <v>0</v>
      </c>
      <c r="AR143" s="146" t="s">
        <v>151</v>
      </c>
      <c r="AT143" s="146" t="s">
        <v>147</v>
      </c>
      <c r="AU143" s="146" t="s">
        <v>81</v>
      </c>
      <c r="AY143" s="17" t="s">
        <v>144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79</v>
      </c>
      <c r="BK143" s="147">
        <f>ROUND(I143*H143,2)</f>
        <v>0</v>
      </c>
      <c r="BL143" s="17" t="s">
        <v>151</v>
      </c>
      <c r="BM143" s="146" t="s">
        <v>172</v>
      </c>
    </row>
    <row r="144" spans="2:65" s="12" customFormat="1">
      <c r="B144" s="148"/>
      <c r="D144" s="149" t="s">
        <v>153</v>
      </c>
      <c r="E144" s="150" t="s">
        <v>1</v>
      </c>
      <c r="F144" s="151" t="s">
        <v>173</v>
      </c>
      <c r="H144" s="150" t="s">
        <v>1</v>
      </c>
      <c r="I144" s="152"/>
      <c r="L144" s="148"/>
      <c r="M144" s="153"/>
      <c r="T144" s="154"/>
      <c r="AT144" s="150" t="s">
        <v>153</v>
      </c>
      <c r="AU144" s="150" t="s">
        <v>81</v>
      </c>
      <c r="AV144" s="12" t="s">
        <v>79</v>
      </c>
      <c r="AW144" s="12" t="s">
        <v>28</v>
      </c>
      <c r="AX144" s="12" t="s">
        <v>71</v>
      </c>
      <c r="AY144" s="150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174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3" customFormat="1">
      <c r="B146" s="155"/>
      <c r="D146" s="149" t="s">
        <v>153</v>
      </c>
      <c r="E146" s="156" t="s">
        <v>1</v>
      </c>
      <c r="F146" s="157" t="s">
        <v>175</v>
      </c>
      <c r="H146" s="158">
        <v>1.575</v>
      </c>
      <c r="I146" s="159"/>
      <c r="L146" s="155"/>
      <c r="M146" s="160"/>
      <c r="T146" s="161"/>
      <c r="AT146" s="156" t="s">
        <v>153</v>
      </c>
      <c r="AU146" s="156" t="s">
        <v>81</v>
      </c>
      <c r="AV146" s="13" t="s">
        <v>81</v>
      </c>
      <c r="AW146" s="13" t="s">
        <v>28</v>
      </c>
      <c r="AX146" s="13" t="s">
        <v>71</v>
      </c>
      <c r="AY146" s="156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176</v>
      </c>
      <c r="H147" s="158">
        <v>1.569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3" customFormat="1">
      <c r="B148" s="155"/>
      <c r="D148" s="149" t="s">
        <v>153</v>
      </c>
      <c r="E148" s="156" t="s">
        <v>1</v>
      </c>
      <c r="F148" s="157" t="s">
        <v>177</v>
      </c>
      <c r="H148" s="158">
        <v>0.876</v>
      </c>
      <c r="I148" s="159"/>
      <c r="L148" s="155"/>
      <c r="M148" s="160"/>
      <c r="T148" s="161"/>
      <c r="AT148" s="156" t="s">
        <v>153</v>
      </c>
      <c r="AU148" s="156" t="s">
        <v>81</v>
      </c>
      <c r="AV148" s="13" t="s">
        <v>81</v>
      </c>
      <c r="AW148" s="13" t="s">
        <v>28</v>
      </c>
      <c r="AX148" s="13" t="s">
        <v>71</v>
      </c>
      <c r="AY148" s="156" t="s">
        <v>144</v>
      </c>
    </row>
    <row r="149" spans="2:65" s="14" customFormat="1">
      <c r="B149" s="173"/>
      <c r="D149" s="149" t="s">
        <v>153</v>
      </c>
      <c r="E149" s="174" t="s">
        <v>1</v>
      </c>
      <c r="F149" s="175" t="s">
        <v>178</v>
      </c>
      <c r="H149" s="176">
        <v>4.0199999999999996</v>
      </c>
      <c r="I149" s="177"/>
      <c r="L149" s="173"/>
      <c r="M149" s="178"/>
      <c r="T149" s="179"/>
      <c r="AT149" s="174" t="s">
        <v>153</v>
      </c>
      <c r="AU149" s="174" t="s">
        <v>81</v>
      </c>
      <c r="AV149" s="14" t="s">
        <v>145</v>
      </c>
      <c r="AW149" s="14" t="s">
        <v>28</v>
      </c>
      <c r="AX149" s="14" t="s">
        <v>71</v>
      </c>
      <c r="AY149" s="174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179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180</v>
      </c>
      <c r="H151" s="158">
        <v>2.2010000000000001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3" customFormat="1">
      <c r="B152" s="155"/>
      <c r="D152" s="149" t="s">
        <v>153</v>
      </c>
      <c r="E152" s="156" t="s">
        <v>1</v>
      </c>
      <c r="F152" s="157" t="s">
        <v>181</v>
      </c>
      <c r="H152" s="158">
        <v>0.67500000000000004</v>
      </c>
      <c r="I152" s="159"/>
      <c r="L152" s="155"/>
      <c r="M152" s="160"/>
      <c r="T152" s="161"/>
      <c r="AT152" s="156" t="s">
        <v>153</v>
      </c>
      <c r="AU152" s="156" t="s">
        <v>81</v>
      </c>
      <c r="AV152" s="13" t="s">
        <v>81</v>
      </c>
      <c r="AW152" s="13" t="s">
        <v>28</v>
      </c>
      <c r="AX152" s="13" t="s">
        <v>71</v>
      </c>
      <c r="AY152" s="156" t="s">
        <v>144</v>
      </c>
    </row>
    <row r="153" spans="2:65" s="14" customFormat="1">
      <c r="B153" s="173"/>
      <c r="D153" s="149" t="s">
        <v>153</v>
      </c>
      <c r="E153" s="174" t="s">
        <v>1</v>
      </c>
      <c r="F153" s="175" t="s">
        <v>178</v>
      </c>
      <c r="H153" s="176">
        <v>2.8759999999999999</v>
      </c>
      <c r="I153" s="177"/>
      <c r="L153" s="173"/>
      <c r="M153" s="178"/>
      <c r="T153" s="179"/>
      <c r="AT153" s="174" t="s">
        <v>153</v>
      </c>
      <c r="AU153" s="174" t="s">
        <v>81</v>
      </c>
      <c r="AV153" s="14" t="s">
        <v>145</v>
      </c>
      <c r="AW153" s="14" t="s">
        <v>28</v>
      </c>
      <c r="AX153" s="14" t="s">
        <v>71</v>
      </c>
      <c r="AY153" s="174" t="s">
        <v>144</v>
      </c>
    </row>
    <row r="154" spans="2:65" s="15" customFormat="1">
      <c r="B154" s="180"/>
      <c r="D154" s="149" t="s">
        <v>153</v>
      </c>
      <c r="E154" s="181" t="s">
        <v>1</v>
      </c>
      <c r="F154" s="182" t="s">
        <v>182</v>
      </c>
      <c r="H154" s="183">
        <v>6.8959999999999999</v>
      </c>
      <c r="I154" s="184"/>
      <c r="L154" s="180"/>
      <c r="M154" s="185"/>
      <c r="T154" s="186"/>
      <c r="AT154" s="181" t="s">
        <v>153</v>
      </c>
      <c r="AU154" s="181" t="s">
        <v>81</v>
      </c>
      <c r="AV154" s="15" t="s">
        <v>151</v>
      </c>
      <c r="AW154" s="15" t="s">
        <v>28</v>
      </c>
      <c r="AX154" s="15" t="s">
        <v>79</v>
      </c>
      <c r="AY154" s="181" t="s">
        <v>144</v>
      </c>
    </row>
    <row r="155" spans="2:65" s="11" customFormat="1" ht="22.9" customHeight="1">
      <c r="B155" s="121"/>
      <c r="D155" s="122" t="s">
        <v>70</v>
      </c>
      <c r="E155" s="131" t="s">
        <v>151</v>
      </c>
      <c r="F155" s="131" t="s">
        <v>183</v>
      </c>
      <c r="I155" s="124"/>
      <c r="J155" s="132">
        <f>BK155</f>
        <v>0</v>
      </c>
      <c r="L155" s="121"/>
      <c r="M155" s="126"/>
      <c r="P155" s="127">
        <f>SUM(P156:P168)</f>
        <v>0</v>
      </c>
      <c r="R155" s="127">
        <f>SUM(R156:R168)</f>
        <v>0.93104588999999993</v>
      </c>
      <c r="T155" s="128">
        <f>SUM(T156:T168)</f>
        <v>0</v>
      </c>
      <c r="AR155" s="122" t="s">
        <v>79</v>
      </c>
      <c r="AT155" s="129" t="s">
        <v>70</v>
      </c>
      <c r="AU155" s="129" t="s">
        <v>79</v>
      </c>
      <c r="AY155" s="122" t="s">
        <v>144</v>
      </c>
      <c r="BK155" s="130">
        <f>SUM(BK156:BK168)</f>
        <v>0</v>
      </c>
    </row>
    <row r="156" spans="2:65" s="1" customFormat="1" ht="16.5" customHeight="1">
      <c r="B156" s="133"/>
      <c r="C156" s="193" t="s">
        <v>184</v>
      </c>
      <c r="D156" s="193" t="s">
        <v>147</v>
      </c>
      <c r="E156" s="194" t="s">
        <v>185</v>
      </c>
      <c r="F156" s="195" t="s">
        <v>186</v>
      </c>
      <c r="G156" s="196" t="s">
        <v>150</v>
      </c>
      <c r="H156" s="197">
        <v>0.313</v>
      </c>
      <c r="I156" s="198"/>
      <c r="J156" s="198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2.40978</v>
      </c>
      <c r="R156" s="144">
        <f>Q156*H156</f>
        <v>0.75426114</v>
      </c>
      <c r="S156" s="144">
        <v>0</v>
      </c>
      <c r="T156" s="145">
        <f>S156*H156</f>
        <v>0</v>
      </c>
      <c r="AR156" s="146" t="s">
        <v>151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151</v>
      </c>
      <c r="BM156" s="146" t="s">
        <v>732</v>
      </c>
    </row>
    <row r="157" spans="2:65" s="12" customFormat="1" ht="22.5">
      <c r="B157" s="148"/>
      <c r="D157" s="149" t="s">
        <v>153</v>
      </c>
      <c r="E157" s="150" t="s">
        <v>1</v>
      </c>
      <c r="F157" s="151" t="s">
        <v>188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3" customFormat="1">
      <c r="B158" s="155"/>
      <c r="D158" s="149" t="s">
        <v>153</v>
      </c>
      <c r="E158" s="156" t="s">
        <v>1</v>
      </c>
      <c r="F158" s="157" t="s">
        <v>189</v>
      </c>
      <c r="H158" s="158">
        <v>0.313</v>
      </c>
      <c r="I158" s="159"/>
      <c r="L158" s="155"/>
      <c r="M158" s="160"/>
      <c r="T158" s="161"/>
      <c r="AT158" s="156" t="s">
        <v>153</v>
      </c>
      <c r="AU158" s="156" t="s">
        <v>81</v>
      </c>
      <c r="AV158" s="13" t="s">
        <v>81</v>
      </c>
      <c r="AW158" s="13" t="s">
        <v>28</v>
      </c>
      <c r="AX158" s="13" t="s">
        <v>79</v>
      </c>
      <c r="AY158" s="156" t="s">
        <v>144</v>
      </c>
    </row>
    <row r="159" spans="2:65" s="1" customFormat="1" ht="16.5" customHeight="1">
      <c r="B159" s="133"/>
      <c r="C159" s="134" t="s">
        <v>190</v>
      </c>
      <c r="D159" s="134" t="s">
        <v>147</v>
      </c>
      <c r="E159" s="135" t="s">
        <v>191</v>
      </c>
      <c r="F159" s="136" t="s">
        <v>192</v>
      </c>
      <c r="G159" s="137" t="s">
        <v>150</v>
      </c>
      <c r="H159" s="138">
        <v>7.4999999999999997E-2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36</v>
      </c>
      <c r="P159" s="144">
        <f>O159*H159</f>
        <v>0</v>
      </c>
      <c r="Q159" s="144">
        <v>2.3010899999999999</v>
      </c>
      <c r="R159" s="144">
        <f>Q159*H159</f>
        <v>0.17258174999999998</v>
      </c>
      <c r="S159" s="144">
        <v>0</v>
      </c>
      <c r="T159" s="145">
        <f>S159*H159</f>
        <v>0</v>
      </c>
      <c r="AR159" s="146" t="s">
        <v>151</v>
      </c>
      <c r="AT159" s="146" t="s">
        <v>147</v>
      </c>
      <c r="AU159" s="146" t="s">
        <v>81</v>
      </c>
      <c r="AY159" s="17" t="s">
        <v>144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79</v>
      </c>
      <c r="BK159" s="147">
        <f>ROUND(I159*H159,2)</f>
        <v>0</v>
      </c>
      <c r="BL159" s="17" t="s">
        <v>151</v>
      </c>
      <c r="BM159" s="146" t="s">
        <v>193</v>
      </c>
    </row>
    <row r="160" spans="2:65" s="12" customFormat="1">
      <c r="B160" s="148"/>
      <c r="D160" s="149" t="s">
        <v>153</v>
      </c>
      <c r="E160" s="150" t="s">
        <v>1</v>
      </c>
      <c r="F160" s="151" t="s">
        <v>160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194</v>
      </c>
      <c r="H161" s="158">
        <v>7.4999999999999997E-2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79</v>
      </c>
      <c r="AY161" s="156" t="s">
        <v>144</v>
      </c>
    </row>
    <row r="162" spans="2:65" s="1" customFormat="1" ht="24.2" customHeight="1">
      <c r="B162" s="133"/>
      <c r="C162" s="134" t="s">
        <v>195</v>
      </c>
      <c r="D162" s="134" t="s">
        <v>147</v>
      </c>
      <c r="E162" s="135" t="s">
        <v>196</v>
      </c>
      <c r="F162" s="136" t="s">
        <v>197</v>
      </c>
      <c r="G162" s="137" t="s">
        <v>171</v>
      </c>
      <c r="H162" s="138">
        <v>0.8</v>
      </c>
      <c r="I162" s="139"/>
      <c r="J162" s="140">
        <f>ROUND(I162*H162,2)</f>
        <v>0</v>
      </c>
      <c r="K162" s="141"/>
      <c r="L162" s="32"/>
      <c r="M162" s="142" t="s">
        <v>1</v>
      </c>
      <c r="N162" s="143" t="s">
        <v>36</v>
      </c>
      <c r="P162" s="144">
        <f>O162*H162</f>
        <v>0</v>
      </c>
      <c r="Q162" s="144">
        <v>4.6499999999999996E-3</v>
      </c>
      <c r="R162" s="144">
        <f>Q162*H162</f>
        <v>3.7199999999999998E-3</v>
      </c>
      <c r="S162" s="144">
        <v>0</v>
      </c>
      <c r="T162" s="145">
        <f>S162*H162</f>
        <v>0</v>
      </c>
      <c r="AR162" s="146" t="s">
        <v>151</v>
      </c>
      <c r="AT162" s="146" t="s">
        <v>147</v>
      </c>
      <c r="AU162" s="146" t="s">
        <v>81</v>
      </c>
      <c r="AY162" s="17" t="s">
        <v>144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79</v>
      </c>
      <c r="BK162" s="147">
        <f>ROUND(I162*H162,2)</f>
        <v>0</v>
      </c>
      <c r="BL162" s="17" t="s">
        <v>151</v>
      </c>
      <c r="BM162" s="146" t="s">
        <v>198</v>
      </c>
    </row>
    <row r="163" spans="2:65" s="13" customFormat="1">
      <c r="B163" s="155"/>
      <c r="D163" s="149" t="s">
        <v>153</v>
      </c>
      <c r="E163" s="156" t="s">
        <v>1</v>
      </c>
      <c r="F163" s="157" t="s">
        <v>199</v>
      </c>
      <c r="H163" s="158">
        <v>0.8</v>
      </c>
      <c r="I163" s="159"/>
      <c r="L163" s="155"/>
      <c r="M163" s="160"/>
      <c r="T163" s="161"/>
      <c r="AT163" s="156" t="s">
        <v>153</v>
      </c>
      <c r="AU163" s="156" t="s">
        <v>81</v>
      </c>
      <c r="AV163" s="13" t="s">
        <v>81</v>
      </c>
      <c r="AW163" s="13" t="s">
        <v>28</v>
      </c>
      <c r="AX163" s="13" t="s">
        <v>79</v>
      </c>
      <c r="AY163" s="156" t="s">
        <v>144</v>
      </c>
    </row>
    <row r="164" spans="2:65" s="1" customFormat="1" ht="24.2" customHeight="1">
      <c r="B164" s="133"/>
      <c r="C164" s="134" t="s">
        <v>166</v>
      </c>
      <c r="D164" s="134" t="s">
        <v>147</v>
      </c>
      <c r="E164" s="135" t="s">
        <v>200</v>
      </c>
      <c r="F164" s="136" t="s">
        <v>201</v>
      </c>
      <c r="G164" s="137" t="s">
        <v>171</v>
      </c>
      <c r="H164" s="138">
        <v>0.8</v>
      </c>
      <c r="I164" s="139"/>
      <c r="J164" s="140">
        <f>ROUND(I164*H164,2)</f>
        <v>0</v>
      </c>
      <c r="K164" s="141"/>
      <c r="L164" s="32"/>
      <c r="M164" s="142" t="s">
        <v>1</v>
      </c>
      <c r="N164" s="143" t="s">
        <v>36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151</v>
      </c>
      <c r="AT164" s="146" t="s">
        <v>147</v>
      </c>
      <c r="AU164" s="146" t="s">
        <v>81</v>
      </c>
      <c r="AY164" s="17" t="s">
        <v>144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79</v>
      </c>
      <c r="BK164" s="147">
        <f>ROUND(I164*H164,2)</f>
        <v>0</v>
      </c>
      <c r="BL164" s="17" t="s">
        <v>151</v>
      </c>
      <c r="BM164" s="146" t="s">
        <v>202</v>
      </c>
    </row>
    <row r="165" spans="2:65" s="1" customFormat="1" ht="33" customHeight="1">
      <c r="B165" s="133"/>
      <c r="C165" s="134" t="s">
        <v>203</v>
      </c>
      <c r="D165" s="134" t="s">
        <v>147</v>
      </c>
      <c r="E165" s="135" t="s">
        <v>204</v>
      </c>
      <c r="F165" s="136" t="s">
        <v>205</v>
      </c>
      <c r="G165" s="137" t="s">
        <v>171</v>
      </c>
      <c r="H165" s="138">
        <v>0.3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36</v>
      </c>
      <c r="P165" s="144">
        <f>O165*H165</f>
        <v>0</v>
      </c>
      <c r="Q165" s="144">
        <v>1.6100000000000001E-3</v>
      </c>
      <c r="R165" s="144">
        <f>Q165*H165</f>
        <v>4.8300000000000003E-4</v>
      </c>
      <c r="S165" s="144">
        <v>0</v>
      </c>
      <c r="T165" s="145">
        <f>S165*H165</f>
        <v>0</v>
      </c>
      <c r="AR165" s="146" t="s">
        <v>151</v>
      </c>
      <c r="AT165" s="146" t="s">
        <v>147</v>
      </c>
      <c r="AU165" s="146" t="s">
        <v>81</v>
      </c>
      <c r="AY165" s="17" t="s">
        <v>144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79</v>
      </c>
      <c r="BK165" s="147">
        <f>ROUND(I165*H165,2)</f>
        <v>0</v>
      </c>
      <c r="BL165" s="17" t="s">
        <v>151</v>
      </c>
      <c r="BM165" s="146" t="s">
        <v>206</v>
      </c>
    </row>
    <row r="166" spans="2:65" s="12" customFormat="1">
      <c r="B166" s="148"/>
      <c r="D166" s="149" t="s">
        <v>153</v>
      </c>
      <c r="E166" s="150" t="s">
        <v>1</v>
      </c>
      <c r="F166" s="151" t="s">
        <v>207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208</v>
      </c>
      <c r="H167" s="158">
        <v>0.3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79</v>
      </c>
      <c r="AY167" s="156" t="s">
        <v>144</v>
      </c>
    </row>
    <row r="168" spans="2:65" s="1" customFormat="1" ht="33" customHeight="1">
      <c r="B168" s="133"/>
      <c r="C168" s="134" t="s">
        <v>209</v>
      </c>
      <c r="D168" s="134" t="s">
        <v>147</v>
      </c>
      <c r="E168" s="135" t="s">
        <v>210</v>
      </c>
      <c r="F168" s="136" t="s">
        <v>211</v>
      </c>
      <c r="G168" s="137" t="s">
        <v>171</v>
      </c>
      <c r="H168" s="138">
        <v>0.3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36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151</v>
      </c>
      <c r="AT168" s="146" t="s">
        <v>147</v>
      </c>
      <c r="AU168" s="146" t="s">
        <v>81</v>
      </c>
      <c r="AY168" s="17" t="s">
        <v>144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79</v>
      </c>
      <c r="BK168" s="147">
        <f>ROUND(I168*H168,2)</f>
        <v>0</v>
      </c>
      <c r="BL168" s="17" t="s">
        <v>151</v>
      </c>
      <c r="BM168" s="146" t="s">
        <v>212</v>
      </c>
    </row>
    <row r="169" spans="2:65" s="11" customFormat="1" ht="22.9" customHeight="1">
      <c r="B169" s="121"/>
      <c r="D169" s="122" t="s">
        <v>70</v>
      </c>
      <c r="E169" s="131" t="s">
        <v>190</v>
      </c>
      <c r="F169" s="131" t="s">
        <v>213</v>
      </c>
      <c r="I169" s="124"/>
      <c r="J169" s="132">
        <f>BK169</f>
        <v>0</v>
      </c>
      <c r="L169" s="121"/>
      <c r="M169" s="126"/>
      <c r="P169" s="127">
        <f>SUM(P170:P285)</f>
        <v>0</v>
      </c>
      <c r="R169" s="127">
        <f>SUM(R170:R285)</f>
        <v>6.621258179999999</v>
      </c>
      <c r="T169" s="128">
        <f>SUM(T170:T285)</f>
        <v>0</v>
      </c>
      <c r="AR169" s="122" t="s">
        <v>79</v>
      </c>
      <c r="AT169" s="129" t="s">
        <v>70</v>
      </c>
      <c r="AU169" s="129" t="s">
        <v>79</v>
      </c>
      <c r="AY169" s="122" t="s">
        <v>144</v>
      </c>
      <c r="BK169" s="130">
        <f>SUM(BK170:BK285)</f>
        <v>0</v>
      </c>
    </row>
    <row r="170" spans="2:65" s="1" customFormat="1" ht="16.5" customHeight="1">
      <c r="B170" s="133"/>
      <c r="C170" s="193" t="s">
        <v>214</v>
      </c>
      <c r="D170" s="193" t="s">
        <v>147</v>
      </c>
      <c r="E170" s="194" t="s">
        <v>215</v>
      </c>
      <c r="F170" s="195" t="s">
        <v>216</v>
      </c>
      <c r="G170" s="196" t="s">
        <v>171</v>
      </c>
      <c r="H170" s="197">
        <v>6.8959999999999999</v>
      </c>
      <c r="I170" s="198"/>
      <c r="J170" s="198">
        <f>ROUND(I170*H170,2)</f>
        <v>0</v>
      </c>
      <c r="K170" s="141"/>
      <c r="L170" s="32"/>
      <c r="M170" s="142" t="s">
        <v>1</v>
      </c>
      <c r="N170" s="143" t="s">
        <v>36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151</v>
      </c>
      <c r="AT170" s="146" t="s">
        <v>147</v>
      </c>
      <c r="AU170" s="146" t="s">
        <v>81</v>
      </c>
      <c r="AY170" s="17" t="s">
        <v>144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79</v>
      </c>
      <c r="BK170" s="147">
        <f>ROUND(I170*H170,2)</f>
        <v>0</v>
      </c>
      <c r="BL170" s="17" t="s">
        <v>151</v>
      </c>
      <c r="BM170" s="146" t="s">
        <v>733</v>
      </c>
    </row>
    <row r="171" spans="2:65" s="13" customFormat="1">
      <c r="B171" s="155"/>
      <c r="D171" s="149" t="s">
        <v>153</v>
      </c>
      <c r="E171" s="156" t="s">
        <v>1</v>
      </c>
      <c r="F171" s="157" t="s">
        <v>218</v>
      </c>
      <c r="H171" s="158">
        <v>6.8959999999999999</v>
      </c>
      <c r="I171" s="159"/>
      <c r="L171" s="155"/>
      <c r="M171" s="160"/>
      <c r="T171" s="161"/>
      <c r="AT171" s="156" t="s">
        <v>153</v>
      </c>
      <c r="AU171" s="156" t="s">
        <v>81</v>
      </c>
      <c r="AV171" s="13" t="s">
        <v>81</v>
      </c>
      <c r="AW171" s="13" t="s">
        <v>28</v>
      </c>
      <c r="AX171" s="13" t="s">
        <v>79</v>
      </c>
      <c r="AY171" s="156" t="s">
        <v>144</v>
      </c>
    </row>
    <row r="172" spans="2:65" s="1" customFormat="1" ht="24.2" customHeight="1">
      <c r="B172" s="133"/>
      <c r="C172" s="134" t="s">
        <v>219</v>
      </c>
      <c r="D172" s="134" t="s">
        <v>147</v>
      </c>
      <c r="E172" s="135" t="s">
        <v>220</v>
      </c>
      <c r="F172" s="136" t="s">
        <v>221</v>
      </c>
      <c r="G172" s="137" t="s">
        <v>171</v>
      </c>
      <c r="H172" s="138">
        <v>43.51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4.3800000000000002E-3</v>
      </c>
      <c r="R172" s="144">
        <f>Q172*H172</f>
        <v>0.19057379999999999</v>
      </c>
      <c r="S172" s="144">
        <v>0</v>
      </c>
      <c r="T172" s="145">
        <f>S172*H172</f>
        <v>0</v>
      </c>
      <c r="AR172" s="146" t="s">
        <v>151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151</v>
      </c>
      <c r="BM172" s="146" t="s">
        <v>222</v>
      </c>
    </row>
    <row r="173" spans="2:65" s="13" customFormat="1">
      <c r="B173" s="155"/>
      <c r="D173" s="149" t="s">
        <v>153</v>
      </c>
      <c r="E173" s="156" t="s">
        <v>1</v>
      </c>
      <c r="F173" s="157" t="s">
        <v>223</v>
      </c>
      <c r="H173" s="158">
        <v>43.51</v>
      </c>
      <c r="I173" s="159"/>
      <c r="L173" s="155"/>
      <c r="M173" s="160"/>
      <c r="T173" s="161"/>
      <c r="AT173" s="156" t="s">
        <v>153</v>
      </c>
      <c r="AU173" s="156" t="s">
        <v>81</v>
      </c>
      <c r="AV173" s="13" t="s">
        <v>81</v>
      </c>
      <c r="AW173" s="13" t="s">
        <v>28</v>
      </c>
      <c r="AX173" s="13" t="s">
        <v>79</v>
      </c>
      <c r="AY173" s="156" t="s">
        <v>144</v>
      </c>
    </row>
    <row r="174" spans="2:65" s="1" customFormat="1" ht="24.2" customHeight="1">
      <c r="B174" s="133"/>
      <c r="C174" s="134" t="s">
        <v>224</v>
      </c>
      <c r="D174" s="134" t="s">
        <v>147</v>
      </c>
      <c r="E174" s="135" t="s">
        <v>225</v>
      </c>
      <c r="F174" s="136" t="s">
        <v>226</v>
      </c>
      <c r="G174" s="137" t="s">
        <v>171</v>
      </c>
      <c r="H174" s="138">
        <v>43.51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36</v>
      </c>
      <c r="P174" s="144">
        <f>O174*H174</f>
        <v>0</v>
      </c>
      <c r="Q174" s="144">
        <v>1.8380000000000001E-2</v>
      </c>
      <c r="R174" s="144">
        <f>Q174*H174</f>
        <v>0.79971380000000003</v>
      </c>
      <c r="S174" s="144">
        <v>0</v>
      </c>
      <c r="T174" s="145">
        <f>S174*H174</f>
        <v>0</v>
      </c>
      <c r="AR174" s="146" t="s">
        <v>151</v>
      </c>
      <c r="AT174" s="146" t="s">
        <v>147</v>
      </c>
      <c r="AU174" s="146" t="s">
        <v>81</v>
      </c>
      <c r="AY174" s="17" t="s">
        <v>144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79</v>
      </c>
      <c r="BK174" s="147">
        <f>ROUND(I174*H174,2)</f>
        <v>0</v>
      </c>
      <c r="BL174" s="17" t="s">
        <v>151</v>
      </c>
      <c r="BM174" s="146" t="s">
        <v>227</v>
      </c>
    </row>
    <row r="175" spans="2:65" s="12" customFormat="1">
      <c r="B175" s="148"/>
      <c r="D175" s="149" t="s">
        <v>153</v>
      </c>
      <c r="E175" s="150" t="s">
        <v>1</v>
      </c>
      <c r="F175" s="151" t="s">
        <v>174</v>
      </c>
      <c r="H175" s="150" t="s">
        <v>1</v>
      </c>
      <c r="I175" s="152"/>
      <c r="L175" s="148"/>
      <c r="M175" s="153"/>
      <c r="T175" s="154"/>
      <c r="AT175" s="150" t="s">
        <v>153</v>
      </c>
      <c r="AU175" s="150" t="s">
        <v>81</v>
      </c>
      <c r="AV175" s="12" t="s">
        <v>79</v>
      </c>
      <c r="AW175" s="12" t="s">
        <v>28</v>
      </c>
      <c r="AX175" s="12" t="s">
        <v>71</v>
      </c>
      <c r="AY175" s="150" t="s">
        <v>144</v>
      </c>
    </row>
    <row r="176" spans="2:65" s="12" customFormat="1">
      <c r="B176" s="148"/>
      <c r="D176" s="149" t="s">
        <v>153</v>
      </c>
      <c r="E176" s="150" t="s">
        <v>1</v>
      </c>
      <c r="F176" s="151" t="s">
        <v>228</v>
      </c>
      <c r="H176" s="150" t="s">
        <v>1</v>
      </c>
      <c r="I176" s="152"/>
      <c r="L176" s="148"/>
      <c r="M176" s="153"/>
      <c r="T176" s="154"/>
      <c r="AT176" s="150" t="s">
        <v>153</v>
      </c>
      <c r="AU176" s="150" t="s">
        <v>81</v>
      </c>
      <c r="AV176" s="12" t="s">
        <v>79</v>
      </c>
      <c r="AW176" s="12" t="s">
        <v>28</v>
      </c>
      <c r="AX176" s="12" t="s">
        <v>71</v>
      </c>
      <c r="AY176" s="150" t="s">
        <v>144</v>
      </c>
    </row>
    <row r="177" spans="2:51" s="13" customFormat="1">
      <c r="B177" s="155"/>
      <c r="D177" s="149" t="s">
        <v>153</v>
      </c>
      <c r="E177" s="156" t="s">
        <v>1</v>
      </c>
      <c r="F177" s="157" t="s">
        <v>229</v>
      </c>
      <c r="H177" s="158">
        <v>4.16</v>
      </c>
      <c r="I177" s="159"/>
      <c r="L177" s="155"/>
      <c r="M177" s="160"/>
      <c r="T177" s="161"/>
      <c r="AT177" s="156" t="s">
        <v>153</v>
      </c>
      <c r="AU177" s="156" t="s">
        <v>81</v>
      </c>
      <c r="AV177" s="13" t="s">
        <v>81</v>
      </c>
      <c r="AW177" s="13" t="s">
        <v>28</v>
      </c>
      <c r="AX177" s="13" t="s">
        <v>71</v>
      </c>
      <c r="AY177" s="156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230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231</v>
      </c>
      <c r="H179" s="158">
        <v>8.39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2" customFormat="1">
      <c r="B180" s="148"/>
      <c r="D180" s="149" t="s">
        <v>153</v>
      </c>
      <c r="E180" s="150" t="s">
        <v>1</v>
      </c>
      <c r="F180" s="151" t="s">
        <v>232</v>
      </c>
      <c r="H180" s="150" t="s">
        <v>1</v>
      </c>
      <c r="I180" s="152"/>
      <c r="L180" s="148"/>
      <c r="M180" s="153"/>
      <c r="T180" s="154"/>
      <c r="AT180" s="150" t="s">
        <v>153</v>
      </c>
      <c r="AU180" s="150" t="s">
        <v>81</v>
      </c>
      <c r="AV180" s="12" t="s">
        <v>79</v>
      </c>
      <c r="AW180" s="12" t="s">
        <v>28</v>
      </c>
      <c r="AX180" s="12" t="s">
        <v>71</v>
      </c>
      <c r="AY180" s="150" t="s">
        <v>144</v>
      </c>
    </row>
    <row r="181" spans="2:51" s="13" customFormat="1">
      <c r="B181" s="155"/>
      <c r="D181" s="149" t="s">
        <v>153</v>
      </c>
      <c r="E181" s="156" t="s">
        <v>1</v>
      </c>
      <c r="F181" s="157" t="s">
        <v>233</v>
      </c>
      <c r="H181" s="158">
        <v>9.5299999999999994</v>
      </c>
      <c r="I181" s="159"/>
      <c r="L181" s="155"/>
      <c r="M181" s="160"/>
      <c r="T181" s="161"/>
      <c r="AT181" s="156" t="s">
        <v>153</v>
      </c>
      <c r="AU181" s="156" t="s">
        <v>81</v>
      </c>
      <c r="AV181" s="13" t="s">
        <v>81</v>
      </c>
      <c r="AW181" s="13" t="s">
        <v>28</v>
      </c>
      <c r="AX181" s="13" t="s">
        <v>71</v>
      </c>
      <c r="AY181" s="156" t="s">
        <v>144</v>
      </c>
    </row>
    <row r="182" spans="2:51" s="14" customFormat="1">
      <c r="B182" s="173"/>
      <c r="D182" s="149" t="s">
        <v>153</v>
      </c>
      <c r="E182" s="174" t="s">
        <v>1</v>
      </c>
      <c r="F182" s="175" t="s">
        <v>178</v>
      </c>
      <c r="H182" s="176">
        <v>22.08</v>
      </c>
      <c r="I182" s="177"/>
      <c r="L182" s="173"/>
      <c r="M182" s="178"/>
      <c r="T182" s="179"/>
      <c r="AT182" s="174" t="s">
        <v>153</v>
      </c>
      <c r="AU182" s="174" t="s">
        <v>81</v>
      </c>
      <c r="AV182" s="14" t="s">
        <v>145</v>
      </c>
      <c r="AW182" s="14" t="s">
        <v>28</v>
      </c>
      <c r="AX182" s="14" t="s">
        <v>71</v>
      </c>
      <c r="AY182" s="174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179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2" customFormat="1">
      <c r="B184" s="148"/>
      <c r="D184" s="149" t="s">
        <v>153</v>
      </c>
      <c r="E184" s="150" t="s">
        <v>1</v>
      </c>
      <c r="F184" s="151" t="s">
        <v>234</v>
      </c>
      <c r="H184" s="150" t="s">
        <v>1</v>
      </c>
      <c r="I184" s="152"/>
      <c r="L184" s="148"/>
      <c r="M184" s="153"/>
      <c r="T184" s="154"/>
      <c r="AT184" s="150" t="s">
        <v>153</v>
      </c>
      <c r="AU184" s="150" t="s">
        <v>81</v>
      </c>
      <c r="AV184" s="12" t="s">
        <v>79</v>
      </c>
      <c r="AW184" s="12" t="s">
        <v>28</v>
      </c>
      <c r="AX184" s="12" t="s">
        <v>71</v>
      </c>
      <c r="AY184" s="150" t="s">
        <v>144</v>
      </c>
    </row>
    <row r="185" spans="2:51" s="13" customFormat="1">
      <c r="B185" s="155"/>
      <c r="D185" s="149" t="s">
        <v>153</v>
      </c>
      <c r="E185" s="156" t="s">
        <v>1</v>
      </c>
      <c r="F185" s="157" t="s">
        <v>235</v>
      </c>
      <c r="H185" s="158">
        <v>1.71</v>
      </c>
      <c r="I185" s="159"/>
      <c r="L185" s="155"/>
      <c r="M185" s="160"/>
      <c r="T185" s="161"/>
      <c r="AT185" s="156" t="s">
        <v>153</v>
      </c>
      <c r="AU185" s="156" t="s">
        <v>81</v>
      </c>
      <c r="AV185" s="13" t="s">
        <v>81</v>
      </c>
      <c r="AW185" s="13" t="s">
        <v>28</v>
      </c>
      <c r="AX185" s="13" t="s">
        <v>71</v>
      </c>
      <c r="AY185" s="156" t="s">
        <v>144</v>
      </c>
    </row>
    <row r="186" spans="2:51" s="12" customFormat="1">
      <c r="B186" s="148"/>
      <c r="D186" s="149" t="s">
        <v>153</v>
      </c>
      <c r="E186" s="150" t="s">
        <v>1</v>
      </c>
      <c r="F186" s="151" t="s">
        <v>236</v>
      </c>
      <c r="H186" s="150" t="s">
        <v>1</v>
      </c>
      <c r="I186" s="152"/>
      <c r="L186" s="148"/>
      <c r="M186" s="153"/>
      <c r="T186" s="154"/>
      <c r="AT186" s="150" t="s">
        <v>153</v>
      </c>
      <c r="AU186" s="150" t="s">
        <v>81</v>
      </c>
      <c r="AV186" s="12" t="s">
        <v>79</v>
      </c>
      <c r="AW186" s="12" t="s">
        <v>28</v>
      </c>
      <c r="AX186" s="12" t="s">
        <v>71</v>
      </c>
      <c r="AY186" s="150" t="s">
        <v>144</v>
      </c>
    </row>
    <row r="187" spans="2:51" s="13" customFormat="1">
      <c r="B187" s="155"/>
      <c r="D187" s="149" t="s">
        <v>153</v>
      </c>
      <c r="E187" s="156" t="s">
        <v>1</v>
      </c>
      <c r="F187" s="157" t="s">
        <v>237</v>
      </c>
      <c r="H187" s="158">
        <v>8.99</v>
      </c>
      <c r="I187" s="159"/>
      <c r="L187" s="155"/>
      <c r="M187" s="160"/>
      <c r="T187" s="161"/>
      <c r="AT187" s="156" t="s">
        <v>153</v>
      </c>
      <c r="AU187" s="156" t="s">
        <v>81</v>
      </c>
      <c r="AV187" s="13" t="s">
        <v>81</v>
      </c>
      <c r="AW187" s="13" t="s">
        <v>28</v>
      </c>
      <c r="AX187" s="13" t="s">
        <v>71</v>
      </c>
      <c r="AY187" s="156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238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3" customFormat="1">
      <c r="B189" s="155"/>
      <c r="D189" s="149" t="s">
        <v>153</v>
      </c>
      <c r="E189" s="156" t="s">
        <v>1</v>
      </c>
      <c r="F189" s="157" t="s">
        <v>239</v>
      </c>
      <c r="H189" s="158">
        <v>9.07</v>
      </c>
      <c r="I189" s="159"/>
      <c r="L189" s="155"/>
      <c r="M189" s="160"/>
      <c r="T189" s="161"/>
      <c r="AT189" s="156" t="s">
        <v>153</v>
      </c>
      <c r="AU189" s="156" t="s">
        <v>81</v>
      </c>
      <c r="AV189" s="13" t="s">
        <v>81</v>
      </c>
      <c r="AW189" s="13" t="s">
        <v>28</v>
      </c>
      <c r="AX189" s="13" t="s">
        <v>71</v>
      </c>
      <c r="AY189" s="156" t="s">
        <v>144</v>
      </c>
    </row>
    <row r="190" spans="2:51" s="12" customFormat="1">
      <c r="B190" s="148"/>
      <c r="D190" s="149" t="s">
        <v>153</v>
      </c>
      <c r="E190" s="150" t="s">
        <v>1</v>
      </c>
      <c r="F190" s="151" t="s">
        <v>240</v>
      </c>
      <c r="H190" s="150" t="s">
        <v>1</v>
      </c>
      <c r="I190" s="152"/>
      <c r="L190" s="148"/>
      <c r="M190" s="153"/>
      <c r="T190" s="154"/>
      <c r="AT190" s="150" t="s">
        <v>153</v>
      </c>
      <c r="AU190" s="150" t="s">
        <v>81</v>
      </c>
      <c r="AV190" s="12" t="s">
        <v>79</v>
      </c>
      <c r="AW190" s="12" t="s">
        <v>28</v>
      </c>
      <c r="AX190" s="12" t="s">
        <v>71</v>
      </c>
      <c r="AY190" s="150" t="s">
        <v>144</v>
      </c>
    </row>
    <row r="191" spans="2:51" s="13" customFormat="1">
      <c r="B191" s="155"/>
      <c r="D191" s="149" t="s">
        <v>153</v>
      </c>
      <c r="E191" s="156" t="s">
        <v>1</v>
      </c>
      <c r="F191" s="157" t="s">
        <v>241</v>
      </c>
      <c r="H191" s="158">
        <v>1.66</v>
      </c>
      <c r="I191" s="159"/>
      <c r="L191" s="155"/>
      <c r="M191" s="160"/>
      <c r="T191" s="161"/>
      <c r="AT191" s="156" t="s">
        <v>153</v>
      </c>
      <c r="AU191" s="156" t="s">
        <v>81</v>
      </c>
      <c r="AV191" s="13" t="s">
        <v>81</v>
      </c>
      <c r="AW191" s="13" t="s">
        <v>28</v>
      </c>
      <c r="AX191" s="13" t="s">
        <v>71</v>
      </c>
      <c r="AY191" s="156" t="s">
        <v>144</v>
      </c>
    </row>
    <row r="192" spans="2:51" s="14" customFormat="1">
      <c r="B192" s="173"/>
      <c r="D192" s="149" t="s">
        <v>153</v>
      </c>
      <c r="E192" s="174" t="s">
        <v>1</v>
      </c>
      <c r="F192" s="175" t="s">
        <v>178</v>
      </c>
      <c r="H192" s="176">
        <v>21.43</v>
      </c>
      <c r="I192" s="177"/>
      <c r="L192" s="173"/>
      <c r="M192" s="178"/>
      <c r="T192" s="179"/>
      <c r="AT192" s="174" t="s">
        <v>153</v>
      </c>
      <c r="AU192" s="174" t="s">
        <v>81</v>
      </c>
      <c r="AV192" s="14" t="s">
        <v>145</v>
      </c>
      <c r="AW192" s="14" t="s">
        <v>28</v>
      </c>
      <c r="AX192" s="14" t="s">
        <v>71</v>
      </c>
      <c r="AY192" s="174" t="s">
        <v>144</v>
      </c>
    </row>
    <row r="193" spans="2:65" s="15" customFormat="1">
      <c r="B193" s="180"/>
      <c r="D193" s="149" t="s">
        <v>153</v>
      </c>
      <c r="E193" s="181" t="s">
        <v>1</v>
      </c>
      <c r="F193" s="182" t="s">
        <v>182</v>
      </c>
      <c r="H193" s="183">
        <v>43.51</v>
      </c>
      <c r="I193" s="184"/>
      <c r="L193" s="180"/>
      <c r="M193" s="185"/>
      <c r="T193" s="186"/>
      <c r="AT193" s="181" t="s">
        <v>153</v>
      </c>
      <c r="AU193" s="181" t="s">
        <v>81</v>
      </c>
      <c r="AV193" s="15" t="s">
        <v>151</v>
      </c>
      <c r="AW193" s="15" t="s">
        <v>28</v>
      </c>
      <c r="AX193" s="15" t="s">
        <v>79</v>
      </c>
      <c r="AY193" s="181" t="s">
        <v>144</v>
      </c>
    </row>
    <row r="194" spans="2:65" s="1" customFormat="1" ht="24.2" customHeight="1">
      <c r="B194" s="133"/>
      <c r="C194" s="134" t="s">
        <v>242</v>
      </c>
      <c r="D194" s="134" t="s">
        <v>147</v>
      </c>
      <c r="E194" s="135" t="s">
        <v>243</v>
      </c>
      <c r="F194" s="136" t="s">
        <v>244</v>
      </c>
      <c r="G194" s="137" t="s">
        <v>171</v>
      </c>
      <c r="H194" s="138">
        <v>217.65299999999999</v>
      </c>
      <c r="I194" s="139"/>
      <c r="J194" s="140">
        <f>ROUND(I194*H194,2)</f>
        <v>0</v>
      </c>
      <c r="K194" s="141"/>
      <c r="L194" s="32"/>
      <c r="M194" s="142" t="s">
        <v>1</v>
      </c>
      <c r="N194" s="143" t="s">
        <v>36</v>
      </c>
      <c r="P194" s="144">
        <f>O194*H194</f>
        <v>0</v>
      </c>
      <c r="Q194" s="144">
        <v>4.3800000000000002E-3</v>
      </c>
      <c r="R194" s="144">
        <f>Q194*H194</f>
        <v>0.95332013999999998</v>
      </c>
      <c r="S194" s="144">
        <v>0</v>
      </c>
      <c r="T194" s="145">
        <f>S194*H194</f>
        <v>0</v>
      </c>
      <c r="AR194" s="146" t="s">
        <v>151</v>
      </c>
      <c r="AT194" s="146" t="s">
        <v>147</v>
      </c>
      <c r="AU194" s="146" t="s">
        <v>81</v>
      </c>
      <c r="AY194" s="17" t="s">
        <v>144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79</v>
      </c>
      <c r="BK194" s="147">
        <f>ROUND(I194*H194,2)</f>
        <v>0</v>
      </c>
      <c r="BL194" s="17" t="s">
        <v>151</v>
      </c>
      <c r="BM194" s="146" t="s">
        <v>245</v>
      </c>
    </row>
    <row r="195" spans="2:65" s="12" customFormat="1">
      <c r="B195" s="148"/>
      <c r="D195" s="149" t="s">
        <v>153</v>
      </c>
      <c r="E195" s="150" t="s">
        <v>1</v>
      </c>
      <c r="F195" s="151" t="s">
        <v>246</v>
      </c>
      <c r="H195" s="150" t="s">
        <v>1</v>
      </c>
      <c r="I195" s="152"/>
      <c r="L195" s="148"/>
      <c r="M195" s="153"/>
      <c r="T195" s="154"/>
      <c r="AT195" s="150" t="s">
        <v>153</v>
      </c>
      <c r="AU195" s="150" t="s">
        <v>81</v>
      </c>
      <c r="AV195" s="12" t="s">
        <v>79</v>
      </c>
      <c r="AW195" s="12" t="s">
        <v>28</v>
      </c>
      <c r="AX195" s="12" t="s">
        <v>71</v>
      </c>
      <c r="AY195" s="150" t="s">
        <v>144</v>
      </c>
    </row>
    <row r="196" spans="2:65" s="12" customFormat="1">
      <c r="B196" s="148"/>
      <c r="D196" s="149" t="s">
        <v>153</v>
      </c>
      <c r="E196" s="150" t="s">
        <v>1</v>
      </c>
      <c r="F196" s="151" t="s">
        <v>174</v>
      </c>
      <c r="H196" s="150" t="s">
        <v>1</v>
      </c>
      <c r="I196" s="152"/>
      <c r="L196" s="148"/>
      <c r="M196" s="153"/>
      <c r="T196" s="154"/>
      <c r="AT196" s="150" t="s">
        <v>153</v>
      </c>
      <c r="AU196" s="150" t="s">
        <v>81</v>
      </c>
      <c r="AV196" s="12" t="s">
        <v>79</v>
      </c>
      <c r="AW196" s="12" t="s">
        <v>28</v>
      </c>
      <c r="AX196" s="12" t="s">
        <v>71</v>
      </c>
      <c r="AY196" s="150" t="s">
        <v>144</v>
      </c>
    </row>
    <row r="197" spans="2:65" s="13" customFormat="1">
      <c r="B197" s="155"/>
      <c r="D197" s="149" t="s">
        <v>153</v>
      </c>
      <c r="E197" s="156" t="s">
        <v>1</v>
      </c>
      <c r="F197" s="157" t="s">
        <v>247</v>
      </c>
      <c r="H197" s="158">
        <v>3.15</v>
      </c>
      <c r="I197" s="159"/>
      <c r="L197" s="155"/>
      <c r="M197" s="160"/>
      <c r="T197" s="161"/>
      <c r="AT197" s="156" t="s">
        <v>153</v>
      </c>
      <c r="AU197" s="156" t="s">
        <v>81</v>
      </c>
      <c r="AV197" s="13" t="s">
        <v>81</v>
      </c>
      <c r="AW197" s="13" t="s">
        <v>28</v>
      </c>
      <c r="AX197" s="13" t="s">
        <v>71</v>
      </c>
      <c r="AY197" s="156" t="s">
        <v>144</v>
      </c>
    </row>
    <row r="198" spans="2:65" s="13" customFormat="1">
      <c r="B198" s="155"/>
      <c r="D198" s="149" t="s">
        <v>153</v>
      </c>
      <c r="E198" s="156" t="s">
        <v>1</v>
      </c>
      <c r="F198" s="157" t="s">
        <v>248</v>
      </c>
      <c r="H198" s="158">
        <v>3.137</v>
      </c>
      <c r="I198" s="159"/>
      <c r="L198" s="155"/>
      <c r="M198" s="160"/>
      <c r="T198" s="161"/>
      <c r="AT198" s="156" t="s">
        <v>153</v>
      </c>
      <c r="AU198" s="156" t="s">
        <v>81</v>
      </c>
      <c r="AV198" s="13" t="s">
        <v>81</v>
      </c>
      <c r="AW198" s="13" t="s">
        <v>28</v>
      </c>
      <c r="AX198" s="13" t="s">
        <v>71</v>
      </c>
      <c r="AY198" s="156" t="s">
        <v>144</v>
      </c>
    </row>
    <row r="199" spans="2:65" s="13" customFormat="1">
      <c r="B199" s="155"/>
      <c r="D199" s="149" t="s">
        <v>153</v>
      </c>
      <c r="E199" s="156" t="s">
        <v>1</v>
      </c>
      <c r="F199" s="157" t="s">
        <v>249</v>
      </c>
      <c r="H199" s="158">
        <v>2.1030000000000002</v>
      </c>
      <c r="I199" s="159"/>
      <c r="L199" s="155"/>
      <c r="M199" s="160"/>
      <c r="T199" s="161"/>
      <c r="AT199" s="156" t="s">
        <v>153</v>
      </c>
      <c r="AU199" s="156" t="s">
        <v>81</v>
      </c>
      <c r="AV199" s="13" t="s">
        <v>81</v>
      </c>
      <c r="AW199" s="13" t="s">
        <v>28</v>
      </c>
      <c r="AX199" s="13" t="s">
        <v>71</v>
      </c>
      <c r="AY199" s="156" t="s">
        <v>144</v>
      </c>
    </row>
    <row r="200" spans="2:65" s="14" customFormat="1">
      <c r="B200" s="173"/>
      <c r="D200" s="149" t="s">
        <v>153</v>
      </c>
      <c r="E200" s="174" t="s">
        <v>1</v>
      </c>
      <c r="F200" s="175" t="s">
        <v>178</v>
      </c>
      <c r="H200" s="176">
        <v>8.39</v>
      </c>
      <c r="I200" s="177"/>
      <c r="L200" s="173"/>
      <c r="M200" s="178"/>
      <c r="T200" s="179"/>
      <c r="AT200" s="174" t="s">
        <v>153</v>
      </c>
      <c r="AU200" s="174" t="s">
        <v>81</v>
      </c>
      <c r="AV200" s="14" t="s">
        <v>145</v>
      </c>
      <c r="AW200" s="14" t="s">
        <v>28</v>
      </c>
      <c r="AX200" s="14" t="s">
        <v>71</v>
      </c>
      <c r="AY200" s="174" t="s">
        <v>144</v>
      </c>
    </row>
    <row r="201" spans="2:65" s="12" customFormat="1">
      <c r="B201" s="148"/>
      <c r="D201" s="149" t="s">
        <v>153</v>
      </c>
      <c r="E201" s="150" t="s">
        <v>1</v>
      </c>
      <c r="F201" s="151" t="s">
        <v>179</v>
      </c>
      <c r="H201" s="150" t="s">
        <v>1</v>
      </c>
      <c r="I201" s="152"/>
      <c r="L201" s="148"/>
      <c r="M201" s="153"/>
      <c r="T201" s="154"/>
      <c r="AT201" s="150" t="s">
        <v>153</v>
      </c>
      <c r="AU201" s="150" t="s">
        <v>81</v>
      </c>
      <c r="AV201" s="12" t="s">
        <v>79</v>
      </c>
      <c r="AW201" s="12" t="s">
        <v>28</v>
      </c>
      <c r="AX201" s="12" t="s">
        <v>71</v>
      </c>
      <c r="AY201" s="150" t="s">
        <v>144</v>
      </c>
    </row>
    <row r="202" spans="2:65" s="13" customFormat="1">
      <c r="B202" s="155"/>
      <c r="D202" s="149" t="s">
        <v>153</v>
      </c>
      <c r="E202" s="156" t="s">
        <v>1</v>
      </c>
      <c r="F202" s="157" t="s">
        <v>250</v>
      </c>
      <c r="H202" s="158">
        <v>4.4009999999999998</v>
      </c>
      <c r="I202" s="159"/>
      <c r="L202" s="155"/>
      <c r="M202" s="160"/>
      <c r="T202" s="161"/>
      <c r="AT202" s="156" t="s">
        <v>153</v>
      </c>
      <c r="AU202" s="156" t="s">
        <v>81</v>
      </c>
      <c r="AV202" s="13" t="s">
        <v>81</v>
      </c>
      <c r="AW202" s="13" t="s">
        <v>28</v>
      </c>
      <c r="AX202" s="13" t="s">
        <v>71</v>
      </c>
      <c r="AY202" s="156" t="s">
        <v>144</v>
      </c>
    </row>
    <row r="203" spans="2:65" s="13" customFormat="1">
      <c r="B203" s="155"/>
      <c r="D203" s="149" t="s">
        <v>153</v>
      </c>
      <c r="E203" s="156" t="s">
        <v>1</v>
      </c>
      <c r="F203" s="157" t="s">
        <v>251</v>
      </c>
      <c r="H203" s="158">
        <v>1.62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28</v>
      </c>
      <c r="AX203" s="13" t="s">
        <v>71</v>
      </c>
      <c r="AY203" s="156" t="s">
        <v>144</v>
      </c>
    </row>
    <row r="204" spans="2:65" s="12" customFormat="1">
      <c r="B204" s="148"/>
      <c r="D204" s="149" t="s">
        <v>153</v>
      </c>
      <c r="E204" s="150" t="s">
        <v>1</v>
      </c>
      <c r="F204" s="151" t="s">
        <v>252</v>
      </c>
      <c r="H204" s="150" t="s">
        <v>1</v>
      </c>
      <c r="I204" s="152"/>
      <c r="L204" s="148"/>
      <c r="M204" s="153"/>
      <c r="T204" s="154"/>
      <c r="AT204" s="150" t="s">
        <v>153</v>
      </c>
      <c r="AU204" s="150" t="s">
        <v>81</v>
      </c>
      <c r="AV204" s="12" t="s">
        <v>79</v>
      </c>
      <c r="AW204" s="12" t="s">
        <v>28</v>
      </c>
      <c r="AX204" s="12" t="s">
        <v>71</v>
      </c>
      <c r="AY204" s="150" t="s">
        <v>144</v>
      </c>
    </row>
    <row r="205" spans="2:65" s="13" customFormat="1">
      <c r="B205" s="155"/>
      <c r="D205" s="149" t="s">
        <v>153</v>
      </c>
      <c r="E205" s="156" t="s">
        <v>1</v>
      </c>
      <c r="F205" s="157" t="s">
        <v>253</v>
      </c>
      <c r="H205" s="158">
        <v>143.964</v>
      </c>
      <c r="I205" s="159"/>
      <c r="L205" s="155"/>
      <c r="M205" s="160"/>
      <c r="T205" s="161"/>
      <c r="AT205" s="156" t="s">
        <v>153</v>
      </c>
      <c r="AU205" s="156" t="s">
        <v>81</v>
      </c>
      <c r="AV205" s="13" t="s">
        <v>81</v>
      </c>
      <c r="AW205" s="13" t="s">
        <v>28</v>
      </c>
      <c r="AX205" s="13" t="s">
        <v>71</v>
      </c>
      <c r="AY205" s="156" t="s">
        <v>144</v>
      </c>
    </row>
    <row r="206" spans="2:65" s="14" customFormat="1">
      <c r="B206" s="173"/>
      <c r="D206" s="149" t="s">
        <v>153</v>
      </c>
      <c r="E206" s="174" t="s">
        <v>1</v>
      </c>
      <c r="F206" s="175" t="s">
        <v>178</v>
      </c>
      <c r="H206" s="176">
        <v>149.98500000000001</v>
      </c>
      <c r="I206" s="177"/>
      <c r="L206" s="173"/>
      <c r="M206" s="178"/>
      <c r="T206" s="179"/>
      <c r="AT206" s="174" t="s">
        <v>153</v>
      </c>
      <c r="AU206" s="174" t="s">
        <v>81</v>
      </c>
      <c r="AV206" s="14" t="s">
        <v>145</v>
      </c>
      <c r="AW206" s="14" t="s">
        <v>28</v>
      </c>
      <c r="AX206" s="14" t="s">
        <v>71</v>
      </c>
      <c r="AY206" s="174" t="s">
        <v>144</v>
      </c>
    </row>
    <row r="207" spans="2:65" s="12" customFormat="1">
      <c r="B207" s="148"/>
      <c r="D207" s="149" t="s">
        <v>153</v>
      </c>
      <c r="E207" s="150" t="s">
        <v>1</v>
      </c>
      <c r="F207" s="151" t="s">
        <v>254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255</v>
      </c>
      <c r="H208" s="158">
        <v>59.277999999999999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71</v>
      </c>
      <c r="AY208" s="156" t="s">
        <v>144</v>
      </c>
    </row>
    <row r="209" spans="2:65" s="14" customFormat="1">
      <c r="B209" s="173"/>
      <c r="D209" s="149" t="s">
        <v>153</v>
      </c>
      <c r="E209" s="174" t="s">
        <v>1</v>
      </c>
      <c r="F209" s="175" t="s">
        <v>178</v>
      </c>
      <c r="H209" s="176">
        <v>59.277999999999999</v>
      </c>
      <c r="I209" s="177"/>
      <c r="L209" s="173"/>
      <c r="M209" s="178"/>
      <c r="T209" s="179"/>
      <c r="AT209" s="174" t="s">
        <v>153</v>
      </c>
      <c r="AU209" s="174" t="s">
        <v>81</v>
      </c>
      <c r="AV209" s="14" t="s">
        <v>145</v>
      </c>
      <c r="AW209" s="14" t="s">
        <v>28</v>
      </c>
      <c r="AX209" s="14" t="s">
        <v>71</v>
      </c>
      <c r="AY209" s="174" t="s">
        <v>144</v>
      </c>
    </row>
    <row r="210" spans="2:65" s="15" customFormat="1">
      <c r="B210" s="180"/>
      <c r="D210" s="149" t="s">
        <v>153</v>
      </c>
      <c r="E210" s="181" t="s">
        <v>1</v>
      </c>
      <c r="F210" s="182" t="s">
        <v>182</v>
      </c>
      <c r="H210" s="183">
        <v>217.65299999999999</v>
      </c>
      <c r="I210" s="184"/>
      <c r="L210" s="180"/>
      <c r="M210" s="185"/>
      <c r="T210" s="186"/>
      <c r="AT210" s="181" t="s">
        <v>153</v>
      </c>
      <c r="AU210" s="181" t="s">
        <v>81</v>
      </c>
      <c r="AV210" s="15" t="s">
        <v>151</v>
      </c>
      <c r="AW210" s="15" t="s">
        <v>28</v>
      </c>
      <c r="AX210" s="15" t="s">
        <v>79</v>
      </c>
      <c r="AY210" s="181" t="s">
        <v>144</v>
      </c>
    </row>
    <row r="211" spans="2:65" s="1" customFormat="1" ht="24.2" customHeight="1">
      <c r="B211" s="133"/>
      <c r="C211" s="134" t="s">
        <v>8</v>
      </c>
      <c r="D211" s="134" t="s">
        <v>147</v>
      </c>
      <c r="E211" s="135" t="s">
        <v>256</v>
      </c>
      <c r="F211" s="136" t="s">
        <v>257</v>
      </c>
      <c r="G211" s="137" t="s">
        <v>171</v>
      </c>
      <c r="H211" s="138">
        <v>45.741999999999997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36</v>
      </c>
      <c r="P211" s="144">
        <f>O211*H211</f>
        <v>0</v>
      </c>
      <c r="Q211" s="144">
        <v>1.54E-2</v>
      </c>
      <c r="R211" s="144">
        <f>Q211*H211</f>
        <v>0.70442680000000002</v>
      </c>
      <c r="S211" s="144">
        <v>0</v>
      </c>
      <c r="T211" s="145">
        <f>S211*H211</f>
        <v>0</v>
      </c>
      <c r="AR211" s="146" t="s">
        <v>151</v>
      </c>
      <c r="AT211" s="146" t="s">
        <v>147</v>
      </c>
      <c r="AU211" s="146" t="s">
        <v>81</v>
      </c>
      <c r="AY211" s="17" t="s">
        <v>144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79</v>
      </c>
      <c r="BK211" s="147">
        <f>ROUND(I211*H211,2)</f>
        <v>0</v>
      </c>
      <c r="BL211" s="17" t="s">
        <v>151</v>
      </c>
      <c r="BM211" s="146" t="s">
        <v>258</v>
      </c>
    </row>
    <row r="212" spans="2:65" s="12" customFormat="1">
      <c r="B212" s="148"/>
      <c r="D212" s="149" t="s">
        <v>153</v>
      </c>
      <c r="E212" s="150" t="s">
        <v>1</v>
      </c>
      <c r="F212" s="151" t="s">
        <v>174</v>
      </c>
      <c r="H212" s="150" t="s">
        <v>1</v>
      </c>
      <c r="I212" s="152"/>
      <c r="L212" s="148"/>
      <c r="M212" s="153"/>
      <c r="T212" s="154"/>
      <c r="AT212" s="150" t="s">
        <v>153</v>
      </c>
      <c r="AU212" s="150" t="s">
        <v>81</v>
      </c>
      <c r="AV212" s="12" t="s">
        <v>79</v>
      </c>
      <c r="AW212" s="12" t="s">
        <v>28</v>
      </c>
      <c r="AX212" s="12" t="s">
        <v>71</v>
      </c>
      <c r="AY212" s="150" t="s">
        <v>144</v>
      </c>
    </row>
    <row r="213" spans="2:65" s="12" customFormat="1">
      <c r="B213" s="148"/>
      <c r="D213" s="149" t="s">
        <v>153</v>
      </c>
      <c r="E213" s="150" t="s">
        <v>1</v>
      </c>
      <c r="F213" s="151" t="s">
        <v>228</v>
      </c>
      <c r="H213" s="150" t="s">
        <v>1</v>
      </c>
      <c r="I213" s="152"/>
      <c r="L213" s="148"/>
      <c r="M213" s="153"/>
      <c r="T213" s="154"/>
      <c r="AT213" s="150" t="s">
        <v>153</v>
      </c>
      <c r="AU213" s="150" t="s">
        <v>81</v>
      </c>
      <c r="AV213" s="12" t="s">
        <v>79</v>
      </c>
      <c r="AW213" s="12" t="s">
        <v>28</v>
      </c>
      <c r="AX213" s="12" t="s">
        <v>71</v>
      </c>
      <c r="AY213" s="150" t="s">
        <v>144</v>
      </c>
    </row>
    <row r="214" spans="2:65" s="13" customFormat="1">
      <c r="B214" s="155"/>
      <c r="D214" s="149" t="s">
        <v>153</v>
      </c>
      <c r="E214" s="156" t="s">
        <v>1</v>
      </c>
      <c r="F214" s="157" t="s">
        <v>259</v>
      </c>
      <c r="H214" s="158">
        <v>6.0860000000000003</v>
      </c>
      <c r="I214" s="159"/>
      <c r="L214" s="155"/>
      <c r="M214" s="160"/>
      <c r="T214" s="161"/>
      <c r="AT214" s="156" t="s">
        <v>153</v>
      </c>
      <c r="AU214" s="156" t="s">
        <v>81</v>
      </c>
      <c r="AV214" s="13" t="s">
        <v>81</v>
      </c>
      <c r="AW214" s="13" t="s">
        <v>28</v>
      </c>
      <c r="AX214" s="13" t="s">
        <v>71</v>
      </c>
      <c r="AY214" s="156" t="s">
        <v>144</v>
      </c>
    </row>
    <row r="215" spans="2:65" s="12" customFormat="1">
      <c r="B215" s="148"/>
      <c r="D215" s="149" t="s">
        <v>153</v>
      </c>
      <c r="E215" s="150" t="s">
        <v>1</v>
      </c>
      <c r="F215" s="151" t="s">
        <v>230</v>
      </c>
      <c r="H215" s="150" t="s">
        <v>1</v>
      </c>
      <c r="I215" s="152"/>
      <c r="L215" s="148"/>
      <c r="M215" s="153"/>
      <c r="T215" s="154"/>
      <c r="AT215" s="150" t="s">
        <v>153</v>
      </c>
      <c r="AU215" s="150" t="s">
        <v>81</v>
      </c>
      <c r="AV215" s="12" t="s">
        <v>79</v>
      </c>
      <c r="AW215" s="12" t="s">
        <v>28</v>
      </c>
      <c r="AX215" s="12" t="s">
        <v>71</v>
      </c>
      <c r="AY215" s="150" t="s">
        <v>144</v>
      </c>
    </row>
    <row r="216" spans="2:65" s="13" customFormat="1">
      <c r="B216" s="155"/>
      <c r="D216" s="149" t="s">
        <v>153</v>
      </c>
      <c r="E216" s="156" t="s">
        <v>1</v>
      </c>
      <c r="F216" s="157" t="s">
        <v>260</v>
      </c>
      <c r="H216" s="158">
        <v>9.718</v>
      </c>
      <c r="I216" s="159"/>
      <c r="L216" s="155"/>
      <c r="M216" s="160"/>
      <c r="T216" s="161"/>
      <c r="AT216" s="156" t="s">
        <v>153</v>
      </c>
      <c r="AU216" s="156" t="s">
        <v>81</v>
      </c>
      <c r="AV216" s="13" t="s">
        <v>81</v>
      </c>
      <c r="AW216" s="13" t="s">
        <v>28</v>
      </c>
      <c r="AX216" s="13" t="s">
        <v>71</v>
      </c>
      <c r="AY216" s="156" t="s">
        <v>144</v>
      </c>
    </row>
    <row r="217" spans="2:65" s="12" customFormat="1">
      <c r="B217" s="148"/>
      <c r="D217" s="149" t="s">
        <v>153</v>
      </c>
      <c r="E217" s="150" t="s">
        <v>1</v>
      </c>
      <c r="F217" s="151" t="s">
        <v>232</v>
      </c>
      <c r="H217" s="150" t="s">
        <v>1</v>
      </c>
      <c r="I217" s="152"/>
      <c r="L217" s="148"/>
      <c r="M217" s="153"/>
      <c r="T217" s="154"/>
      <c r="AT217" s="150" t="s">
        <v>153</v>
      </c>
      <c r="AU217" s="150" t="s">
        <v>81</v>
      </c>
      <c r="AV217" s="12" t="s">
        <v>79</v>
      </c>
      <c r="AW217" s="12" t="s">
        <v>28</v>
      </c>
      <c r="AX217" s="12" t="s">
        <v>71</v>
      </c>
      <c r="AY217" s="150" t="s">
        <v>144</v>
      </c>
    </row>
    <row r="218" spans="2:65" s="13" customFormat="1">
      <c r="B218" s="155"/>
      <c r="D218" s="149" t="s">
        <v>153</v>
      </c>
      <c r="E218" s="156" t="s">
        <v>1</v>
      </c>
      <c r="F218" s="157" t="s">
        <v>261</v>
      </c>
      <c r="H218" s="158">
        <v>8.3699999999999992</v>
      </c>
      <c r="I218" s="159"/>
      <c r="L218" s="155"/>
      <c r="M218" s="160"/>
      <c r="T218" s="161"/>
      <c r="AT218" s="156" t="s">
        <v>153</v>
      </c>
      <c r="AU218" s="156" t="s">
        <v>81</v>
      </c>
      <c r="AV218" s="13" t="s">
        <v>81</v>
      </c>
      <c r="AW218" s="13" t="s">
        <v>28</v>
      </c>
      <c r="AX218" s="13" t="s">
        <v>71</v>
      </c>
      <c r="AY218" s="156" t="s">
        <v>144</v>
      </c>
    </row>
    <row r="219" spans="2:65" s="14" customFormat="1">
      <c r="B219" s="173"/>
      <c r="D219" s="149" t="s">
        <v>153</v>
      </c>
      <c r="E219" s="174" t="s">
        <v>1</v>
      </c>
      <c r="F219" s="175" t="s">
        <v>178</v>
      </c>
      <c r="H219" s="176">
        <v>24.173999999999999</v>
      </c>
      <c r="I219" s="177"/>
      <c r="L219" s="173"/>
      <c r="M219" s="178"/>
      <c r="T219" s="179"/>
      <c r="AT219" s="174" t="s">
        <v>153</v>
      </c>
      <c r="AU219" s="174" t="s">
        <v>81</v>
      </c>
      <c r="AV219" s="14" t="s">
        <v>145</v>
      </c>
      <c r="AW219" s="14" t="s">
        <v>28</v>
      </c>
      <c r="AX219" s="14" t="s">
        <v>71</v>
      </c>
      <c r="AY219" s="174" t="s">
        <v>144</v>
      </c>
    </row>
    <row r="220" spans="2:65" s="12" customFormat="1">
      <c r="B220" s="148"/>
      <c r="D220" s="149" t="s">
        <v>153</v>
      </c>
      <c r="E220" s="150" t="s">
        <v>1</v>
      </c>
      <c r="F220" s="151" t="s">
        <v>179</v>
      </c>
      <c r="H220" s="150" t="s">
        <v>1</v>
      </c>
      <c r="I220" s="152"/>
      <c r="L220" s="148"/>
      <c r="M220" s="153"/>
      <c r="T220" s="154"/>
      <c r="AT220" s="150" t="s">
        <v>153</v>
      </c>
      <c r="AU220" s="150" t="s">
        <v>81</v>
      </c>
      <c r="AV220" s="12" t="s">
        <v>79</v>
      </c>
      <c r="AW220" s="12" t="s">
        <v>28</v>
      </c>
      <c r="AX220" s="12" t="s">
        <v>71</v>
      </c>
      <c r="AY220" s="150" t="s">
        <v>144</v>
      </c>
    </row>
    <row r="221" spans="2:65" s="12" customFormat="1">
      <c r="B221" s="148"/>
      <c r="D221" s="149" t="s">
        <v>153</v>
      </c>
      <c r="E221" s="150" t="s">
        <v>1</v>
      </c>
      <c r="F221" s="151" t="s">
        <v>234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262</v>
      </c>
      <c r="H222" s="158">
        <v>2.1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236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>
      <c r="B224" s="155"/>
      <c r="D224" s="149" t="s">
        <v>153</v>
      </c>
      <c r="E224" s="156" t="s">
        <v>1</v>
      </c>
      <c r="F224" s="157" t="s">
        <v>263</v>
      </c>
      <c r="H224" s="158">
        <v>9.3179999999999996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2" customFormat="1">
      <c r="B225" s="148"/>
      <c r="D225" s="149" t="s">
        <v>153</v>
      </c>
      <c r="E225" s="150" t="s">
        <v>1</v>
      </c>
      <c r="F225" s="151" t="s">
        <v>238</v>
      </c>
      <c r="H225" s="150" t="s">
        <v>1</v>
      </c>
      <c r="I225" s="152"/>
      <c r="L225" s="148"/>
      <c r="M225" s="153"/>
      <c r="T225" s="154"/>
      <c r="AT225" s="150" t="s">
        <v>153</v>
      </c>
      <c r="AU225" s="150" t="s">
        <v>81</v>
      </c>
      <c r="AV225" s="12" t="s">
        <v>79</v>
      </c>
      <c r="AW225" s="12" t="s">
        <v>28</v>
      </c>
      <c r="AX225" s="12" t="s">
        <v>71</v>
      </c>
      <c r="AY225" s="150" t="s">
        <v>144</v>
      </c>
    </row>
    <row r="226" spans="2:65" s="13" customFormat="1">
      <c r="B226" s="155"/>
      <c r="D226" s="149" t="s">
        <v>153</v>
      </c>
      <c r="E226" s="156" t="s">
        <v>1</v>
      </c>
      <c r="F226" s="157" t="s">
        <v>264</v>
      </c>
      <c r="H226" s="158">
        <v>10.15</v>
      </c>
      <c r="I226" s="159"/>
      <c r="L226" s="155"/>
      <c r="M226" s="160"/>
      <c r="T226" s="161"/>
      <c r="AT226" s="156" t="s">
        <v>153</v>
      </c>
      <c r="AU226" s="156" t="s">
        <v>81</v>
      </c>
      <c r="AV226" s="13" t="s">
        <v>81</v>
      </c>
      <c r="AW226" s="13" t="s">
        <v>28</v>
      </c>
      <c r="AX226" s="13" t="s">
        <v>71</v>
      </c>
      <c r="AY226" s="156" t="s">
        <v>144</v>
      </c>
    </row>
    <row r="227" spans="2:65" s="14" customFormat="1">
      <c r="B227" s="173"/>
      <c r="D227" s="149" t="s">
        <v>153</v>
      </c>
      <c r="E227" s="174" t="s">
        <v>1</v>
      </c>
      <c r="F227" s="175" t="s">
        <v>178</v>
      </c>
      <c r="H227" s="176">
        <v>21.568000000000001</v>
      </c>
      <c r="I227" s="177"/>
      <c r="L227" s="173"/>
      <c r="M227" s="178"/>
      <c r="T227" s="179"/>
      <c r="AT227" s="174" t="s">
        <v>153</v>
      </c>
      <c r="AU227" s="174" t="s">
        <v>81</v>
      </c>
      <c r="AV227" s="14" t="s">
        <v>145</v>
      </c>
      <c r="AW227" s="14" t="s">
        <v>28</v>
      </c>
      <c r="AX227" s="14" t="s">
        <v>71</v>
      </c>
      <c r="AY227" s="174" t="s">
        <v>144</v>
      </c>
    </row>
    <row r="228" spans="2:65" s="15" customFormat="1">
      <c r="B228" s="180"/>
      <c r="D228" s="149" t="s">
        <v>153</v>
      </c>
      <c r="E228" s="181" t="s">
        <v>1</v>
      </c>
      <c r="F228" s="182" t="s">
        <v>182</v>
      </c>
      <c r="H228" s="183">
        <v>45.741999999999997</v>
      </c>
      <c r="I228" s="184"/>
      <c r="L228" s="180"/>
      <c r="M228" s="185"/>
      <c r="T228" s="186"/>
      <c r="AT228" s="181" t="s">
        <v>153</v>
      </c>
      <c r="AU228" s="181" t="s">
        <v>81</v>
      </c>
      <c r="AV228" s="15" t="s">
        <v>151</v>
      </c>
      <c r="AW228" s="15" t="s">
        <v>28</v>
      </c>
      <c r="AX228" s="15" t="s">
        <v>79</v>
      </c>
      <c r="AY228" s="181" t="s">
        <v>144</v>
      </c>
    </row>
    <row r="229" spans="2:65" s="1" customFormat="1" ht="24.2" customHeight="1">
      <c r="B229" s="133"/>
      <c r="C229" s="134" t="s">
        <v>265</v>
      </c>
      <c r="D229" s="134" t="s">
        <v>147</v>
      </c>
      <c r="E229" s="135" t="s">
        <v>266</v>
      </c>
      <c r="F229" s="136" t="s">
        <v>267</v>
      </c>
      <c r="G229" s="137" t="s">
        <v>171</v>
      </c>
      <c r="H229" s="138">
        <v>13.536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36</v>
      </c>
      <c r="P229" s="144">
        <f>O229*H229</f>
        <v>0</v>
      </c>
      <c r="Q229" s="144">
        <v>1.8380000000000001E-2</v>
      </c>
      <c r="R229" s="144">
        <f>Q229*H229</f>
        <v>0.24879167999999999</v>
      </c>
      <c r="S229" s="144">
        <v>0</v>
      </c>
      <c r="T229" s="145">
        <f>S229*H229</f>
        <v>0</v>
      </c>
      <c r="AR229" s="146" t="s">
        <v>151</v>
      </c>
      <c r="AT229" s="146" t="s">
        <v>147</v>
      </c>
      <c r="AU229" s="146" t="s">
        <v>81</v>
      </c>
      <c r="AY229" s="17" t="s">
        <v>144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7" t="s">
        <v>79</v>
      </c>
      <c r="BK229" s="147">
        <f>ROUND(I229*H229,2)</f>
        <v>0</v>
      </c>
      <c r="BL229" s="17" t="s">
        <v>151</v>
      </c>
      <c r="BM229" s="146" t="s">
        <v>268</v>
      </c>
    </row>
    <row r="230" spans="2:65" s="12" customFormat="1">
      <c r="B230" s="148"/>
      <c r="D230" s="149" t="s">
        <v>153</v>
      </c>
      <c r="E230" s="150" t="s">
        <v>1</v>
      </c>
      <c r="F230" s="151" t="s">
        <v>174</v>
      </c>
      <c r="H230" s="150" t="s">
        <v>1</v>
      </c>
      <c r="I230" s="152"/>
      <c r="L230" s="148"/>
      <c r="M230" s="153"/>
      <c r="T230" s="154"/>
      <c r="AT230" s="150" t="s">
        <v>153</v>
      </c>
      <c r="AU230" s="150" t="s">
        <v>81</v>
      </c>
      <c r="AV230" s="12" t="s">
        <v>79</v>
      </c>
      <c r="AW230" s="12" t="s">
        <v>28</v>
      </c>
      <c r="AX230" s="12" t="s">
        <v>71</v>
      </c>
      <c r="AY230" s="150" t="s">
        <v>144</v>
      </c>
    </row>
    <row r="231" spans="2:65" s="12" customFormat="1">
      <c r="B231" s="148"/>
      <c r="D231" s="149" t="s">
        <v>153</v>
      </c>
      <c r="E231" s="150" t="s">
        <v>1</v>
      </c>
      <c r="F231" s="151" t="s">
        <v>228</v>
      </c>
      <c r="H231" s="150" t="s">
        <v>1</v>
      </c>
      <c r="I231" s="152"/>
      <c r="L231" s="148"/>
      <c r="M231" s="153"/>
      <c r="T231" s="154"/>
      <c r="AT231" s="150" t="s">
        <v>153</v>
      </c>
      <c r="AU231" s="150" t="s">
        <v>81</v>
      </c>
      <c r="AV231" s="12" t="s">
        <v>79</v>
      </c>
      <c r="AW231" s="12" t="s">
        <v>28</v>
      </c>
      <c r="AX231" s="12" t="s">
        <v>71</v>
      </c>
      <c r="AY231" s="150" t="s">
        <v>144</v>
      </c>
    </row>
    <row r="232" spans="2:65" s="13" customFormat="1" ht="22.5">
      <c r="B232" s="155"/>
      <c r="D232" s="149" t="s">
        <v>153</v>
      </c>
      <c r="E232" s="156" t="s">
        <v>1</v>
      </c>
      <c r="F232" s="157" t="s">
        <v>269</v>
      </c>
      <c r="H232" s="158">
        <v>3.77</v>
      </c>
      <c r="I232" s="159"/>
      <c r="L232" s="155"/>
      <c r="M232" s="160"/>
      <c r="T232" s="161"/>
      <c r="AT232" s="156" t="s">
        <v>153</v>
      </c>
      <c r="AU232" s="156" t="s">
        <v>81</v>
      </c>
      <c r="AV232" s="13" t="s">
        <v>81</v>
      </c>
      <c r="AW232" s="13" t="s">
        <v>28</v>
      </c>
      <c r="AX232" s="13" t="s">
        <v>71</v>
      </c>
      <c r="AY232" s="156" t="s">
        <v>144</v>
      </c>
    </row>
    <row r="233" spans="2:65" s="12" customFormat="1">
      <c r="B233" s="148"/>
      <c r="D233" s="149" t="s">
        <v>153</v>
      </c>
      <c r="E233" s="150" t="s">
        <v>1</v>
      </c>
      <c r="F233" s="151" t="s">
        <v>270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271</v>
      </c>
      <c r="H234" s="158">
        <v>2.2879999999999998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4" customFormat="1">
      <c r="B235" s="173"/>
      <c r="D235" s="149" t="s">
        <v>153</v>
      </c>
      <c r="E235" s="174" t="s">
        <v>1</v>
      </c>
      <c r="F235" s="175" t="s">
        <v>178</v>
      </c>
      <c r="H235" s="176">
        <v>6.0579999999999998</v>
      </c>
      <c r="I235" s="177"/>
      <c r="L235" s="173"/>
      <c r="M235" s="178"/>
      <c r="T235" s="179"/>
      <c r="AT235" s="174" t="s">
        <v>153</v>
      </c>
      <c r="AU235" s="174" t="s">
        <v>81</v>
      </c>
      <c r="AV235" s="14" t="s">
        <v>145</v>
      </c>
      <c r="AW235" s="14" t="s">
        <v>28</v>
      </c>
      <c r="AX235" s="14" t="s">
        <v>71</v>
      </c>
      <c r="AY235" s="174" t="s">
        <v>144</v>
      </c>
    </row>
    <row r="236" spans="2:65" s="12" customFormat="1">
      <c r="B236" s="148"/>
      <c r="D236" s="149" t="s">
        <v>153</v>
      </c>
      <c r="E236" s="150" t="s">
        <v>1</v>
      </c>
      <c r="F236" s="151" t="s">
        <v>179</v>
      </c>
      <c r="H236" s="150" t="s">
        <v>1</v>
      </c>
      <c r="I236" s="152"/>
      <c r="L236" s="148"/>
      <c r="M236" s="153"/>
      <c r="T236" s="154"/>
      <c r="AT236" s="150" t="s">
        <v>153</v>
      </c>
      <c r="AU236" s="150" t="s">
        <v>81</v>
      </c>
      <c r="AV236" s="12" t="s">
        <v>79</v>
      </c>
      <c r="AW236" s="12" t="s">
        <v>28</v>
      </c>
      <c r="AX236" s="12" t="s">
        <v>71</v>
      </c>
      <c r="AY236" s="150" t="s">
        <v>144</v>
      </c>
    </row>
    <row r="237" spans="2:65" s="12" customFormat="1">
      <c r="B237" s="148"/>
      <c r="D237" s="149" t="s">
        <v>153</v>
      </c>
      <c r="E237" s="150" t="s">
        <v>1</v>
      </c>
      <c r="F237" s="151" t="s">
        <v>272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273</v>
      </c>
      <c r="H238" s="158">
        <v>2.2949999999999999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234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274</v>
      </c>
      <c r="H240" s="158">
        <v>1.62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2" customFormat="1">
      <c r="B241" s="148"/>
      <c r="D241" s="149" t="s">
        <v>153</v>
      </c>
      <c r="E241" s="150" t="s">
        <v>1</v>
      </c>
      <c r="F241" s="151" t="s">
        <v>240</v>
      </c>
      <c r="H241" s="150" t="s">
        <v>1</v>
      </c>
      <c r="I241" s="152"/>
      <c r="L241" s="148"/>
      <c r="M241" s="153"/>
      <c r="T241" s="154"/>
      <c r="AT241" s="150" t="s">
        <v>153</v>
      </c>
      <c r="AU241" s="150" t="s">
        <v>81</v>
      </c>
      <c r="AV241" s="12" t="s">
        <v>79</v>
      </c>
      <c r="AW241" s="12" t="s">
        <v>28</v>
      </c>
      <c r="AX241" s="12" t="s">
        <v>71</v>
      </c>
      <c r="AY241" s="150" t="s">
        <v>144</v>
      </c>
    </row>
    <row r="242" spans="2:65" s="13" customFormat="1">
      <c r="B242" s="155"/>
      <c r="D242" s="149" t="s">
        <v>153</v>
      </c>
      <c r="E242" s="156" t="s">
        <v>1</v>
      </c>
      <c r="F242" s="157" t="s">
        <v>275</v>
      </c>
      <c r="H242" s="158">
        <v>3.5630000000000002</v>
      </c>
      <c r="I242" s="159"/>
      <c r="L242" s="155"/>
      <c r="M242" s="160"/>
      <c r="T242" s="161"/>
      <c r="AT242" s="156" t="s">
        <v>153</v>
      </c>
      <c r="AU242" s="156" t="s">
        <v>81</v>
      </c>
      <c r="AV242" s="13" t="s">
        <v>81</v>
      </c>
      <c r="AW242" s="13" t="s">
        <v>28</v>
      </c>
      <c r="AX242" s="13" t="s">
        <v>71</v>
      </c>
      <c r="AY242" s="156" t="s">
        <v>144</v>
      </c>
    </row>
    <row r="243" spans="2:65" s="14" customFormat="1">
      <c r="B243" s="173"/>
      <c r="D243" s="149" t="s">
        <v>153</v>
      </c>
      <c r="E243" s="174" t="s">
        <v>1</v>
      </c>
      <c r="F243" s="175" t="s">
        <v>178</v>
      </c>
      <c r="H243" s="176">
        <v>7.4779999999999998</v>
      </c>
      <c r="I243" s="177"/>
      <c r="L243" s="173"/>
      <c r="M243" s="178"/>
      <c r="T243" s="179"/>
      <c r="AT243" s="174" t="s">
        <v>153</v>
      </c>
      <c r="AU243" s="174" t="s">
        <v>81</v>
      </c>
      <c r="AV243" s="14" t="s">
        <v>145</v>
      </c>
      <c r="AW243" s="14" t="s">
        <v>28</v>
      </c>
      <c r="AX243" s="14" t="s">
        <v>71</v>
      </c>
      <c r="AY243" s="174" t="s">
        <v>144</v>
      </c>
    </row>
    <row r="244" spans="2:65" s="15" customFormat="1">
      <c r="B244" s="180"/>
      <c r="D244" s="149" t="s">
        <v>153</v>
      </c>
      <c r="E244" s="181" t="s">
        <v>1</v>
      </c>
      <c r="F244" s="182" t="s">
        <v>182</v>
      </c>
      <c r="H244" s="183">
        <v>13.536</v>
      </c>
      <c r="I244" s="184"/>
      <c r="L244" s="180"/>
      <c r="M244" s="185"/>
      <c r="T244" s="186"/>
      <c r="AT244" s="181" t="s">
        <v>153</v>
      </c>
      <c r="AU244" s="181" t="s">
        <v>81</v>
      </c>
      <c r="AV244" s="15" t="s">
        <v>151</v>
      </c>
      <c r="AW244" s="15" t="s">
        <v>28</v>
      </c>
      <c r="AX244" s="15" t="s">
        <v>79</v>
      </c>
      <c r="AY244" s="181" t="s">
        <v>144</v>
      </c>
    </row>
    <row r="245" spans="2:65" s="1" customFormat="1" ht="24.2" customHeight="1">
      <c r="B245" s="133"/>
      <c r="C245" s="134" t="s">
        <v>276</v>
      </c>
      <c r="D245" s="134" t="s">
        <v>147</v>
      </c>
      <c r="E245" s="135" t="s">
        <v>277</v>
      </c>
      <c r="F245" s="136" t="s">
        <v>278</v>
      </c>
      <c r="G245" s="137" t="s">
        <v>279</v>
      </c>
      <c r="H245" s="138">
        <v>18.2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36</v>
      </c>
      <c r="P245" s="144">
        <f>O245*H245</f>
        <v>0</v>
      </c>
      <c r="Q245" s="144">
        <v>1.5E-3</v>
      </c>
      <c r="R245" s="144">
        <f>Q245*H245</f>
        <v>2.7299999999999998E-2</v>
      </c>
      <c r="S245" s="144">
        <v>0</v>
      </c>
      <c r="T245" s="145">
        <f>S245*H245</f>
        <v>0</v>
      </c>
      <c r="AR245" s="146" t="s">
        <v>151</v>
      </c>
      <c r="AT245" s="146" t="s">
        <v>147</v>
      </c>
      <c r="AU245" s="146" t="s">
        <v>81</v>
      </c>
      <c r="AY245" s="17" t="s">
        <v>144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79</v>
      </c>
      <c r="BK245" s="147">
        <f>ROUND(I245*H245,2)</f>
        <v>0</v>
      </c>
      <c r="BL245" s="17" t="s">
        <v>151</v>
      </c>
      <c r="BM245" s="146" t="s">
        <v>280</v>
      </c>
    </row>
    <row r="246" spans="2:65" s="12" customFormat="1">
      <c r="B246" s="148"/>
      <c r="D246" s="149" t="s">
        <v>153</v>
      </c>
      <c r="E246" s="150" t="s">
        <v>1</v>
      </c>
      <c r="F246" s="151" t="s">
        <v>281</v>
      </c>
      <c r="H246" s="150" t="s">
        <v>1</v>
      </c>
      <c r="I246" s="152"/>
      <c r="L246" s="148"/>
      <c r="M246" s="153"/>
      <c r="T246" s="154"/>
      <c r="AT246" s="150" t="s">
        <v>153</v>
      </c>
      <c r="AU246" s="150" t="s">
        <v>81</v>
      </c>
      <c r="AV246" s="12" t="s">
        <v>79</v>
      </c>
      <c r="AW246" s="12" t="s">
        <v>28</v>
      </c>
      <c r="AX246" s="12" t="s">
        <v>71</v>
      </c>
      <c r="AY246" s="150" t="s">
        <v>144</v>
      </c>
    </row>
    <row r="247" spans="2:65" s="13" customFormat="1">
      <c r="B247" s="155"/>
      <c r="D247" s="149" t="s">
        <v>153</v>
      </c>
      <c r="E247" s="156" t="s">
        <v>1</v>
      </c>
      <c r="F247" s="157" t="s">
        <v>282</v>
      </c>
      <c r="H247" s="158">
        <v>15</v>
      </c>
      <c r="I247" s="159"/>
      <c r="L247" s="155"/>
      <c r="M247" s="160"/>
      <c r="T247" s="161"/>
      <c r="AT247" s="156" t="s">
        <v>153</v>
      </c>
      <c r="AU247" s="156" t="s">
        <v>81</v>
      </c>
      <c r="AV247" s="13" t="s">
        <v>81</v>
      </c>
      <c r="AW247" s="13" t="s">
        <v>28</v>
      </c>
      <c r="AX247" s="13" t="s">
        <v>71</v>
      </c>
      <c r="AY247" s="156" t="s">
        <v>144</v>
      </c>
    </row>
    <row r="248" spans="2:65" s="13" customFormat="1">
      <c r="B248" s="155"/>
      <c r="D248" s="149" t="s">
        <v>153</v>
      </c>
      <c r="E248" s="156" t="s">
        <v>1</v>
      </c>
      <c r="F248" s="157" t="s">
        <v>283</v>
      </c>
      <c r="H248" s="158">
        <v>2.4</v>
      </c>
      <c r="I248" s="159"/>
      <c r="L248" s="155"/>
      <c r="M248" s="160"/>
      <c r="T248" s="161"/>
      <c r="AT248" s="156" t="s">
        <v>153</v>
      </c>
      <c r="AU248" s="156" t="s">
        <v>81</v>
      </c>
      <c r="AV248" s="13" t="s">
        <v>81</v>
      </c>
      <c r="AW248" s="13" t="s">
        <v>28</v>
      </c>
      <c r="AX248" s="13" t="s">
        <v>71</v>
      </c>
      <c r="AY248" s="156" t="s">
        <v>144</v>
      </c>
    </row>
    <row r="249" spans="2:65" s="12" customFormat="1">
      <c r="B249" s="148"/>
      <c r="D249" s="149" t="s">
        <v>153</v>
      </c>
      <c r="E249" s="150" t="s">
        <v>1</v>
      </c>
      <c r="F249" s="151" t="s">
        <v>284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285</v>
      </c>
      <c r="H250" s="158">
        <v>0.8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4" customFormat="1">
      <c r="B251" s="173"/>
      <c r="D251" s="149" t="s">
        <v>153</v>
      </c>
      <c r="E251" s="174" t="s">
        <v>1</v>
      </c>
      <c r="F251" s="175" t="s">
        <v>178</v>
      </c>
      <c r="H251" s="176">
        <v>18.2</v>
      </c>
      <c r="I251" s="177"/>
      <c r="L251" s="173"/>
      <c r="M251" s="178"/>
      <c r="T251" s="179"/>
      <c r="AT251" s="174" t="s">
        <v>153</v>
      </c>
      <c r="AU251" s="174" t="s">
        <v>81</v>
      </c>
      <c r="AV251" s="14" t="s">
        <v>145</v>
      </c>
      <c r="AW251" s="14" t="s">
        <v>28</v>
      </c>
      <c r="AX251" s="14" t="s">
        <v>79</v>
      </c>
      <c r="AY251" s="174" t="s">
        <v>144</v>
      </c>
    </row>
    <row r="252" spans="2:65" s="1" customFormat="1" ht="24.2" customHeight="1">
      <c r="B252" s="133"/>
      <c r="C252" s="193" t="s">
        <v>286</v>
      </c>
      <c r="D252" s="193" t="s">
        <v>147</v>
      </c>
      <c r="E252" s="194" t="s">
        <v>287</v>
      </c>
      <c r="F252" s="195" t="s">
        <v>288</v>
      </c>
      <c r="G252" s="196" t="s">
        <v>171</v>
      </c>
      <c r="H252" s="197">
        <v>103.42400000000001</v>
      </c>
      <c r="I252" s="198"/>
      <c r="J252" s="198">
        <f>ROUND(I252*H252,2)</f>
        <v>0</v>
      </c>
      <c r="K252" s="141"/>
      <c r="L252" s="32"/>
      <c r="M252" s="142" t="s">
        <v>1</v>
      </c>
      <c r="N252" s="143" t="s">
        <v>36</v>
      </c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AR252" s="146" t="s">
        <v>151</v>
      </c>
      <c r="AT252" s="146" t="s">
        <v>147</v>
      </c>
      <c r="AU252" s="146" t="s">
        <v>81</v>
      </c>
      <c r="AY252" s="17" t="s">
        <v>144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79</v>
      </c>
      <c r="BK252" s="147">
        <f>ROUND(I252*H252,2)</f>
        <v>0</v>
      </c>
      <c r="BL252" s="17" t="s">
        <v>151</v>
      </c>
      <c r="BM252" s="146" t="s">
        <v>289</v>
      </c>
    </row>
    <row r="253" spans="2:65" s="13" customFormat="1">
      <c r="B253" s="155"/>
      <c r="D253" s="149" t="s">
        <v>153</v>
      </c>
      <c r="E253" s="156" t="s">
        <v>1</v>
      </c>
      <c r="F253" s="157" t="s">
        <v>290</v>
      </c>
      <c r="H253" s="158">
        <v>11.423999999999999</v>
      </c>
      <c r="I253" s="159"/>
      <c r="L253" s="155"/>
      <c r="M253" s="160"/>
      <c r="T253" s="161"/>
      <c r="AT253" s="156" t="s">
        <v>153</v>
      </c>
      <c r="AU253" s="156" t="s">
        <v>81</v>
      </c>
      <c r="AV253" s="13" t="s">
        <v>81</v>
      </c>
      <c r="AW253" s="13" t="s">
        <v>28</v>
      </c>
      <c r="AX253" s="13" t="s">
        <v>71</v>
      </c>
      <c r="AY253" s="156" t="s">
        <v>144</v>
      </c>
    </row>
    <row r="254" spans="2:65" s="14" customFormat="1">
      <c r="B254" s="173"/>
      <c r="D254" s="149" t="s">
        <v>153</v>
      </c>
      <c r="E254" s="174" t="s">
        <v>1</v>
      </c>
      <c r="F254" s="175" t="s">
        <v>178</v>
      </c>
      <c r="H254" s="176">
        <v>11.423999999999999</v>
      </c>
      <c r="I254" s="177"/>
      <c r="L254" s="173"/>
      <c r="M254" s="178"/>
      <c r="T254" s="179"/>
      <c r="AT254" s="174" t="s">
        <v>153</v>
      </c>
      <c r="AU254" s="174" t="s">
        <v>81</v>
      </c>
      <c r="AV254" s="14" t="s">
        <v>145</v>
      </c>
      <c r="AW254" s="14" t="s">
        <v>28</v>
      </c>
      <c r="AX254" s="14" t="s">
        <v>71</v>
      </c>
      <c r="AY254" s="174" t="s">
        <v>144</v>
      </c>
    </row>
    <row r="255" spans="2:65" s="12" customFormat="1">
      <c r="B255" s="148"/>
      <c r="D255" s="149" t="s">
        <v>153</v>
      </c>
      <c r="E255" s="150" t="s">
        <v>1</v>
      </c>
      <c r="F255" s="151" t="s">
        <v>291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3" customFormat="1">
      <c r="B256" s="155"/>
      <c r="D256" s="149" t="s">
        <v>153</v>
      </c>
      <c r="E256" s="156" t="s">
        <v>1</v>
      </c>
      <c r="F256" s="157" t="s">
        <v>292</v>
      </c>
      <c r="H256" s="158">
        <v>92</v>
      </c>
      <c r="I256" s="159"/>
      <c r="L256" s="155"/>
      <c r="M256" s="160"/>
      <c r="T256" s="161"/>
      <c r="AT256" s="156" t="s">
        <v>153</v>
      </c>
      <c r="AU256" s="156" t="s">
        <v>81</v>
      </c>
      <c r="AV256" s="13" t="s">
        <v>81</v>
      </c>
      <c r="AW256" s="13" t="s">
        <v>28</v>
      </c>
      <c r="AX256" s="13" t="s">
        <v>71</v>
      </c>
      <c r="AY256" s="156" t="s">
        <v>144</v>
      </c>
    </row>
    <row r="257" spans="2:65" s="14" customFormat="1">
      <c r="B257" s="173"/>
      <c r="D257" s="149" t="s">
        <v>153</v>
      </c>
      <c r="E257" s="174" t="s">
        <v>1</v>
      </c>
      <c r="F257" s="175" t="s">
        <v>178</v>
      </c>
      <c r="H257" s="176">
        <v>92</v>
      </c>
      <c r="I257" s="177"/>
      <c r="L257" s="173"/>
      <c r="M257" s="178"/>
      <c r="T257" s="179"/>
      <c r="AT257" s="174" t="s">
        <v>153</v>
      </c>
      <c r="AU257" s="174" t="s">
        <v>81</v>
      </c>
      <c r="AV257" s="14" t="s">
        <v>145</v>
      </c>
      <c r="AW257" s="14" t="s">
        <v>28</v>
      </c>
      <c r="AX257" s="14" t="s">
        <v>71</v>
      </c>
      <c r="AY257" s="174" t="s">
        <v>144</v>
      </c>
    </row>
    <row r="258" spans="2:65" s="15" customFormat="1">
      <c r="B258" s="180"/>
      <c r="D258" s="149" t="s">
        <v>153</v>
      </c>
      <c r="E258" s="181" t="s">
        <v>1</v>
      </c>
      <c r="F258" s="182" t="s">
        <v>182</v>
      </c>
      <c r="H258" s="183">
        <v>103.42400000000001</v>
      </c>
      <c r="I258" s="184"/>
      <c r="L258" s="180"/>
      <c r="M258" s="185"/>
      <c r="T258" s="186"/>
      <c r="AT258" s="181" t="s">
        <v>153</v>
      </c>
      <c r="AU258" s="181" t="s">
        <v>81</v>
      </c>
      <c r="AV258" s="15" t="s">
        <v>151</v>
      </c>
      <c r="AW258" s="15" t="s">
        <v>28</v>
      </c>
      <c r="AX258" s="15" t="s">
        <v>79</v>
      </c>
      <c r="AY258" s="181" t="s">
        <v>144</v>
      </c>
    </row>
    <row r="259" spans="2:65" s="1" customFormat="1" ht="24.2" customHeight="1">
      <c r="B259" s="133"/>
      <c r="C259" s="193" t="s">
        <v>293</v>
      </c>
      <c r="D259" s="193" t="s">
        <v>147</v>
      </c>
      <c r="E259" s="194" t="s">
        <v>294</v>
      </c>
      <c r="F259" s="195" t="s">
        <v>295</v>
      </c>
      <c r="G259" s="196" t="s">
        <v>150</v>
      </c>
      <c r="H259" s="197">
        <v>1.1160000000000001</v>
      </c>
      <c r="I259" s="198"/>
      <c r="J259" s="198">
        <f>ROUND(I259*H259,2)</f>
        <v>0</v>
      </c>
      <c r="K259" s="141"/>
      <c r="L259" s="32"/>
      <c r="M259" s="142" t="s">
        <v>1</v>
      </c>
      <c r="N259" s="143" t="s">
        <v>36</v>
      </c>
      <c r="P259" s="144">
        <f>O259*H259</f>
        <v>0</v>
      </c>
      <c r="Q259" s="144">
        <v>9.1E-4</v>
      </c>
      <c r="R259" s="144">
        <f>Q259*H259</f>
        <v>1.0155600000000002E-3</v>
      </c>
      <c r="S259" s="144">
        <v>0</v>
      </c>
      <c r="T259" s="145">
        <f>S259*H259</f>
        <v>0</v>
      </c>
      <c r="AR259" s="146" t="s">
        <v>151</v>
      </c>
      <c r="AT259" s="146" t="s">
        <v>147</v>
      </c>
      <c r="AU259" s="146" t="s">
        <v>81</v>
      </c>
      <c r="AY259" s="17" t="s">
        <v>144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79</v>
      </c>
      <c r="BK259" s="147">
        <f>ROUND(I259*H259,2)</f>
        <v>0</v>
      </c>
      <c r="BL259" s="17" t="s">
        <v>151</v>
      </c>
      <c r="BM259" s="146" t="s">
        <v>734</v>
      </c>
    </row>
    <row r="260" spans="2:65" s="13" customFormat="1">
      <c r="B260" s="155"/>
      <c r="D260" s="149" t="s">
        <v>153</v>
      </c>
      <c r="E260" s="156" t="s">
        <v>1</v>
      </c>
      <c r="F260" s="157" t="s">
        <v>297</v>
      </c>
      <c r="H260" s="158">
        <v>1.1160000000000001</v>
      </c>
      <c r="I260" s="159"/>
      <c r="L260" s="155"/>
      <c r="M260" s="160"/>
      <c r="T260" s="161"/>
      <c r="AT260" s="156" t="s">
        <v>153</v>
      </c>
      <c r="AU260" s="156" t="s">
        <v>81</v>
      </c>
      <c r="AV260" s="13" t="s">
        <v>81</v>
      </c>
      <c r="AW260" s="13" t="s">
        <v>28</v>
      </c>
      <c r="AX260" s="13" t="s">
        <v>79</v>
      </c>
      <c r="AY260" s="156" t="s">
        <v>144</v>
      </c>
    </row>
    <row r="261" spans="2:65" s="1" customFormat="1" ht="24.2" customHeight="1">
      <c r="B261" s="133"/>
      <c r="C261" s="134" t="s">
        <v>298</v>
      </c>
      <c r="D261" s="134" t="s">
        <v>147</v>
      </c>
      <c r="E261" s="135" t="s">
        <v>299</v>
      </c>
      <c r="F261" s="136" t="s">
        <v>300</v>
      </c>
      <c r="G261" s="137" t="s">
        <v>171</v>
      </c>
      <c r="H261" s="138">
        <v>0.18</v>
      </c>
      <c r="I261" s="139"/>
      <c r="J261" s="140">
        <f>ROUND(I261*H261,2)</f>
        <v>0</v>
      </c>
      <c r="K261" s="141"/>
      <c r="L261" s="32"/>
      <c r="M261" s="142" t="s">
        <v>1</v>
      </c>
      <c r="N261" s="143" t="s">
        <v>36</v>
      </c>
      <c r="P261" s="144">
        <f>O261*H261</f>
        <v>0</v>
      </c>
      <c r="Q261" s="144">
        <v>0.105</v>
      </c>
      <c r="R261" s="144">
        <f>Q261*H261</f>
        <v>1.89E-2</v>
      </c>
      <c r="S261" s="144">
        <v>0</v>
      </c>
      <c r="T261" s="145">
        <f>S261*H261</f>
        <v>0</v>
      </c>
      <c r="AR261" s="146" t="s">
        <v>151</v>
      </c>
      <c r="AT261" s="146" t="s">
        <v>147</v>
      </c>
      <c r="AU261" s="146" t="s">
        <v>81</v>
      </c>
      <c r="AY261" s="17" t="s">
        <v>144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79</v>
      </c>
      <c r="BK261" s="147">
        <f>ROUND(I261*H261,2)</f>
        <v>0</v>
      </c>
      <c r="BL261" s="17" t="s">
        <v>151</v>
      </c>
      <c r="BM261" s="146" t="s">
        <v>301</v>
      </c>
    </row>
    <row r="262" spans="2:65" s="12" customFormat="1">
      <c r="B262" s="148"/>
      <c r="D262" s="149" t="s">
        <v>153</v>
      </c>
      <c r="E262" s="150" t="s">
        <v>1</v>
      </c>
      <c r="F262" s="151" t="s">
        <v>302</v>
      </c>
      <c r="H262" s="150" t="s">
        <v>1</v>
      </c>
      <c r="I262" s="152"/>
      <c r="L262" s="148"/>
      <c r="M262" s="153"/>
      <c r="T262" s="154"/>
      <c r="AT262" s="150" t="s">
        <v>153</v>
      </c>
      <c r="AU262" s="150" t="s">
        <v>81</v>
      </c>
      <c r="AV262" s="12" t="s">
        <v>79</v>
      </c>
      <c r="AW262" s="12" t="s">
        <v>28</v>
      </c>
      <c r="AX262" s="12" t="s">
        <v>71</v>
      </c>
      <c r="AY262" s="150" t="s">
        <v>144</v>
      </c>
    </row>
    <row r="263" spans="2:65" s="13" customFormat="1">
      <c r="B263" s="155"/>
      <c r="D263" s="149" t="s">
        <v>153</v>
      </c>
      <c r="E263" s="156" t="s">
        <v>1</v>
      </c>
      <c r="F263" s="157" t="s">
        <v>303</v>
      </c>
      <c r="H263" s="158">
        <v>0.18</v>
      </c>
      <c r="I263" s="159"/>
      <c r="L263" s="155"/>
      <c r="M263" s="160"/>
      <c r="T263" s="161"/>
      <c r="AT263" s="156" t="s">
        <v>153</v>
      </c>
      <c r="AU263" s="156" t="s">
        <v>81</v>
      </c>
      <c r="AV263" s="13" t="s">
        <v>81</v>
      </c>
      <c r="AW263" s="13" t="s">
        <v>28</v>
      </c>
      <c r="AX263" s="13" t="s">
        <v>79</v>
      </c>
      <c r="AY263" s="156" t="s">
        <v>144</v>
      </c>
    </row>
    <row r="264" spans="2:65" s="1" customFormat="1" ht="24.2" customHeight="1">
      <c r="B264" s="133"/>
      <c r="C264" s="134" t="s">
        <v>7</v>
      </c>
      <c r="D264" s="134" t="s">
        <v>147</v>
      </c>
      <c r="E264" s="135" t="s">
        <v>304</v>
      </c>
      <c r="F264" s="136" t="s">
        <v>305</v>
      </c>
      <c r="G264" s="137" t="s">
        <v>171</v>
      </c>
      <c r="H264" s="138">
        <v>55.8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4.0800000000000003E-2</v>
      </c>
      <c r="R264" s="144">
        <f>Q264*H264</f>
        <v>2.27664</v>
      </c>
      <c r="S264" s="144">
        <v>0</v>
      </c>
      <c r="T264" s="145">
        <f>S264*H264</f>
        <v>0</v>
      </c>
      <c r="AR264" s="146" t="s">
        <v>151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151</v>
      </c>
      <c r="BM264" s="146" t="s">
        <v>306</v>
      </c>
    </row>
    <row r="265" spans="2:65" s="12" customFormat="1">
      <c r="B265" s="148"/>
      <c r="D265" s="149" t="s">
        <v>153</v>
      </c>
      <c r="E265" s="150" t="s">
        <v>1</v>
      </c>
      <c r="F265" s="151" t="s">
        <v>174</v>
      </c>
      <c r="H265" s="150" t="s">
        <v>1</v>
      </c>
      <c r="I265" s="152"/>
      <c r="L265" s="148"/>
      <c r="M265" s="153"/>
      <c r="T265" s="154"/>
      <c r="AT265" s="150" t="s">
        <v>153</v>
      </c>
      <c r="AU265" s="150" t="s">
        <v>81</v>
      </c>
      <c r="AV265" s="12" t="s">
        <v>79</v>
      </c>
      <c r="AW265" s="12" t="s">
        <v>28</v>
      </c>
      <c r="AX265" s="12" t="s">
        <v>71</v>
      </c>
      <c r="AY265" s="150" t="s">
        <v>144</v>
      </c>
    </row>
    <row r="266" spans="2:65" s="13" customFormat="1">
      <c r="B266" s="155"/>
      <c r="D266" s="149" t="s">
        <v>153</v>
      </c>
      <c r="E266" s="156" t="s">
        <v>1</v>
      </c>
      <c r="F266" s="157" t="s">
        <v>307</v>
      </c>
      <c r="H266" s="158">
        <v>27.9</v>
      </c>
      <c r="I266" s="159"/>
      <c r="L266" s="155"/>
      <c r="M266" s="160"/>
      <c r="T266" s="161"/>
      <c r="AT266" s="156" t="s">
        <v>153</v>
      </c>
      <c r="AU266" s="156" t="s">
        <v>81</v>
      </c>
      <c r="AV266" s="13" t="s">
        <v>81</v>
      </c>
      <c r="AW266" s="13" t="s">
        <v>28</v>
      </c>
      <c r="AX266" s="13" t="s">
        <v>71</v>
      </c>
      <c r="AY266" s="156" t="s">
        <v>144</v>
      </c>
    </row>
    <row r="267" spans="2:65" s="12" customFormat="1">
      <c r="B267" s="148"/>
      <c r="D267" s="149" t="s">
        <v>153</v>
      </c>
      <c r="E267" s="150" t="s">
        <v>1</v>
      </c>
      <c r="F267" s="151" t="s">
        <v>179</v>
      </c>
      <c r="H267" s="150" t="s">
        <v>1</v>
      </c>
      <c r="I267" s="152"/>
      <c r="L267" s="148"/>
      <c r="M267" s="153"/>
      <c r="T267" s="154"/>
      <c r="AT267" s="150" t="s">
        <v>153</v>
      </c>
      <c r="AU267" s="150" t="s">
        <v>81</v>
      </c>
      <c r="AV267" s="12" t="s">
        <v>79</v>
      </c>
      <c r="AW267" s="12" t="s">
        <v>28</v>
      </c>
      <c r="AX267" s="12" t="s">
        <v>71</v>
      </c>
      <c r="AY267" s="150" t="s">
        <v>144</v>
      </c>
    </row>
    <row r="268" spans="2:65" s="13" customFormat="1">
      <c r="B268" s="155"/>
      <c r="D268" s="149" t="s">
        <v>153</v>
      </c>
      <c r="E268" s="156" t="s">
        <v>1</v>
      </c>
      <c r="F268" s="157" t="s">
        <v>307</v>
      </c>
      <c r="H268" s="158">
        <v>27.9</v>
      </c>
      <c r="I268" s="159"/>
      <c r="L268" s="155"/>
      <c r="M268" s="160"/>
      <c r="T268" s="161"/>
      <c r="AT268" s="156" t="s">
        <v>153</v>
      </c>
      <c r="AU268" s="156" t="s">
        <v>81</v>
      </c>
      <c r="AV268" s="13" t="s">
        <v>81</v>
      </c>
      <c r="AW268" s="13" t="s">
        <v>28</v>
      </c>
      <c r="AX268" s="13" t="s">
        <v>71</v>
      </c>
      <c r="AY268" s="156" t="s">
        <v>144</v>
      </c>
    </row>
    <row r="269" spans="2:65" s="15" customFormat="1">
      <c r="B269" s="180"/>
      <c r="D269" s="149" t="s">
        <v>153</v>
      </c>
      <c r="E269" s="181" t="s">
        <v>1</v>
      </c>
      <c r="F269" s="182" t="s">
        <v>182</v>
      </c>
      <c r="H269" s="183">
        <v>55.8</v>
      </c>
      <c r="I269" s="184"/>
      <c r="L269" s="180"/>
      <c r="M269" s="185"/>
      <c r="T269" s="186"/>
      <c r="AT269" s="181" t="s">
        <v>153</v>
      </c>
      <c r="AU269" s="181" t="s">
        <v>81</v>
      </c>
      <c r="AV269" s="15" t="s">
        <v>151</v>
      </c>
      <c r="AW269" s="15" t="s">
        <v>28</v>
      </c>
      <c r="AX269" s="15" t="s">
        <v>79</v>
      </c>
      <c r="AY269" s="181" t="s">
        <v>144</v>
      </c>
    </row>
    <row r="270" spans="2:65" s="1" customFormat="1" ht="24.2" customHeight="1">
      <c r="B270" s="133"/>
      <c r="C270" s="134" t="s">
        <v>308</v>
      </c>
      <c r="D270" s="134" t="s">
        <v>147</v>
      </c>
      <c r="E270" s="135" t="s">
        <v>309</v>
      </c>
      <c r="F270" s="136" t="s">
        <v>310</v>
      </c>
      <c r="G270" s="137" t="s">
        <v>279</v>
      </c>
      <c r="H270" s="138">
        <v>67.08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8.0000000000000007E-5</v>
      </c>
      <c r="R270" s="144">
        <f>Q270*H270</f>
        <v>5.3664000000000003E-3</v>
      </c>
      <c r="S270" s="144">
        <v>0</v>
      </c>
      <c r="T270" s="145">
        <f>S270*H270</f>
        <v>0</v>
      </c>
      <c r="AR270" s="146" t="s">
        <v>151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151</v>
      </c>
      <c r="BM270" s="146" t="s">
        <v>311</v>
      </c>
    </row>
    <row r="271" spans="2:65" s="12" customFormat="1">
      <c r="B271" s="148"/>
      <c r="D271" s="149" t="s">
        <v>153</v>
      </c>
      <c r="E271" s="150" t="s">
        <v>1</v>
      </c>
      <c r="F271" s="151" t="s">
        <v>173</v>
      </c>
      <c r="H271" s="150" t="s">
        <v>1</v>
      </c>
      <c r="I271" s="152"/>
      <c r="L271" s="148"/>
      <c r="M271" s="153"/>
      <c r="T271" s="154"/>
      <c r="AT271" s="150" t="s">
        <v>153</v>
      </c>
      <c r="AU271" s="150" t="s">
        <v>81</v>
      </c>
      <c r="AV271" s="12" t="s">
        <v>79</v>
      </c>
      <c r="AW271" s="12" t="s">
        <v>28</v>
      </c>
      <c r="AX271" s="12" t="s">
        <v>71</v>
      </c>
      <c r="AY271" s="150" t="s">
        <v>144</v>
      </c>
    </row>
    <row r="272" spans="2:65" s="12" customFormat="1">
      <c r="B272" s="148"/>
      <c r="D272" s="149" t="s">
        <v>153</v>
      </c>
      <c r="E272" s="150" t="s">
        <v>1</v>
      </c>
      <c r="F272" s="151" t="s">
        <v>174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3" customFormat="1">
      <c r="B273" s="155"/>
      <c r="D273" s="149" t="s">
        <v>153</v>
      </c>
      <c r="E273" s="156" t="s">
        <v>1</v>
      </c>
      <c r="F273" s="157" t="s">
        <v>312</v>
      </c>
      <c r="H273" s="158">
        <v>14.19</v>
      </c>
      <c r="I273" s="159"/>
      <c r="L273" s="155"/>
      <c r="M273" s="160"/>
      <c r="T273" s="161"/>
      <c r="AT273" s="156" t="s">
        <v>153</v>
      </c>
      <c r="AU273" s="156" t="s">
        <v>81</v>
      </c>
      <c r="AV273" s="13" t="s">
        <v>81</v>
      </c>
      <c r="AW273" s="13" t="s">
        <v>28</v>
      </c>
      <c r="AX273" s="13" t="s">
        <v>71</v>
      </c>
      <c r="AY273" s="156" t="s">
        <v>144</v>
      </c>
    </row>
    <row r="274" spans="2:65" s="14" customFormat="1">
      <c r="B274" s="173"/>
      <c r="D274" s="149" t="s">
        <v>153</v>
      </c>
      <c r="E274" s="174" t="s">
        <v>1</v>
      </c>
      <c r="F274" s="175" t="s">
        <v>178</v>
      </c>
      <c r="H274" s="176">
        <v>14.19</v>
      </c>
      <c r="I274" s="177"/>
      <c r="L274" s="173"/>
      <c r="M274" s="178"/>
      <c r="T274" s="179"/>
      <c r="AT274" s="174" t="s">
        <v>153</v>
      </c>
      <c r="AU274" s="174" t="s">
        <v>81</v>
      </c>
      <c r="AV274" s="14" t="s">
        <v>145</v>
      </c>
      <c r="AW274" s="14" t="s">
        <v>28</v>
      </c>
      <c r="AX274" s="14" t="s">
        <v>71</v>
      </c>
      <c r="AY274" s="174" t="s">
        <v>144</v>
      </c>
    </row>
    <row r="275" spans="2:65" s="12" customFormat="1">
      <c r="B275" s="148"/>
      <c r="D275" s="149" t="s">
        <v>153</v>
      </c>
      <c r="E275" s="150" t="s">
        <v>1</v>
      </c>
      <c r="F275" s="151" t="s">
        <v>179</v>
      </c>
      <c r="H275" s="150" t="s">
        <v>1</v>
      </c>
      <c r="I275" s="152"/>
      <c r="L275" s="148"/>
      <c r="M275" s="153"/>
      <c r="T275" s="154"/>
      <c r="AT275" s="150" t="s">
        <v>153</v>
      </c>
      <c r="AU275" s="150" t="s">
        <v>81</v>
      </c>
      <c r="AV275" s="12" t="s">
        <v>79</v>
      </c>
      <c r="AW275" s="12" t="s">
        <v>28</v>
      </c>
      <c r="AX275" s="12" t="s">
        <v>71</v>
      </c>
      <c r="AY275" s="150" t="s">
        <v>144</v>
      </c>
    </row>
    <row r="276" spans="2:65" s="13" customFormat="1">
      <c r="B276" s="155"/>
      <c r="D276" s="149" t="s">
        <v>153</v>
      </c>
      <c r="E276" s="156" t="s">
        <v>1</v>
      </c>
      <c r="F276" s="157" t="s">
        <v>313</v>
      </c>
      <c r="H276" s="158">
        <v>10.29</v>
      </c>
      <c r="I276" s="159"/>
      <c r="L276" s="155"/>
      <c r="M276" s="160"/>
      <c r="T276" s="161"/>
      <c r="AT276" s="156" t="s">
        <v>153</v>
      </c>
      <c r="AU276" s="156" t="s">
        <v>81</v>
      </c>
      <c r="AV276" s="13" t="s">
        <v>81</v>
      </c>
      <c r="AW276" s="13" t="s">
        <v>28</v>
      </c>
      <c r="AX276" s="13" t="s">
        <v>71</v>
      </c>
      <c r="AY276" s="156" t="s">
        <v>144</v>
      </c>
    </row>
    <row r="277" spans="2:65" s="14" customFormat="1">
      <c r="B277" s="173"/>
      <c r="D277" s="149" t="s">
        <v>153</v>
      </c>
      <c r="E277" s="174" t="s">
        <v>1</v>
      </c>
      <c r="F277" s="175" t="s">
        <v>178</v>
      </c>
      <c r="H277" s="176">
        <v>10.29</v>
      </c>
      <c r="I277" s="177"/>
      <c r="L277" s="173"/>
      <c r="M277" s="178"/>
      <c r="T277" s="179"/>
      <c r="AT277" s="174" t="s">
        <v>153</v>
      </c>
      <c r="AU277" s="174" t="s">
        <v>81</v>
      </c>
      <c r="AV277" s="14" t="s">
        <v>145</v>
      </c>
      <c r="AW277" s="14" t="s">
        <v>28</v>
      </c>
      <c r="AX277" s="14" t="s">
        <v>71</v>
      </c>
      <c r="AY277" s="174" t="s">
        <v>144</v>
      </c>
    </row>
    <row r="278" spans="2:65" s="13" customFormat="1">
      <c r="B278" s="155"/>
      <c r="D278" s="149" t="s">
        <v>153</v>
      </c>
      <c r="E278" s="156" t="s">
        <v>1</v>
      </c>
      <c r="F278" s="157" t="s">
        <v>314</v>
      </c>
      <c r="H278" s="158">
        <v>42.6</v>
      </c>
      <c r="I278" s="159"/>
      <c r="L278" s="155"/>
      <c r="M278" s="160"/>
      <c r="T278" s="161"/>
      <c r="AT278" s="156" t="s">
        <v>153</v>
      </c>
      <c r="AU278" s="156" t="s">
        <v>81</v>
      </c>
      <c r="AV278" s="13" t="s">
        <v>81</v>
      </c>
      <c r="AW278" s="13" t="s">
        <v>28</v>
      </c>
      <c r="AX278" s="13" t="s">
        <v>71</v>
      </c>
      <c r="AY278" s="156" t="s">
        <v>144</v>
      </c>
    </row>
    <row r="279" spans="2:65" s="14" customFormat="1">
      <c r="B279" s="173"/>
      <c r="D279" s="149" t="s">
        <v>153</v>
      </c>
      <c r="E279" s="174" t="s">
        <v>1</v>
      </c>
      <c r="F279" s="175" t="s">
        <v>178</v>
      </c>
      <c r="H279" s="176">
        <v>42.6</v>
      </c>
      <c r="I279" s="177"/>
      <c r="L279" s="173"/>
      <c r="M279" s="178"/>
      <c r="T279" s="179"/>
      <c r="AT279" s="174" t="s">
        <v>153</v>
      </c>
      <c r="AU279" s="174" t="s">
        <v>81</v>
      </c>
      <c r="AV279" s="14" t="s">
        <v>145</v>
      </c>
      <c r="AW279" s="14" t="s">
        <v>28</v>
      </c>
      <c r="AX279" s="14" t="s">
        <v>71</v>
      </c>
      <c r="AY279" s="174" t="s">
        <v>144</v>
      </c>
    </row>
    <row r="280" spans="2:65" s="15" customFormat="1">
      <c r="B280" s="180"/>
      <c r="D280" s="149" t="s">
        <v>153</v>
      </c>
      <c r="E280" s="181" t="s">
        <v>1</v>
      </c>
      <c r="F280" s="182" t="s">
        <v>182</v>
      </c>
      <c r="H280" s="183">
        <v>67.08</v>
      </c>
      <c r="I280" s="184"/>
      <c r="L280" s="180"/>
      <c r="M280" s="185"/>
      <c r="T280" s="186"/>
      <c r="AT280" s="181" t="s">
        <v>153</v>
      </c>
      <c r="AU280" s="181" t="s">
        <v>81</v>
      </c>
      <c r="AV280" s="15" t="s">
        <v>151</v>
      </c>
      <c r="AW280" s="15" t="s">
        <v>28</v>
      </c>
      <c r="AX280" s="15" t="s">
        <v>79</v>
      </c>
      <c r="AY280" s="181" t="s">
        <v>144</v>
      </c>
    </row>
    <row r="281" spans="2:65" s="1" customFormat="1" ht="24.2" customHeight="1">
      <c r="B281" s="133"/>
      <c r="C281" s="134" t="s">
        <v>315</v>
      </c>
      <c r="D281" s="134" t="s">
        <v>147</v>
      </c>
      <c r="E281" s="135" t="s">
        <v>316</v>
      </c>
      <c r="F281" s="136" t="s">
        <v>317</v>
      </c>
      <c r="G281" s="137" t="s">
        <v>318</v>
      </c>
      <c r="H281" s="138">
        <v>3</v>
      </c>
      <c r="I281" s="139"/>
      <c r="J281" s="140">
        <f>ROUND(I281*H281,2)</f>
        <v>0</v>
      </c>
      <c r="K281" s="141"/>
      <c r="L281" s="32"/>
      <c r="M281" s="142" t="s">
        <v>1</v>
      </c>
      <c r="N281" s="143" t="s">
        <v>36</v>
      </c>
      <c r="P281" s="144">
        <f>O281*H281</f>
        <v>0</v>
      </c>
      <c r="Q281" s="144">
        <v>0.44169999999999998</v>
      </c>
      <c r="R281" s="144">
        <f>Q281*H281</f>
        <v>1.3250999999999999</v>
      </c>
      <c r="S281" s="144">
        <v>0</v>
      </c>
      <c r="T281" s="145">
        <f>S281*H281</f>
        <v>0</v>
      </c>
      <c r="AR281" s="146" t="s">
        <v>151</v>
      </c>
      <c r="AT281" s="146" t="s">
        <v>147</v>
      </c>
      <c r="AU281" s="146" t="s">
        <v>81</v>
      </c>
      <c r="AY281" s="17" t="s">
        <v>144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79</v>
      </c>
      <c r="BK281" s="147">
        <f>ROUND(I281*H281,2)</f>
        <v>0</v>
      </c>
      <c r="BL281" s="17" t="s">
        <v>151</v>
      </c>
      <c r="BM281" s="146" t="s">
        <v>319</v>
      </c>
    </row>
    <row r="282" spans="2:65" s="12" customFormat="1">
      <c r="B282" s="148"/>
      <c r="D282" s="149" t="s">
        <v>153</v>
      </c>
      <c r="E282" s="150" t="s">
        <v>1</v>
      </c>
      <c r="F282" s="151" t="s">
        <v>320</v>
      </c>
      <c r="H282" s="150" t="s">
        <v>1</v>
      </c>
      <c r="I282" s="152"/>
      <c r="L282" s="148"/>
      <c r="M282" s="153"/>
      <c r="T282" s="154"/>
      <c r="AT282" s="150" t="s">
        <v>153</v>
      </c>
      <c r="AU282" s="150" t="s">
        <v>81</v>
      </c>
      <c r="AV282" s="12" t="s">
        <v>79</v>
      </c>
      <c r="AW282" s="12" t="s">
        <v>28</v>
      </c>
      <c r="AX282" s="12" t="s">
        <v>71</v>
      </c>
      <c r="AY282" s="150" t="s">
        <v>144</v>
      </c>
    </row>
    <row r="283" spans="2:65" s="13" customFormat="1">
      <c r="B283" s="155"/>
      <c r="D283" s="149" t="s">
        <v>153</v>
      </c>
      <c r="E283" s="156" t="s">
        <v>1</v>
      </c>
      <c r="F283" s="157" t="s">
        <v>145</v>
      </c>
      <c r="H283" s="158">
        <v>3</v>
      </c>
      <c r="I283" s="159"/>
      <c r="L283" s="155"/>
      <c r="M283" s="160"/>
      <c r="T283" s="161"/>
      <c r="AT283" s="156" t="s">
        <v>153</v>
      </c>
      <c r="AU283" s="156" t="s">
        <v>81</v>
      </c>
      <c r="AV283" s="13" t="s">
        <v>81</v>
      </c>
      <c r="AW283" s="13" t="s">
        <v>28</v>
      </c>
      <c r="AX283" s="13" t="s">
        <v>71</v>
      </c>
      <c r="AY283" s="156" t="s">
        <v>144</v>
      </c>
    </row>
    <row r="284" spans="2:65" s="15" customFormat="1">
      <c r="B284" s="180"/>
      <c r="D284" s="149" t="s">
        <v>153</v>
      </c>
      <c r="E284" s="181" t="s">
        <v>1</v>
      </c>
      <c r="F284" s="182" t="s">
        <v>182</v>
      </c>
      <c r="H284" s="183">
        <v>3</v>
      </c>
      <c r="I284" s="184"/>
      <c r="L284" s="180"/>
      <c r="M284" s="185"/>
      <c r="T284" s="186"/>
      <c r="AT284" s="181" t="s">
        <v>153</v>
      </c>
      <c r="AU284" s="181" t="s">
        <v>81</v>
      </c>
      <c r="AV284" s="15" t="s">
        <v>151</v>
      </c>
      <c r="AW284" s="15" t="s">
        <v>28</v>
      </c>
      <c r="AX284" s="15" t="s">
        <v>79</v>
      </c>
      <c r="AY284" s="181" t="s">
        <v>144</v>
      </c>
    </row>
    <row r="285" spans="2:65" s="1" customFormat="1" ht="37.9" customHeight="1">
      <c r="B285" s="133"/>
      <c r="C285" s="162" t="s">
        <v>321</v>
      </c>
      <c r="D285" s="162" t="s">
        <v>163</v>
      </c>
      <c r="E285" s="163" t="s">
        <v>322</v>
      </c>
      <c r="F285" s="164" t="s">
        <v>323</v>
      </c>
      <c r="G285" s="165" t="s">
        <v>318</v>
      </c>
      <c r="H285" s="166">
        <v>3</v>
      </c>
      <c r="I285" s="167"/>
      <c r="J285" s="168">
        <f>ROUND(I285*H285,2)</f>
        <v>0</v>
      </c>
      <c r="K285" s="169"/>
      <c r="L285" s="170"/>
      <c r="M285" s="171" t="s">
        <v>1</v>
      </c>
      <c r="N285" s="172" t="s">
        <v>36</v>
      </c>
      <c r="P285" s="144">
        <f>O285*H285</f>
        <v>0</v>
      </c>
      <c r="Q285" s="144">
        <v>2.3369999999999998E-2</v>
      </c>
      <c r="R285" s="144">
        <f>Q285*H285</f>
        <v>7.0109999999999992E-2</v>
      </c>
      <c r="S285" s="144">
        <v>0</v>
      </c>
      <c r="T285" s="145">
        <f>S285*H285</f>
        <v>0</v>
      </c>
      <c r="AR285" s="146" t="s">
        <v>166</v>
      </c>
      <c r="AT285" s="146" t="s">
        <v>163</v>
      </c>
      <c r="AU285" s="146" t="s">
        <v>81</v>
      </c>
      <c r="AY285" s="17" t="s">
        <v>144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79</v>
      </c>
      <c r="BK285" s="147">
        <f>ROUND(I285*H285,2)</f>
        <v>0</v>
      </c>
      <c r="BL285" s="17" t="s">
        <v>151</v>
      </c>
      <c r="BM285" s="146" t="s">
        <v>324</v>
      </c>
    </row>
    <row r="286" spans="2:65" s="11" customFormat="1" ht="22.9" customHeight="1">
      <c r="B286" s="121"/>
      <c r="D286" s="122" t="s">
        <v>70</v>
      </c>
      <c r="E286" s="131" t="s">
        <v>203</v>
      </c>
      <c r="F286" s="131" t="s">
        <v>325</v>
      </c>
      <c r="I286" s="124"/>
      <c r="J286" s="132">
        <f>BK286</f>
        <v>0</v>
      </c>
      <c r="L286" s="121"/>
      <c r="M286" s="126"/>
      <c r="P286" s="127">
        <f>SUM(P287:P364)</f>
        <v>0</v>
      </c>
      <c r="R286" s="127">
        <f>SUM(R287:R364)</f>
        <v>1.2465999999999998E-2</v>
      </c>
      <c r="T286" s="128">
        <f>SUM(T287:T364)</f>
        <v>11.047432000000001</v>
      </c>
      <c r="AR286" s="122" t="s">
        <v>79</v>
      </c>
      <c r="AT286" s="129" t="s">
        <v>70</v>
      </c>
      <c r="AU286" s="129" t="s">
        <v>79</v>
      </c>
      <c r="AY286" s="122" t="s">
        <v>144</v>
      </c>
      <c r="BK286" s="130">
        <f>SUM(BK287:BK364)</f>
        <v>0</v>
      </c>
    </row>
    <row r="287" spans="2:65" s="1" customFormat="1" ht="24.2" customHeight="1">
      <c r="B287" s="133"/>
      <c r="C287" s="134" t="s">
        <v>326</v>
      </c>
      <c r="D287" s="134" t="s">
        <v>147</v>
      </c>
      <c r="E287" s="135" t="s">
        <v>327</v>
      </c>
      <c r="F287" s="136" t="s">
        <v>328</v>
      </c>
      <c r="G287" s="137" t="s">
        <v>318</v>
      </c>
      <c r="H287" s="138">
        <v>2</v>
      </c>
      <c r="I287" s="139"/>
      <c r="J287" s="140">
        <f t="shared" ref="J287:J292" si="0">ROUND(I287*H287,2)</f>
        <v>0</v>
      </c>
      <c r="K287" s="141"/>
      <c r="L287" s="32"/>
      <c r="M287" s="142" t="s">
        <v>1</v>
      </c>
      <c r="N287" s="143" t="s">
        <v>36</v>
      </c>
      <c r="P287" s="144">
        <f t="shared" ref="P287:P292" si="1">O287*H287</f>
        <v>0</v>
      </c>
      <c r="Q287" s="144">
        <v>0</v>
      </c>
      <c r="R287" s="144">
        <f t="shared" ref="R287:R292" si="2">Q287*H287</f>
        <v>0</v>
      </c>
      <c r="S287" s="144">
        <v>0</v>
      </c>
      <c r="T287" s="145">
        <f t="shared" ref="T287:T292" si="3">S287*H287</f>
        <v>0</v>
      </c>
      <c r="AR287" s="146" t="s">
        <v>151</v>
      </c>
      <c r="AT287" s="146" t="s">
        <v>147</v>
      </c>
      <c r="AU287" s="146" t="s">
        <v>81</v>
      </c>
      <c r="AY287" s="17" t="s">
        <v>144</v>
      </c>
      <c r="BE287" s="147">
        <f t="shared" ref="BE287:BE292" si="4">IF(N287="základní",J287,0)</f>
        <v>0</v>
      </c>
      <c r="BF287" s="147">
        <f t="shared" ref="BF287:BF292" si="5">IF(N287="snížená",J287,0)</f>
        <v>0</v>
      </c>
      <c r="BG287" s="147">
        <f t="shared" ref="BG287:BG292" si="6">IF(N287="zákl. přenesená",J287,0)</f>
        <v>0</v>
      </c>
      <c r="BH287" s="147">
        <f t="shared" ref="BH287:BH292" si="7">IF(N287="sníž. přenesená",J287,0)</f>
        <v>0</v>
      </c>
      <c r="BI287" s="147">
        <f t="shared" ref="BI287:BI292" si="8">IF(N287="nulová",J287,0)</f>
        <v>0</v>
      </c>
      <c r="BJ287" s="17" t="s">
        <v>79</v>
      </c>
      <c r="BK287" s="147">
        <f t="shared" ref="BK287:BK292" si="9">ROUND(I287*H287,2)</f>
        <v>0</v>
      </c>
      <c r="BL287" s="17" t="s">
        <v>151</v>
      </c>
      <c r="BM287" s="146" t="s">
        <v>329</v>
      </c>
    </row>
    <row r="288" spans="2:65" s="1" customFormat="1" ht="16.5" customHeight="1">
      <c r="B288" s="133"/>
      <c r="C288" s="134" t="s">
        <v>330</v>
      </c>
      <c r="D288" s="134" t="s">
        <v>147</v>
      </c>
      <c r="E288" s="135" t="s">
        <v>331</v>
      </c>
      <c r="F288" s="136" t="s">
        <v>332</v>
      </c>
      <c r="G288" s="137" t="s">
        <v>318</v>
      </c>
      <c r="H288" s="138">
        <v>2</v>
      </c>
      <c r="I288" s="139"/>
      <c r="J288" s="140">
        <f t="shared" si="0"/>
        <v>0</v>
      </c>
      <c r="K288" s="141"/>
      <c r="L288" s="32"/>
      <c r="M288" s="142" t="s">
        <v>1</v>
      </c>
      <c r="N288" s="143" t="s">
        <v>36</v>
      </c>
      <c r="P288" s="144">
        <f t="shared" si="1"/>
        <v>0</v>
      </c>
      <c r="Q288" s="144">
        <v>0</v>
      </c>
      <c r="R288" s="144">
        <f t="shared" si="2"/>
        <v>0</v>
      </c>
      <c r="S288" s="144">
        <v>0</v>
      </c>
      <c r="T288" s="145">
        <f t="shared" si="3"/>
        <v>0</v>
      </c>
      <c r="AR288" s="146" t="s">
        <v>151</v>
      </c>
      <c r="AT288" s="146" t="s">
        <v>147</v>
      </c>
      <c r="AU288" s="146" t="s">
        <v>81</v>
      </c>
      <c r="AY288" s="17" t="s">
        <v>144</v>
      </c>
      <c r="BE288" s="147">
        <f t="shared" si="4"/>
        <v>0</v>
      </c>
      <c r="BF288" s="147">
        <f t="shared" si="5"/>
        <v>0</v>
      </c>
      <c r="BG288" s="147">
        <f t="shared" si="6"/>
        <v>0</v>
      </c>
      <c r="BH288" s="147">
        <f t="shared" si="7"/>
        <v>0</v>
      </c>
      <c r="BI288" s="147">
        <f t="shared" si="8"/>
        <v>0</v>
      </c>
      <c r="BJ288" s="17" t="s">
        <v>79</v>
      </c>
      <c r="BK288" s="147">
        <f t="shared" si="9"/>
        <v>0</v>
      </c>
      <c r="BL288" s="17" t="s">
        <v>151</v>
      </c>
      <c r="BM288" s="146" t="s">
        <v>333</v>
      </c>
    </row>
    <row r="289" spans="2:65" s="1" customFormat="1" ht="16.5" customHeight="1">
      <c r="B289" s="133"/>
      <c r="C289" s="134" t="s">
        <v>334</v>
      </c>
      <c r="D289" s="134" t="s">
        <v>147</v>
      </c>
      <c r="E289" s="135" t="s">
        <v>335</v>
      </c>
      <c r="F289" s="136" t="s">
        <v>336</v>
      </c>
      <c r="G289" s="137" t="s">
        <v>318</v>
      </c>
      <c r="H289" s="138">
        <v>1</v>
      </c>
      <c r="I289" s="139"/>
      <c r="J289" s="140">
        <f t="shared" si="0"/>
        <v>0</v>
      </c>
      <c r="K289" s="141"/>
      <c r="L289" s="32"/>
      <c r="M289" s="142" t="s">
        <v>1</v>
      </c>
      <c r="N289" s="143" t="s">
        <v>36</v>
      </c>
      <c r="P289" s="144">
        <f t="shared" si="1"/>
        <v>0</v>
      </c>
      <c r="Q289" s="144">
        <v>0</v>
      </c>
      <c r="R289" s="144">
        <f t="shared" si="2"/>
        <v>0</v>
      </c>
      <c r="S289" s="144">
        <v>0</v>
      </c>
      <c r="T289" s="145">
        <f t="shared" si="3"/>
        <v>0</v>
      </c>
      <c r="AR289" s="146" t="s">
        <v>151</v>
      </c>
      <c r="AT289" s="146" t="s">
        <v>147</v>
      </c>
      <c r="AU289" s="146" t="s">
        <v>81</v>
      </c>
      <c r="AY289" s="17" t="s">
        <v>144</v>
      </c>
      <c r="BE289" s="147">
        <f t="shared" si="4"/>
        <v>0</v>
      </c>
      <c r="BF289" s="147">
        <f t="shared" si="5"/>
        <v>0</v>
      </c>
      <c r="BG289" s="147">
        <f t="shared" si="6"/>
        <v>0</v>
      </c>
      <c r="BH289" s="147">
        <f t="shared" si="7"/>
        <v>0</v>
      </c>
      <c r="BI289" s="147">
        <f t="shared" si="8"/>
        <v>0</v>
      </c>
      <c r="BJ289" s="17" t="s">
        <v>79</v>
      </c>
      <c r="BK289" s="147">
        <f t="shared" si="9"/>
        <v>0</v>
      </c>
      <c r="BL289" s="17" t="s">
        <v>151</v>
      </c>
      <c r="BM289" s="146" t="s">
        <v>337</v>
      </c>
    </row>
    <row r="290" spans="2:65" s="1" customFormat="1" ht="16.5" customHeight="1">
      <c r="B290" s="133"/>
      <c r="C290" s="134" t="s">
        <v>338</v>
      </c>
      <c r="D290" s="134" t="s">
        <v>147</v>
      </c>
      <c r="E290" s="135" t="s">
        <v>339</v>
      </c>
      <c r="F290" s="136" t="s">
        <v>340</v>
      </c>
      <c r="G290" s="137" t="s">
        <v>318</v>
      </c>
      <c r="H290" s="138">
        <v>1</v>
      </c>
      <c r="I290" s="139"/>
      <c r="J290" s="140">
        <f t="shared" si="0"/>
        <v>0</v>
      </c>
      <c r="K290" s="141"/>
      <c r="L290" s="32"/>
      <c r="M290" s="142" t="s">
        <v>1</v>
      </c>
      <c r="N290" s="143" t="s">
        <v>36</v>
      </c>
      <c r="P290" s="144">
        <f t="shared" si="1"/>
        <v>0</v>
      </c>
      <c r="Q290" s="144">
        <v>0</v>
      </c>
      <c r="R290" s="144">
        <f t="shared" si="2"/>
        <v>0</v>
      </c>
      <c r="S290" s="144">
        <v>0</v>
      </c>
      <c r="T290" s="145">
        <f t="shared" si="3"/>
        <v>0</v>
      </c>
      <c r="AR290" s="146" t="s">
        <v>151</v>
      </c>
      <c r="AT290" s="146" t="s">
        <v>147</v>
      </c>
      <c r="AU290" s="146" t="s">
        <v>81</v>
      </c>
      <c r="AY290" s="17" t="s">
        <v>144</v>
      </c>
      <c r="BE290" s="147">
        <f t="shared" si="4"/>
        <v>0</v>
      </c>
      <c r="BF290" s="147">
        <f t="shared" si="5"/>
        <v>0</v>
      </c>
      <c r="BG290" s="147">
        <f t="shared" si="6"/>
        <v>0</v>
      </c>
      <c r="BH290" s="147">
        <f t="shared" si="7"/>
        <v>0</v>
      </c>
      <c r="BI290" s="147">
        <f t="shared" si="8"/>
        <v>0</v>
      </c>
      <c r="BJ290" s="17" t="s">
        <v>79</v>
      </c>
      <c r="BK290" s="147">
        <f t="shared" si="9"/>
        <v>0</v>
      </c>
      <c r="BL290" s="17" t="s">
        <v>151</v>
      </c>
      <c r="BM290" s="146" t="s">
        <v>341</v>
      </c>
    </row>
    <row r="291" spans="2:65" s="1" customFormat="1" ht="16.5" customHeight="1">
      <c r="B291" s="133"/>
      <c r="C291" s="134" t="s">
        <v>342</v>
      </c>
      <c r="D291" s="134" t="s">
        <v>147</v>
      </c>
      <c r="E291" s="135" t="s">
        <v>343</v>
      </c>
      <c r="F291" s="136" t="s">
        <v>344</v>
      </c>
      <c r="G291" s="137" t="s">
        <v>318</v>
      </c>
      <c r="H291" s="138">
        <v>1</v>
      </c>
      <c r="I291" s="139"/>
      <c r="J291" s="140">
        <f t="shared" si="0"/>
        <v>0</v>
      </c>
      <c r="K291" s="141"/>
      <c r="L291" s="32"/>
      <c r="M291" s="142" t="s">
        <v>1</v>
      </c>
      <c r="N291" s="143" t="s">
        <v>36</v>
      </c>
      <c r="P291" s="144">
        <f t="shared" si="1"/>
        <v>0</v>
      </c>
      <c r="Q291" s="144">
        <v>0</v>
      </c>
      <c r="R291" s="144">
        <f t="shared" si="2"/>
        <v>0</v>
      </c>
      <c r="S291" s="144">
        <v>0</v>
      </c>
      <c r="T291" s="145">
        <f t="shared" si="3"/>
        <v>0</v>
      </c>
      <c r="AR291" s="146" t="s">
        <v>151</v>
      </c>
      <c r="AT291" s="146" t="s">
        <v>147</v>
      </c>
      <c r="AU291" s="146" t="s">
        <v>81</v>
      </c>
      <c r="AY291" s="17" t="s">
        <v>144</v>
      </c>
      <c r="BE291" s="147">
        <f t="shared" si="4"/>
        <v>0</v>
      </c>
      <c r="BF291" s="147">
        <f t="shared" si="5"/>
        <v>0</v>
      </c>
      <c r="BG291" s="147">
        <f t="shared" si="6"/>
        <v>0</v>
      </c>
      <c r="BH291" s="147">
        <f t="shared" si="7"/>
        <v>0</v>
      </c>
      <c r="BI291" s="147">
        <f t="shared" si="8"/>
        <v>0</v>
      </c>
      <c r="BJ291" s="17" t="s">
        <v>79</v>
      </c>
      <c r="BK291" s="147">
        <f t="shared" si="9"/>
        <v>0</v>
      </c>
      <c r="BL291" s="17" t="s">
        <v>151</v>
      </c>
      <c r="BM291" s="146" t="s">
        <v>345</v>
      </c>
    </row>
    <row r="292" spans="2:65" s="1" customFormat="1" ht="37.9" customHeight="1">
      <c r="B292" s="133"/>
      <c r="C292" s="193" t="s">
        <v>346</v>
      </c>
      <c r="D292" s="193" t="s">
        <v>147</v>
      </c>
      <c r="E292" s="194" t="s">
        <v>347</v>
      </c>
      <c r="F292" s="195" t="s">
        <v>348</v>
      </c>
      <c r="G292" s="196" t="s">
        <v>349</v>
      </c>
      <c r="H292" s="197">
        <v>1</v>
      </c>
      <c r="I292" s="198"/>
      <c r="J292" s="198">
        <f t="shared" si="0"/>
        <v>0</v>
      </c>
      <c r="K292" s="141"/>
      <c r="L292" s="32"/>
      <c r="M292" s="142" t="s">
        <v>1</v>
      </c>
      <c r="N292" s="143" t="s">
        <v>36</v>
      </c>
      <c r="P292" s="144">
        <f t="shared" si="1"/>
        <v>0</v>
      </c>
      <c r="Q292" s="144">
        <v>0</v>
      </c>
      <c r="R292" s="144">
        <f t="shared" si="2"/>
        <v>0</v>
      </c>
      <c r="S292" s="144">
        <v>0</v>
      </c>
      <c r="T292" s="145">
        <f t="shared" si="3"/>
        <v>0</v>
      </c>
      <c r="AR292" s="146" t="s">
        <v>151</v>
      </c>
      <c r="AT292" s="146" t="s">
        <v>147</v>
      </c>
      <c r="AU292" s="146" t="s">
        <v>81</v>
      </c>
      <c r="AY292" s="17" t="s">
        <v>144</v>
      </c>
      <c r="BE292" s="147">
        <f t="shared" si="4"/>
        <v>0</v>
      </c>
      <c r="BF292" s="147">
        <f t="shared" si="5"/>
        <v>0</v>
      </c>
      <c r="BG292" s="147">
        <f t="shared" si="6"/>
        <v>0</v>
      </c>
      <c r="BH292" s="147">
        <f t="shared" si="7"/>
        <v>0</v>
      </c>
      <c r="BI292" s="147">
        <f t="shared" si="8"/>
        <v>0</v>
      </c>
      <c r="BJ292" s="17" t="s">
        <v>79</v>
      </c>
      <c r="BK292" s="147">
        <f t="shared" si="9"/>
        <v>0</v>
      </c>
      <c r="BL292" s="17" t="s">
        <v>151</v>
      </c>
      <c r="BM292" s="146" t="s">
        <v>735</v>
      </c>
    </row>
    <row r="293" spans="2:65" s="13" customFormat="1">
      <c r="B293" s="155"/>
      <c r="D293" s="149" t="s">
        <v>153</v>
      </c>
      <c r="E293" s="156" t="s">
        <v>1</v>
      </c>
      <c r="F293" s="157" t="s">
        <v>79</v>
      </c>
      <c r="H293" s="158">
        <v>1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79</v>
      </c>
      <c r="AY293" s="156" t="s">
        <v>144</v>
      </c>
    </row>
    <row r="294" spans="2:65" s="1" customFormat="1" ht="33" customHeight="1">
      <c r="B294" s="133"/>
      <c r="C294" s="134" t="s">
        <v>351</v>
      </c>
      <c r="D294" s="134" t="s">
        <v>147</v>
      </c>
      <c r="E294" s="135" t="s">
        <v>352</v>
      </c>
      <c r="F294" s="136" t="s">
        <v>353</v>
      </c>
      <c r="G294" s="137" t="s">
        <v>171</v>
      </c>
      <c r="H294" s="138">
        <v>49.4</v>
      </c>
      <c r="I294" s="139"/>
      <c r="J294" s="140">
        <f>ROUND(I294*H294,2)</f>
        <v>0</v>
      </c>
      <c r="K294" s="141"/>
      <c r="L294" s="32"/>
      <c r="M294" s="142" t="s">
        <v>1</v>
      </c>
      <c r="N294" s="143" t="s">
        <v>36</v>
      </c>
      <c r="P294" s="144">
        <f>O294*H294</f>
        <v>0</v>
      </c>
      <c r="Q294" s="144">
        <v>1.2999999999999999E-4</v>
      </c>
      <c r="R294" s="144">
        <f>Q294*H294</f>
        <v>6.4219999999999989E-3</v>
      </c>
      <c r="S294" s="144">
        <v>0</v>
      </c>
      <c r="T294" s="145">
        <f>S294*H294</f>
        <v>0</v>
      </c>
      <c r="AR294" s="146" t="s">
        <v>151</v>
      </c>
      <c r="AT294" s="146" t="s">
        <v>147</v>
      </c>
      <c r="AU294" s="146" t="s">
        <v>81</v>
      </c>
      <c r="AY294" s="17" t="s">
        <v>144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7" t="s">
        <v>79</v>
      </c>
      <c r="BK294" s="147">
        <f>ROUND(I294*H294,2)</f>
        <v>0</v>
      </c>
      <c r="BL294" s="17" t="s">
        <v>151</v>
      </c>
      <c r="BM294" s="146" t="s">
        <v>354</v>
      </c>
    </row>
    <row r="295" spans="2:65" s="1" customFormat="1" ht="24.2" customHeight="1">
      <c r="B295" s="133"/>
      <c r="C295" s="193" t="s">
        <v>355</v>
      </c>
      <c r="D295" s="193" t="s">
        <v>147</v>
      </c>
      <c r="E295" s="194" t="s">
        <v>356</v>
      </c>
      <c r="F295" s="195" t="s">
        <v>357</v>
      </c>
      <c r="G295" s="196" t="s">
        <v>171</v>
      </c>
      <c r="H295" s="197">
        <v>141.4</v>
      </c>
      <c r="I295" s="198"/>
      <c r="J295" s="198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4.0000000000000003E-5</v>
      </c>
      <c r="R295" s="144">
        <f>Q295*H295</f>
        <v>5.6560000000000004E-3</v>
      </c>
      <c r="S295" s="144">
        <v>0</v>
      </c>
      <c r="T295" s="145">
        <f>S295*H295</f>
        <v>0</v>
      </c>
      <c r="AR295" s="146" t="s">
        <v>151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151</v>
      </c>
      <c r="BM295" s="146" t="s">
        <v>358</v>
      </c>
    </row>
    <row r="296" spans="2:65" s="13" customFormat="1">
      <c r="B296" s="155"/>
      <c r="D296" s="149" t="s">
        <v>153</v>
      </c>
      <c r="E296" s="156" t="s">
        <v>1</v>
      </c>
      <c r="F296" s="157" t="s">
        <v>359</v>
      </c>
      <c r="H296" s="158">
        <v>49.4</v>
      </c>
      <c r="I296" s="159"/>
      <c r="L296" s="155"/>
      <c r="M296" s="160"/>
      <c r="T296" s="161"/>
      <c r="AT296" s="156" t="s">
        <v>153</v>
      </c>
      <c r="AU296" s="156" t="s">
        <v>81</v>
      </c>
      <c r="AV296" s="13" t="s">
        <v>81</v>
      </c>
      <c r="AW296" s="13" t="s">
        <v>28</v>
      </c>
      <c r="AX296" s="13" t="s">
        <v>71</v>
      </c>
      <c r="AY296" s="156" t="s">
        <v>144</v>
      </c>
    </row>
    <row r="297" spans="2:65" s="14" customFormat="1">
      <c r="B297" s="173"/>
      <c r="D297" s="149" t="s">
        <v>153</v>
      </c>
      <c r="E297" s="174" t="s">
        <v>1</v>
      </c>
      <c r="F297" s="175" t="s">
        <v>178</v>
      </c>
      <c r="H297" s="176">
        <v>49.4</v>
      </c>
      <c r="I297" s="177"/>
      <c r="L297" s="173"/>
      <c r="M297" s="178"/>
      <c r="T297" s="179"/>
      <c r="AT297" s="174" t="s">
        <v>153</v>
      </c>
      <c r="AU297" s="174" t="s">
        <v>81</v>
      </c>
      <c r="AV297" s="14" t="s">
        <v>145</v>
      </c>
      <c r="AW297" s="14" t="s">
        <v>28</v>
      </c>
      <c r="AX297" s="14" t="s">
        <v>71</v>
      </c>
      <c r="AY297" s="174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291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292</v>
      </c>
      <c r="H299" s="158">
        <v>92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4" customFormat="1">
      <c r="B300" s="173"/>
      <c r="D300" s="149" t="s">
        <v>153</v>
      </c>
      <c r="E300" s="174" t="s">
        <v>1</v>
      </c>
      <c r="F300" s="175" t="s">
        <v>178</v>
      </c>
      <c r="H300" s="176">
        <v>92</v>
      </c>
      <c r="I300" s="177"/>
      <c r="L300" s="173"/>
      <c r="M300" s="178"/>
      <c r="T300" s="179"/>
      <c r="AT300" s="174" t="s">
        <v>153</v>
      </c>
      <c r="AU300" s="174" t="s">
        <v>81</v>
      </c>
      <c r="AV300" s="14" t="s">
        <v>145</v>
      </c>
      <c r="AW300" s="14" t="s">
        <v>28</v>
      </c>
      <c r="AX300" s="14" t="s">
        <v>71</v>
      </c>
      <c r="AY300" s="174" t="s">
        <v>144</v>
      </c>
    </row>
    <row r="301" spans="2:65" s="15" customFormat="1">
      <c r="B301" s="180"/>
      <c r="D301" s="149" t="s">
        <v>153</v>
      </c>
      <c r="E301" s="181" t="s">
        <v>1</v>
      </c>
      <c r="F301" s="182" t="s">
        <v>182</v>
      </c>
      <c r="H301" s="183">
        <v>141.4</v>
      </c>
      <c r="I301" s="184"/>
      <c r="L301" s="180"/>
      <c r="M301" s="185"/>
      <c r="T301" s="186"/>
      <c r="AT301" s="181" t="s">
        <v>153</v>
      </c>
      <c r="AU301" s="181" t="s">
        <v>81</v>
      </c>
      <c r="AV301" s="15" t="s">
        <v>151</v>
      </c>
      <c r="AW301" s="15" t="s">
        <v>28</v>
      </c>
      <c r="AX301" s="15" t="s">
        <v>79</v>
      </c>
      <c r="AY301" s="181" t="s">
        <v>144</v>
      </c>
    </row>
    <row r="302" spans="2:65" s="1" customFormat="1" ht="24.2" customHeight="1">
      <c r="B302" s="133"/>
      <c r="C302" s="134" t="s">
        <v>360</v>
      </c>
      <c r="D302" s="134" t="s">
        <v>147</v>
      </c>
      <c r="E302" s="135" t="s">
        <v>361</v>
      </c>
      <c r="F302" s="136" t="s">
        <v>362</v>
      </c>
      <c r="G302" s="137" t="s">
        <v>150</v>
      </c>
      <c r="H302" s="138">
        <v>0.308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36</v>
      </c>
      <c r="P302" s="144">
        <f>O302*H302</f>
        <v>0</v>
      </c>
      <c r="Q302" s="144">
        <v>0</v>
      </c>
      <c r="R302" s="144">
        <f>Q302*H302</f>
        <v>0</v>
      </c>
      <c r="S302" s="144">
        <v>1.8</v>
      </c>
      <c r="T302" s="145">
        <f>S302*H302</f>
        <v>0.5544</v>
      </c>
      <c r="AR302" s="146" t="s">
        <v>151</v>
      </c>
      <c r="AT302" s="146" t="s">
        <v>147</v>
      </c>
      <c r="AU302" s="146" t="s">
        <v>81</v>
      </c>
      <c r="AY302" s="17" t="s">
        <v>144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79</v>
      </c>
      <c r="BK302" s="147">
        <f>ROUND(I302*H302,2)</f>
        <v>0</v>
      </c>
      <c r="BL302" s="17" t="s">
        <v>151</v>
      </c>
      <c r="BM302" s="146" t="s">
        <v>363</v>
      </c>
    </row>
    <row r="303" spans="2:65" s="12" customFormat="1">
      <c r="B303" s="148"/>
      <c r="D303" s="149" t="s">
        <v>153</v>
      </c>
      <c r="E303" s="150" t="s">
        <v>1</v>
      </c>
      <c r="F303" s="151" t="s">
        <v>154</v>
      </c>
      <c r="H303" s="150" t="s">
        <v>1</v>
      </c>
      <c r="I303" s="152"/>
      <c r="L303" s="148"/>
      <c r="M303" s="153"/>
      <c r="T303" s="154"/>
      <c r="AT303" s="150" t="s">
        <v>153</v>
      </c>
      <c r="AU303" s="150" t="s">
        <v>81</v>
      </c>
      <c r="AV303" s="12" t="s">
        <v>79</v>
      </c>
      <c r="AW303" s="12" t="s">
        <v>28</v>
      </c>
      <c r="AX303" s="12" t="s">
        <v>71</v>
      </c>
      <c r="AY303" s="150" t="s">
        <v>144</v>
      </c>
    </row>
    <row r="304" spans="2:65" s="13" customFormat="1">
      <c r="B304" s="155"/>
      <c r="D304" s="149" t="s">
        <v>153</v>
      </c>
      <c r="E304" s="156" t="s">
        <v>1</v>
      </c>
      <c r="F304" s="157" t="s">
        <v>155</v>
      </c>
      <c r="H304" s="158">
        <v>0.308</v>
      </c>
      <c r="I304" s="159"/>
      <c r="L304" s="155"/>
      <c r="M304" s="160"/>
      <c r="T304" s="161"/>
      <c r="AT304" s="156" t="s">
        <v>153</v>
      </c>
      <c r="AU304" s="156" t="s">
        <v>81</v>
      </c>
      <c r="AV304" s="13" t="s">
        <v>81</v>
      </c>
      <c r="AW304" s="13" t="s">
        <v>28</v>
      </c>
      <c r="AX304" s="13" t="s">
        <v>71</v>
      </c>
      <c r="AY304" s="156" t="s">
        <v>144</v>
      </c>
    </row>
    <row r="305" spans="2:65" s="14" customFormat="1">
      <c r="B305" s="173"/>
      <c r="D305" s="149" t="s">
        <v>153</v>
      </c>
      <c r="E305" s="174" t="s">
        <v>1</v>
      </c>
      <c r="F305" s="175" t="s">
        <v>178</v>
      </c>
      <c r="H305" s="176">
        <v>0.308</v>
      </c>
      <c r="I305" s="177"/>
      <c r="L305" s="173"/>
      <c r="M305" s="178"/>
      <c r="T305" s="179"/>
      <c r="AT305" s="174" t="s">
        <v>153</v>
      </c>
      <c r="AU305" s="174" t="s">
        <v>81</v>
      </c>
      <c r="AV305" s="14" t="s">
        <v>145</v>
      </c>
      <c r="AW305" s="14" t="s">
        <v>28</v>
      </c>
      <c r="AX305" s="14" t="s">
        <v>71</v>
      </c>
      <c r="AY305" s="174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0.308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33" customHeight="1">
      <c r="B307" s="133"/>
      <c r="C307" s="134" t="s">
        <v>364</v>
      </c>
      <c r="D307" s="134" t="s">
        <v>147</v>
      </c>
      <c r="E307" s="135" t="s">
        <v>365</v>
      </c>
      <c r="F307" s="136" t="s">
        <v>366</v>
      </c>
      <c r="G307" s="137" t="s">
        <v>150</v>
      </c>
      <c r="H307" s="138">
        <v>1.022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0</v>
      </c>
      <c r="R307" s="144">
        <f>Q307*H307</f>
        <v>0</v>
      </c>
      <c r="S307" s="144">
        <v>2.2000000000000002</v>
      </c>
      <c r="T307" s="145">
        <f>S307*H307</f>
        <v>2.2484000000000002</v>
      </c>
      <c r="AR307" s="146" t="s">
        <v>151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151</v>
      </c>
      <c r="BM307" s="146" t="s">
        <v>367</v>
      </c>
    </row>
    <row r="308" spans="2:65" s="12" customFormat="1">
      <c r="B308" s="148"/>
      <c r="D308" s="149" t="s">
        <v>153</v>
      </c>
      <c r="E308" s="150" t="s">
        <v>1</v>
      </c>
      <c r="F308" s="151" t="s">
        <v>368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2" customFormat="1">
      <c r="B309" s="148"/>
      <c r="D309" s="149" t="s">
        <v>153</v>
      </c>
      <c r="E309" s="150" t="s">
        <v>1</v>
      </c>
      <c r="F309" s="151" t="s">
        <v>174</v>
      </c>
      <c r="H309" s="150" t="s">
        <v>1</v>
      </c>
      <c r="I309" s="152"/>
      <c r="L309" s="148"/>
      <c r="M309" s="153"/>
      <c r="T309" s="154"/>
      <c r="AT309" s="150" t="s">
        <v>153</v>
      </c>
      <c r="AU309" s="150" t="s">
        <v>81</v>
      </c>
      <c r="AV309" s="12" t="s">
        <v>79</v>
      </c>
      <c r="AW309" s="12" t="s">
        <v>28</v>
      </c>
      <c r="AX309" s="12" t="s">
        <v>71</v>
      </c>
      <c r="AY309" s="150" t="s">
        <v>144</v>
      </c>
    </row>
    <row r="310" spans="2:65" s="13" customFormat="1">
      <c r="B310" s="155"/>
      <c r="D310" s="149" t="s">
        <v>153</v>
      </c>
      <c r="E310" s="156" t="s">
        <v>1</v>
      </c>
      <c r="F310" s="157" t="s">
        <v>369</v>
      </c>
      <c r="H310" s="158">
        <v>0.309</v>
      </c>
      <c r="I310" s="159"/>
      <c r="L310" s="155"/>
      <c r="M310" s="160"/>
      <c r="T310" s="161"/>
      <c r="AT310" s="156" t="s">
        <v>153</v>
      </c>
      <c r="AU310" s="156" t="s">
        <v>81</v>
      </c>
      <c r="AV310" s="13" t="s">
        <v>81</v>
      </c>
      <c r="AW310" s="13" t="s">
        <v>28</v>
      </c>
      <c r="AX310" s="13" t="s">
        <v>71</v>
      </c>
      <c r="AY310" s="156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370</v>
      </c>
      <c r="H311" s="158">
        <v>0.28100000000000003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2" customFormat="1">
      <c r="B312" s="148"/>
      <c r="D312" s="149" t="s">
        <v>153</v>
      </c>
      <c r="E312" s="150" t="s">
        <v>1</v>
      </c>
      <c r="F312" s="151" t="s">
        <v>179</v>
      </c>
      <c r="H312" s="150" t="s">
        <v>1</v>
      </c>
      <c r="I312" s="152"/>
      <c r="L312" s="148"/>
      <c r="M312" s="153"/>
      <c r="T312" s="154"/>
      <c r="AT312" s="150" t="s">
        <v>153</v>
      </c>
      <c r="AU312" s="150" t="s">
        <v>81</v>
      </c>
      <c r="AV312" s="12" t="s">
        <v>79</v>
      </c>
      <c r="AW312" s="12" t="s">
        <v>28</v>
      </c>
      <c r="AX312" s="12" t="s">
        <v>71</v>
      </c>
      <c r="AY312" s="150" t="s">
        <v>144</v>
      </c>
    </row>
    <row r="313" spans="2:65" s="13" customFormat="1">
      <c r="B313" s="155"/>
      <c r="D313" s="149" t="s">
        <v>153</v>
      </c>
      <c r="E313" s="156" t="s">
        <v>1</v>
      </c>
      <c r="F313" s="157" t="s">
        <v>371</v>
      </c>
      <c r="H313" s="158">
        <v>0.432</v>
      </c>
      <c r="I313" s="159"/>
      <c r="L313" s="155"/>
      <c r="M313" s="160"/>
      <c r="T313" s="161"/>
      <c r="AT313" s="156" t="s">
        <v>153</v>
      </c>
      <c r="AU313" s="156" t="s">
        <v>81</v>
      </c>
      <c r="AV313" s="13" t="s">
        <v>81</v>
      </c>
      <c r="AW313" s="13" t="s">
        <v>28</v>
      </c>
      <c r="AX313" s="13" t="s">
        <v>71</v>
      </c>
      <c r="AY313" s="156" t="s">
        <v>144</v>
      </c>
    </row>
    <row r="314" spans="2:65" s="15" customFormat="1">
      <c r="B314" s="180"/>
      <c r="D314" s="149" t="s">
        <v>153</v>
      </c>
      <c r="E314" s="181" t="s">
        <v>1</v>
      </c>
      <c r="F314" s="182" t="s">
        <v>182</v>
      </c>
      <c r="H314" s="183">
        <v>1.022</v>
      </c>
      <c r="I314" s="184"/>
      <c r="L314" s="180"/>
      <c r="M314" s="185"/>
      <c r="T314" s="186"/>
      <c r="AT314" s="181" t="s">
        <v>153</v>
      </c>
      <c r="AU314" s="181" t="s">
        <v>81</v>
      </c>
      <c r="AV314" s="15" t="s">
        <v>151</v>
      </c>
      <c r="AW314" s="15" t="s">
        <v>28</v>
      </c>
      <c r="AX314" s="15" t="s">
        <v>79</v>
      </c>
      <c r="AY314" s="181" t="s">
        <v>144</v>
      </c>
    </row>
    <row r="315" spans="2:65" s="1" customFormat="1" ht="21.75" customHeight="1">
      <c r="B315" s="133"/>
      <c r="C315" s="193" t="s">
        <v>372</v>
      </c>
      <c r="D315" s="193" t="s">
        <v>147</v>
      </c>
      <c r="E315" s="194" t="s">
        <v>373</v>
      </c>
      <c r="F315" s="195" t="s">
        <v>374</v>
      </c>
      <c r="G315" s="196" t="s">
        <v>171</v>
      </c>
      <c r="H315" s="197">
        <v>55.8</v>
      </c>
      <c r="I315" s="198"/>
      <c r="J315" s="198">
        <f>ROUND(I315*H315,2)</f>
        <v>0</v>
      </c>
      <c r="K315" s="141"/>
      <c r="L315" s="32"/>
      <c r="M315" s="142" t="s">
        <v>1</v>
      </c>
      <c r="N315" s="143" t="s">
        <v>36</v>
      </c>
      <c r="P315" s="144">
        <f>O315*H315</f>
        <v>0</v>
      </c>
      <c r="Q315" s="144">
        <v>0</v>
      </c>
      <c r="R315" s="144">
        <f>Q315*H315</f>
        <v>0</v>
      </c>
      <c r="S315" s="144">
        <v>0</v>
      </c>
      <c r="T315" s="145">
        <f>S315*H315</f>
        <v>0</v>
      </c>
      <c r="AR315" s="146" t="s">
        <v>151</v>
      </c>
      <c r="AT315" s="146" t="s">
        <v>147</v>
      </c>
      <c r="AU315" s="146" t="s">
        <v>81</v>
      </c>
      <c r="AY315" s="17" t="s">
        <v>144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7" t="s">
        <v>79</v>
      </c>
      <c r="BK315" s="147">
        <f>ROUND(I315*H315,2)</f>
        <v>0</v>
      </c>
      <c r="BL315" s="17" t="s">
        <v>151</v>
      </c>
      <c r="BM315" s="146" t="s">
        <v>736</v>
      </c>
    </row>
    <row r="316" spans="2:65" s="13" customFormat="1">
      <c r="B316" s="155"/>
      <c r="D316" s="149" t="s">
        <v>153</v>
      </c>
      <c r="E316" s="156" t="s">
        <v>1</v>
      </c>
      <c r="F316" s="157" t="s">
        <v>376</v>
      </c>
      <c r="H316" s="158">
        <v>55.8</v>
      </c>
      <c r="I316" s="159"/>
      <c r="L316" s="155"/>
      <c r="M316" s="160"/>
      <c r="T316" s="161"/>
      <c r="AT316" s="156" t="s">
        <v>153</v>
      </c>
      <c r="AU316" s="156" t="s">
        <v>81</v>
      </c>
      <c r="AV316" s="13" t="s">
        <v>81</v>
      </c>
      <c r="AW316" s="13" t="s">
        <v>28</v>
      </c>
      <c r="AX316" s="13" t="s">
        <v>79</v>
      </c>
      <c r="AY316" s="156" t="s">
        <v>144</v>
      </c>
    </row>
    <row r="317" spans="2:65" s="1" customFormat="1" ht="21.75" customHeight="1">
      <c r="B317" s="133"/>
      <c r="C317" s="134" t="s">
        <v>377</v>
      </c>
      <c r="D317" s="134" t="s">
        <v>147</v>
      </c>
      <c r="E317" s="135" t="s">
        <v>378</v>
      </c>
      <c r="F317" s="136" t="s">
        <v>379</v>
      </c>
      <c r="G317" s="137" t="s">
        <v>171</v>
      </c>
      <c r="H317" s="138">
        <v>12.608000000000001</v>
      </c>
      <c r="I317" s="139"/>
      <c r="J317" s="140">
        <f>ROUND(I317*H317,2)</f>
        <v>0</v>
      </c>
      <c r="K317" s="141"/>
      <c r="L317" s="32"/>
      <c r="M317" s="142" t="s">
        <v>1</v>
      </c>
      <c r="N317" s="143" t="s">
        <v>36</v>
      </c>
      <c r="P317" s="144">
        <f>O317*H317</f>
        <v>0</v>
      </c>
      <c r="Q317" s="144">
        <v>0</v>
      </c>
      <c r="R317" s="144">
        <f>Q317*H317</f>
        <v>0</v>
      </c>
      <c r="S317" s="144">
        <v>7.5999999999999998E-2</v>
      </c>
      <c r="T317" s="145">
        <f>S317*H317</f>
        <v>0.95820800000000006</v>
      </c>
      <c r="AR317" s="146" t="s">
        <v>151</v>
      </c>
      <c r="AT317" s="146" t="s">
        <v>147</v>
      </c>
      <c r="AU317" s="146" t="s">
        <v>81</v>
      </c>
      <c r="AY317" s="17" t="s">
        <v>144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79</v>
      </c>
      <c r="BK317" s="147">
        <f>ROUND(I317*H317,2)</f>
        <v>0</v>
      </c>
      <c r="BL317" s="17" t="s">
        <v>151</v>
      </c>
      <c r="BM317" s="146" t="s">
        <v>380</v>
      </c>
    </row>
    <row r="318" spans="2:65" s="12" customFormat="1">
      <c r="B318" s="148"/>
      <c r="D318" s="149" t="s">
        <v>153</v>
      </c>
      <c r="E318" s="150" t="s">
        <v>1</v>
      </c>
      <c r="F318" s="151" t="s">
        <v>381</v>
      </c>
      <c r="H318" s="150" t="s">
        <v>1</v>
      </c>
      <c r="I318" s="152"/>
      <c r="L318" s="148"/>
      <c r="M318" s="153"/>
      <c r="T318" s="154"/>
      <c r="AT318" s="150" t="s">
        <v>153</v>
      </c>
      <c r="AU318" s="150" t="s">
        <v>81</v>
      </c>
      <c r="AV318" s="12" t="s">
        <v>79</v>
      </c>
      <c r="AW318" s="12" t="s">
        <v>28</v>
      </c>
      <c r="AX318" s="12" t="s">
        <v>71</v>
      </c>
      <c r="AY318" s="150" t="s">
        <v>144</v>
      </c>
    </row>
    <row r="319" spans="2:65" s="13" customFormat="1">
      <c r="B319" s="155"/>
      <c r="D319" s="149" t="s">
        <v>153</v>
      </c>
      <c r="E319" s="156" t="s">
        <v>1</v>
      </c>
      <c r="F319" s="157" t="s">
        <v>382</v>
      </c>
      <c r="H319" s="158">
        <v>4.7279999999999998</v>
      </c>
      <c r="I319" s="159"/>
      <c r="L319" s="155"/>
      <c r="M319" s="160"/>
      <c r="T319" s="161"/>
      <c r="AT319" s="156" t="s">
        <v>153</v>
      </c>
      <c r="AU319" s="156" t="s">
        <v>81</v>
      </c>
      <c r="AV319" s="13" t="s">
        <v>81</v>
      </c>
      <c r="AW319" s="13" t="s">
        <v>28</v>
      </c>
      <c r="AX319" s="13" t="s">
        <v>71</v>
      </c>
      <c r="AY319" s="156" t="s">
        <v>144</v>
      </c>
    </row>
    <row r="320" spans="2:65" s="12" customFormat="1">
      <c r="B320" s="148"/>
      <c r="D320" s="149" t="s">
        <v>153</v>
      </c>
      <c r="E320" s="150" t="s">
        <v>1</v>
      </c>
      <c r="F320" s="151" t="s">
        <v>174</v>
      </c>
      <c r="H320" s="150" t="s">
        <v>1</v>
      </c>
      <c r="I320" s="152"/>
      <c r="L320" s="148"/>
      <c r="M320" s="153"/>
      <c r="T320" s="154"/>
      <c r="AT320" s="150" t="s">
        <v>153</v>
      </c>
      <c r="AU320" s="150" t="s">
        <v>81</v>
      </c>
      <c r="AV320" s="12" t="s">
        <v>79</v>
      </c>
      <c r="AW320" s="12" t="s">
        <v>28</v>
      </c>
      <c r="AX320" s="12" t="s">
        <v>71</v>
      </c>
      <c r="AY320" s="150" t="s">
        <v>144</v>
      </c>
    </row>
    <row r="321" spans="2:65" s="13" customFormat="1">
      <c r="B321" s="155"/>
      <c r="D321" s="149" t="s">
        <v>153</v>
      </c>
      <c r="E321" s="156" t="s">
        <v>1</v>
      </c>
      <c r="F321" s="157" t="s">
        <v>383</v>
      </c>
      <c r="H321" s="158">
        <v>2.758</v>
      </c>
      <c r="I321" s="159"/>
      <c r="L321" s="155"/>
      <c r="M321" s="160"/>
      <c r="T321" s="161"/>
      <c r="AT321" s="156" t="s">
        <v>153</v>
      </c>
      <c r="AU321" s="156" t="s">
        <v>81</v>
      </c>
      <c r="AV321" s="13" t="s">
        <v>81</v>
      </c>
      <c r="AW321" s="13" t="s">
        <v>28</v>
      </c>
      <c r="AX321" s="13" t="s">
        <v>71</v>
      </c>
      <c r="AY321" s="156" t="s">
        <v>144</v>
      </c>
    </row>
    <row r="322" spans="2:65" s="12" customFormat="1">
      <c r="B322" s="148"/>
      <c r="D322" s="149" t="s">
        <v>153</v>
      </c>
      <c r="E322" s="150" t="s">
        <v>1</v>
      </c>
      <c r="F322" s="151" t="s">
        <v>179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384</v>
      </c>
      <c r="H323" s="158">
        <v>5.1219999999999999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71</v>
      </c>
      <c r="AY323" s="156" t="s">
        <v>144</v>
      </c>
    </row>
    <row r="324" spans="2:65" s="15" customFormat="1">
      <c r="B324" s="180"/>
      <c r="D324" s="149" t="s">
        <v>153</v>
      </c>
      <c r="E324" s="181" t="s">
        <v>1</v>
      </c>
      <c r="F324" s="182" t="s">
        <v>182</v>
      </c>
      <c r="H324" s="183">
        <v>12.608000000000001</v>
      </c>
      <c r="I324" s="184"/>
      <c r="L324" s="180"/>
      <c r="M324" s="185"/>
      <c r="T324" s="186"/>
      <c r="AT324" s="181" t="s">
        <v>153</v>
      </c>
      <c r="AU324" s="181" t="s">
        <v>81</v>
      </c>
      <c r="AV324" s="15" t="s">
        <v>151</v>
      </c>
      <c r="AW324" s="15" t="s">
        <v>28</v>
      </c>
      <c r="AX324" s="15" t="s">
        <v>79</v>
      </c>
      <c r="AY324" s="181" t="s">
        <v>144</v>
      </c>
    </row>
    <row r="325" spans="2:65" s="1" customFormat="1" ht="24.2" customHeight="1">
      <c r="B325" s="133"/>
      <c r="C325" s="134" t="s">
        <v>385</v>
      </c>
      <c r="D325" s="134" t="s">
        <v>147</v>
      </c>
      <c r="E325" s="135" t="s">
        <v>386</v>
      </c>
      <c r="F325" s="136" t="s">
        <v>387</v>
      </c>
      <c r="G325" s="137" t="s">
        <v>171</v>
      </c>
      <c r="H325" s="138">
        <v>0.72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7.2999999999999995E-2</v>
      </c>
      <c r="T325" s="145">
        <f>S325*H325</f>
        <v>5.2559999999999996E-2</v>
      </c>
      <c r="AR325" s="146" t="s">
        <v>151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151</v>
      </c>
      <c r="BM325" s="146" t="s">
        <v>388</v>
      </c>
    </row>
    <row r="326" spans="2:65" s="12" customFormat="1">
      <c r="B326" s="148"/>
      <c r="D326" s="149" t="s">
        <v>153</v>
      </c>
      <c r="E326" s="150" t="s">
        <v>1</v>
      </c>
      <c r="F326" s="151" t="s">
        <v>389</v>
      </c>
      <c r="H326" s="150" t="s">
        <v>1</v>
      </c>
      <c r="I326" s="152"/>
      <c r="L326" s="148"/>
      <c r="M326" s="153"/>
      <c r="T326" s="154"/>
      <c r="AT326" s="150" t="s">
        <v>153</v>
      </c>
      <c r="AU326" s="150" t="s">
        <v>81</v>
      </c>
      <c r="AV326" s="12" t="s">
        <v>79</v>
      </c>
      <c r="AW326" s="12" t="s">
        <v>28</v>
      </c>
      <c r="AX326" s="12" t="s">
        <v>71</v>
      </c>
      <c r="AY326" s="150" t="s">
        <v>144</v>
      </c>
    </row>
    <row r="327" spans="2:65" s="13" customFormat="1">
      <c r="B327" s="155"/>
      <c r="D327" s="149" t="s">
        <v>153</v>
      </c>
      <c r="E327" s="156" t="s">
        <v>1</v>
      </c>
      <c r="F327" s="157" t="s">
        <v>390</v>
      </c>
      <c r="H327" s="158">
        <v>0.72</v>
      </c>
      <c r="I327" s="159"/>
      <c r="L327" s="155"/>
      <c r="M327" s="160"/>
      <c r="T327" s="161"/>
      <c r="AT327" s="156" t="s">
        <v>153</v>
      </c>
      <c r="AU327" s="156" t="s">
        <v>81</v>
      </c>
      <c r="AV327" s="13" t="s">
        <v>81</v>
      </c>
      <c r="AW327" s="13" t="s">
        <v>28</v>
      </c>
      <c r="AX327" s="13" t="s">
        <v>79</v>
      </c>
      <c r="AY327" s="156" t="s">
        <v>144</v>
      </c>
    </row>
    <row r="328" spans="2:65" s="1" customFormat="1" ht="24.2" customHeight="1">
      <c r="B328" s="133"/>
      <c r="C328" s="134" t="s">
        <v>391</v>
      </c>
      <c r="D328" s="134" t="s">
        <v>147</v>
      </c>
      <c r="E328" s="135" t="s">
        <v>392</v>
      </c>
      <c r="F328" s="136" t="s">
        <v>393</v>
      </c>
      <c r="G328" s="137" t="s">
        <v>318</v>
      </c>
      <c r="H328" s="138">
        <v>1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5.3999999999999999E-2</v>
      </c>
      <c r="T328" s="145">
        <f>S328*H328</f>
        <v>5.3999999999999999E-2</v>
      </c>
      <c r="AR328" s="146" t="s">
        <v>151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151</v>
      </c>
      <c r="BM328" s="146" t="s">
        <v>394</v>
      </c>
    </row>
    <row r="329" spans="2:65" s="1" customFormat="1" ht="24.2" customHeight="1">
      <c r="B329" s="133"/>
      <c r="C329" s="134" t="s">
        <v>395</v>
      </c>
      <c r="D329" s="134" t="s">
        <v>147</v>
      </c>
      <c r="E329" s="135" t="s">
        <v>396</v>
      </c>
      <c r="F329" s="136" t="s">
        <v>397</v>
      </c>
      <c r="G329" s="137" t="s">
        <v>318</v>
      </c>
      <c r="H329" s="138">
        <v>2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0</v>
      </c>
      <c r="R329" s="144">
        <f>Q329*H329</f>
        <v>0</v>
      </c>
      <c r="S329" s="144">
        <v>9.7000000000000003E-2</v>
      </c>
      <c r="T329" s="145">
        <f>S329*H329</f>
        <v>0.19400000000000001</v>
      </c>
      <c r="AR329" s="146" t="s">
        <v>151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151</v>
      </c>
      <c r="BM329" s="146" t="s">
        <v>398</v>
      </c>
    </row>
    <row r="330" spans="2:65" s="12" customFormat="1">
      <c r="B330" s="148"/>
      <c r="D330" s="149" t="s">
        <v>153</v>
      </c>
      <c r="E330" s="150" t="s">
        <v>1</v>
      </c>
      <c r="F330" s="151" t="s">
        <v>160</v>
      </c>
      <c r="H330" s="150" t="s">
        <v>1</v>
      </c>
      <c r="I330" s="152"/>
      <c r="L330" s="148"/>
      <c r="M330" s="153"/>
      <c r="T330" s="154"/>
      <c r="AT330" s="150" t="s">
        <v>153</v>
      </c>
      <c r="AU330" s="150" t="s">
        <v>81</v>
      </c>
      <c r="AV330" s="12" t="s">
        <v>79</v>
      </c>
      <c r="AW330" s="12" t="s">
        <v>28</v>
      </c>
      <c r="AX330" s="12" t="s">
        <v>71</v>
      </c>
      <c r="AY330" s="150" t="s">
        <v>144</v>
      </c>
    </row>
    <row r="331" spans="2:65" s="13" customFormat="1">
      <c r="B331" s="155"/>
      <c r="D331" s="149" t="s">
        <v>153</v>
      </c>
      <c r="E331" s="156" t="s">
        <v>1</v>
      </c>
      <c r="F331" s="157" t="s">
        <v>81</v>
      </c>
      <c r="H331" s="158">
        <v>2</v>
      </c>
      <c r="I331" s="159"/>
      <c r="L331" s="155"/>
      <c r="M331" s="160"/>
      <c r="T331" s="161"/>
      <c r="AT331" s="156" t="s">
        <v>153</v>
      </c>
      <c r="AU331" s="156" t="s">
        <v>81</v>
      </c>
      <c r="AV331" s="13" t="s">
        <v>81</v>
      </c>
      <c r="AW331" s="13" t="s">
        <v>28</v>
      </c>
      <c r="AX331" s="13" t="s">
        <v>79</v>
      </c>
      <c r="AY331" s="156" t="s">
        <v>144</v>
      </c>
    </row>
    <row r="332" spans="2:65" s="1" customFormat="1" ht="24.2" customHeight="1">
      <c r="B332" s="133"/>
      <c r="C332" s="134" t="s">
        <v>399</v>
      </c>
      <c r="D332" s="134" t="s">
        <v>147</v>
      </c>
      <c r="E332" s="135" t="s">
        <v>400</v>
      </c>
      <c r="F332" s="136" t="s">
        <v>401</v>
      </c>
      <c r="G332" s="137" t="s">
        <v>279</v>
      </c>
      <c r="H332" s="138">
        <v>0.4</v>
      </c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36</v>
      </c>
      <c r="P332" s="144">
        <f>O332*H332</f>
        <v>0</v>
      </c>
      <c r="Q332" s="144">
        <v>9.7000000000000005E-4</v>
      </c>
      <c r="R332" s="144">
        <f>Q332*H332</f>
        <v>3.8800000000000005E-4</v>
      </c>
      <c r="S332" s="144">
        <v>4.3E-3</v>
      </c>
      <c r="T332" s="145">
        <f>S332*H332</f>
        <v>1.7200000000000002E-3</v>
      </c>
      <c r="AR332" s="146" t="s">
        <v>151</v>
      </c>
      <c r="AT332" s="146" t="s">
        <v>147</v>
      </c>
      <c r="AU332" s="146" t="s">
        <v>81</v>
      </c>
      <c r="AY332" s="17" t="s">
        <v>144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151</v>
      </c>
      <c r="BM332" s="146" t="s">
        <v>402</v>
      </c>
    </row>
    <row r="333" spans="2:65" s="12" customFormat="1">
      <c r="B333" s="148"/>
      <c r="D333" s="149" t="s">
        <v>153</v>
      </c>
      <c r="E333" s="150" t="s">
        <v>1</v>
      </c>
      <c r="F333" s="151" t="s">
        <v>403</v>
      </c>
      <c r="H333" s="150" t="s">
        <v>1</v>
      </c>
      <c r="I333" s="152"/>
      <c r="L333" s="148"/>
      <c r="M333" s="153"/>
      <c r="T333" s="154"/>
      <c r="AT333" s="150" t="s">
        <v>153</v>
      </c>
      <c r="AU333" s="150" t="s">
        <v>81</v>
      </c>
      <c r="AV333" s="12" t="s">
        <v>79</v>
      </c>
      <c r="AW333" s="12" t="s">
        <v>28</v>
      </c>
      <c r="AX333" s="12" t="s">
        <v>71</v>
      </c>
      <c r="AY333" s="150" t="s">
        <v>144</v>
      </c>
    </row>
    <row r="334" spans="2:65" s="13" customFormat="1">
      <c r="B334" s="155"/>
      <c r="D334" s="149" t="s">
        <v>153</v>
      </c>
      <c r="E334" s="156" t="s">
        <v>1</v>
      </c>
      <c r="F334" s="157" t="s">
        <v>404</v>
      </c>
      <c r="H334" s="158">
        <v>0.4</v>
      </c>
      <c r="I334" s="159"/>
      <c r="L334" s="155"/>
      <c r="M334" s="160"/>
      <c r="T334" s="161"/>
      <c r="AT334" s="156" t="s">
        <v>153</v>
      </c>
      <c r="AU334" s="156" t="s">
        <v>81</v>
      </c>
      <c r="AV334" s="13" t="s">
        <v>81</v>
      </c>
      <c r="AW334" s="13" t="s">
        <v>28</v>
      </c>
      <c r="AX334" s="13" t="s">
        <v>79</v>
      </c>
      <c r="AY334" s="156" t="s">
        <v>144</v>
      </c>
    </row>
    <row r="335" spans="2:65" s="1" customFormat="1" ht="37.9" customHeight="1">
      <c r="B335" s="133"/>
      <c r="C335" s="134" t="s">
        <v>405</v>
      </c>
      <c r="D335" s="134" t="s">
        <v>147</v>
      </c>
      <c r="E335" s="135" t="s">
        <v>406</v>
      </c>
      <c r="F335" s="136" t="s">
        <v>407</v>
      </c>
      <c r="G335" s="137" t="s">
        <v>171</v>
      </c>
      <c r="H335" s="138">
        <v>47.9</v>
      </c>
      <c r="I335" s="139"/>
      <c r="J335" s="140">
        <f>ROUND(I335*H335,2)</f>
        <v>0</v>
      </c>
      <c r="K335" s="141"/>
      <c r="L335" s="32"/>
      <c r="M335" s="142" t="s">
        <v>1</v>
      </c>
      <c r="N335" s="143" t="s">
        <v>36</v>
      </c>
      <c r="P335" s="144">
        <f>O335*H335</f>
        <v>0</v>
      </c>
      <c r="Q335" s="144">
        <v>0</v>
      </c>
      <c r="R335" s="144">
        <f>Q335*H335</f>
        <v>0</v>
      </c>
      <c r="S335" s="144">
        <v>0.05</v>
      </c>
      <c r="T335" s="145">
        <f>S335*H335</f>
        <v>2.395</v>
      </c>
      <c r="AR335" s="146" t="s">
        <v>151</v>
      </c>
      <c r="AT335" s="146" t="s">
        <v>147</v>
      </c>
      <c r="AU335" s="146" t="s">
        <v>81</v>
      </c>
      <c r="AY335" s="17" t="s">
        <v>144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7" t="s">
        <v>79</v>
      </c>
      <c r="BK335" s="147">
        <f>ROUND(I335*H335,2)</f>
        <v>0</v>
      </c>
      <c r="BL335" s="17" t="s">
        <v>151</v>
      </c>
      <c r="BM335" s="146" t="s">
        <v>408</v>
      </c>
    </row>
    <row r="336" spans="2:65" s="12" customFormat="1">
      <c r="B336" s="148"/>
      <c r="D336" s="149" t="s">
        <v>153</v>
      </c>
      <c r="E336" s="150" t="s">
        <v>1</v>
      </c>
      <c r="F336" s="151" t="s">
        <v>174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51" s="13" customFormat="1">
      <c r="B337" s="155"/>
      <c r="D337" s="149" t="s">
        <v>153</v>
      </c>
      <c r="E337" s="156" t="s">
        <v>1</v>
      </c>
      <c r="F337" s="157" t="s">
        <v>307</v>
      </c>
      <c r="H337" s="158">
        <v>27.9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51" s="12" customFormat="1">
      <c r="B338" s="148"/>
      <c r="D338" s="149" t="s">
        <v>153</v>
      </c>
      <c r="E338" s="150" t="s">
        <v>1</v>
      </c>
      <c r="F338" s="151" t="s">
        <v>409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51" s="12" customFormat="1">
      <c r="B339" s="148"/>
      <c r="D339" s="149" t="s">
        <v>153</v>
      </c>
      <c r="E339" s="150" t="s">
        <v>1</v>
      </c>
      <c r="F339" s="151" t="s">
        <v>174</v>
      </c>
      <c r="H339" s="150" t="s">
        <v>1</v>
      </c>
      <c r="I339" s="152"/>
      <c r="L339" s="148"/>
      <c r="M339" s="153"/>
      <c r="T339" s="154"/>
      <c r="AT339" s="150" t="s">
        <v>153</v>
      </c>
      <c r="AU339" s="150" t="s">
        <v>81</v>
      </c>
      <c r="AV339" s="12" t="s">
        <v>79</v>
      </c>
      <c r="AW339" s="12" t="s">
        <v>28</v>
      </c>
      <c r="AX339" s="12" t="s">
        <v>71</v>
      </c>
      <c r="AY339" s="150" t="s">
        <v>144</v>
      </c>
    </row>
    <row r="340" spans="2:51" s="12" customFormat="1">
      <c r="B340" s="148"/>
      <c r="D340" s="149" t="s">
        <v>153</v>
      </c>
      <c r="E340" s="150" t="s">
        <v>1</v>
      </c>
      <c r="F340" s="151" t="s">
        <v>230</v>
      </c>
      <c r="H340" s="150" t="s">
        <v>1</v>
      </c>
      <c r="I340" s="152"/>
      <c r="L340" s="148"/>
      <c r="M340" s="153"/>
      <c r="T340" s="154"/>
      <c r="AT340" s="150" t="s">
        <v>153</v>
      </c>
      <c r="AU340" s="150" t="s">
        <v>81</v>
      </c>
      <c r="AV340" s="12" t="s">
        <v>79</v>
      </c>
      <c r="AW340" s="12" t="s">
        <v>28</v>
      </c>
      <c r="AX340" s="12" t="s">
        <v>71</v>
      </c>
      <c r="AY340" s="150" t="s">
        <v>144</v>
      </c>
    </row>
    <row r="341" spans="2:51" s="13" customFormat="1">
      <c r="B341" s="155"/>
      <c r="D341" s="149" t="s">
        <v>153</v>
      </c>
      <c r="E341" s="156" t="s">
        <v>1</v>
      </c>
      <c r="F341" s="157" t="s">
        <v>410</v>
      </c>
      <c r="H341" s="158">
        <v>-1</v>
      </c>
      <c r="I341" s="159"/>
      <c r="L341" s="155"/>
      <c r="M341" s="160"/>
      <c r="T341" s="161"/>
      <c r="AT341" s="156" t="s">
        <v>153</v>
      </c>
      <c r="AU341" s="156" t="s">
        <v>81</v>
      </c>
      <c r="AV341" s="13" t="s">
        <v>81</v>
      </c>
      <c r="AW341" s="13" t="s">
        <v>28</v>
      </c>
      <c r="AX341" s="13" t="s">
        <v>71</v>
      </c>
      <c r="AY341" s="156" t="s">
        <v>144</v>
      </c>
    </row>
    <row r="342" spans="2:51" s="12" customFormat="1">
      <c r="B342" s="148"/>
      <c r="D342" s="149" t="s">
        <v>153</v>
      </c>
      <c r="E342" s="150" t="s">
        <v>1</v>
      </c>
      <c r="F342" s="151" t="s">
        <v>270</v>
      </c>
      <c r="H342" s="150" t="s">
        <v>1</v>
      </c>
      <c r="I342" s="152"/>
      <c r="L342" s="148"/>
      <c r="M342" s="153"/>
      <c r="T342" s="154"/>
      <c r="AT342" s="150" t="s">
        <v>153</v>
      </c>
      <c r="AU342" s="150" t="s">
        <v>81</v>
      </c>
      <c r="AV342" s="12" t="s">
        <v>79</v>
      </c>
      <c r="AW342" s="12" t="s">
        <v>28</v>
      </c>
      <c r="AX342" s="12" t="s">
        <v>71</v>
      </c>
      <c r="AY342" s="150" t="s">
        <v>144</v>
      </c>
    </row>
    <row r="343" spans="2:51" s="13" customFormat="1">
      <c r="B343" s="155"/>
      <c r="D343" s="149" t="s">
        <v>153</v>
      </c>
      <c r="E343" s="156" t="s">
        <v>1</v>
      </c>
      <c r="F343" s="157" t="s">
        <v>411</v>
      </c>
      <c r="H343" s="158">
        <v>-1.38</v>
      </c>
      <c r="I343" s="159"/>
      <c r="L343" s="155"/>
      <c r="M343" s="160"/>
      <c r="T343" s="161"/>
      <c r="AT343" s="156" t="s">
        <v>153</v>
      </c>
      <c r="AU343" s="156" t="s">
        <v>81</v>
      </c>
      <c r="AV343" s="13" t="s">
        <v>81</v>
      </c>
      <c r="AW343" s="13" t="s">
        <v>28</v>
      </c>
      <c r="AX343" s="13" t="s">
        <v>71</v>
      </c>
      <c r="AY343" s="156" t="s">
        <v>144</v>
      </c>
    </row>
    <row r="344" spans="2:51" s="14" customFormat="1">
      <c r="B344" s="173"/>
      <c r="D344" s="149" t="s">
        <v>153</v>
      </c>
      <c r="E344" s="174" t="s">
        <v>1</v>
      </c>
      <c r="F344" s="175" t="s">
        <v>178</v>
      </c>
      <c r="H344" s="176">
        <v>25.52</v>
      </c>
      <c r="I344" s="177"/>
      <c r="L344" s="173"/>
      <c r="M344" s="178"/>
      <c r="T344" s="179"/>
      <c r="AT344" s="174" t="s">
        <v>153</v>
      </c>
      <c r="AU344" s="174" t="s">
        <v>81</v>
      </c>
      <c r="AV344" s="14" t="s">
        <v>145</v>
      </c>
      <c r="AW344" s="14" t="s">
        <v>28</v>
      </c>
      <c r="AX344" s="14" t="s">
        <v>71</v>
      </c>
      <c r="AY344" s="174" t="s">
        <v>144</v>
      </c>
    </row>
    <row r="345" spans="2:51" s="12" customFormat="1">
      <c r="B345" s="148"/>
      <c r="D345" s="149" t="s">
        <v>153</v>
      </c>
      <c r="E345" s="150" t="s">
        <v>1</v>
      </c>
      <c r="F345" s="151" t="s">
        <v>179</v>
      </c>
      <c r="H345" s="150" t="s">
        <v>1</v>
      </c>
      <c r="I345" s="152"/>
      <c r="L345" s="148"/>
      <c r="M345" s="153"/>
      <c r="T345" s="154"/>
      <c r="AT345" s="150" t="s">
        <v>153</v>
      </c>
      <c r="AU345" s="150" t="s">
        <v>81</v>
      </c>
      <c r="AV345" s="12" t="s">
        <v>79</v>
      </c>
      <c r="AW345" s="12" t="s">
        <v>28</v>
      </c>
      <c r="AX345" s="12" t="s">
        <v>71</v>
      </c>
      <c r="AY345" s="150" t="s">
        <v>144</v>
      </c>
    </row>
    <row r="346" spans="2:51" s="13" customFormat="1">
      <c r="B346" s="155"/>
      <c r="D346" s="149" t="s">
        <v>153</v>
      </c>
      <c r="E346" s="156" t="s">
        <v>1</v>
      </c>
      <c r="F346" s="157" t="s">
        <v>307</v>
      </c>
      <c r="H346" s="158">
        <v>27.9</v>
      </c>
      <c r="I346" s="159"/>
      <c r="L346" s="155"/>
      <c r="M346" s="160"/>
      <c r="T346" s="161"/>
      <c r="AT346" s="156" t="s">
        <v>153</v>
      </c>
      <c r="AU346" s="156" t="s">
        <v>81</v>
      </c>
      <c r="AV346" s="13" t="s">
        <v>81</v>
      </c>
      <c r="AW346" s="13" t="s">
        <v>28</v>
      </c>
      <c r="AX346" s="13" t="s">
        <v>71</v>
      </c>
      <c r="AY346" s="156" t="s">
        <v>144</v>
      </c>
    </row>
    <row r="347" spans="2:51" s="12" customFormat="1">
      <c r="B347" s="148"/>
      <c r="D347" s="149" t="s">
        <v>153</v>
      </c>
      <c r="E347" s="150" t="s">
        <v>1</v>
      </c>
      <c r="F347" s="151" t="s">
        <v>409</v>
      </c>
      <c r="H347" s="150" t="s">
        <v>1</v>
      </c>
      <c r="I347" s="152"/>
      <c r="L347" s="148"/>
      <c r="M347" s="153"/>
      <c r="T347" s="154"/>
      <c r="AT347" s="150" t="s">
        <v>153</v>
      </c>
      <c r="AU347" s="150" t="s">
        <v>81</v>
      </c>
      <c r="AV347" s="12" t="s">
        <v>79</v>
      </c>
      <c r="AW347" s="12" t="s">
        <v>28</v>
      </c>
      <c r="AX347" s="12" t="s">
        <v>71</v>
      </c>
      <c r="AY347" s="150" t="s">
        <v>144</v>
      </c>
    </row>
    <row r="348" spans="2:51" s="12" customFormat="1">
      <c r="B348" s="148"/>
      <c r="D348" s="149" t="s">
        <v>153</v>
      </c>
      <c r="E348" s="150" t="s">
        <v>1</v>
      </c>
      <c r="F348" s="151" t="s">
        <v>236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51" s="13" customFormat="1">
      <c r="B349" s="155"/>
      <c r="D349" s="149" t="s">
        <v>153</v>
      </c>
      <c r="E349" s="156" t="s">
        <v>1</v>
      </c>
      <c r="F349" s="157" t="s">
        <v>410</v>
      </c>
      <c r="H349" s="158">
        <v>-1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51" s="12" customFormat="1">
      <c r="B350" s="148"/>
      <c r="D350" s="149" t="s">
        <v>153</v>
      </c>
      <c r="E350" s="150" t="s">
        <v>1</v>
      </c>
      <c r="F350" s="151" t="s">
        <v>272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51" s="13" customFormat="1">
      <c r="B351" s="155"/>
      <c r="D351" s="149" t="s">
        <v>153</v>
      </c>
      <c r="E351" s="156" t="s">
        <v>1</v>
      </c>
      <c r="F351" s="157" t="s">
        <v>412</v>
      </c>
      <c r="H351" s="158">
        <v>-2.81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51" s="12" customFormat="1">
      <c r="B352" s="148"/>
      <c r="D352" s="149" t="s">
        <v>153</v>
      </c>
      <c r="E352" s="150" t="s">
        <v>1</v>
      </c>
      <c r="F352" s="151" t="s">
        <v>234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65" s="13" customFormat="1">
      <c r="B353" s="155"/>
      <c r="D353" s="149" t="s">
        <v>153</v>
      </c>
      <c r="E353" s="156" t="s">
        <v>1</v>
      </c>
      <c r="F353" s="157" t="s">
        <v>413</v>
      </c>
      <c r="H353" s="158">
        <v>-1.71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65" s="14" customFormat="1">
      <c r="B354" s="173"/>
      <c r="D354" s="149" t="s">
        <v>153</v>
      </c>
      <c r="E354" s="174" t="s">
        <v>1</v>
      </c>
      <c r="F354" s="175" t="s">
        <v>178</v>
      </c>
      <c r="H354" s="176">
        <v>22.38</v>
      </c>
      <c r="I354" s="177"/>
      <c r="L354" s="173"/>
      <c r="M354" s="178"/>
      <c r="T354" s="179"/>
      <c r="AT354" s="174" t="s">
        <v>153</v>
      </c>
      <c r="AU354" s="174" t="s">
        <v>81</v>
      </c>
      <c r="AV354" s="14" t="s">
        <v>145</v>
      </c>
      <c r="AW354" s="14" t="s">
        <v>28</v>
      </c>
      <c r="AX354" s="14" t="s">
        <v>71</v>
      </c>
      <c r="AY354" s="174" t="s">
        <v>144</v>
      </c>
    </row>
    <row r="355" spans="2:65" s="15" customFormat="1">
      <c r="B355" s="180"/>
      <c r="D355" s="149" t="s">
        <v>153</v>
      </c>
      <c r="E355" s="181" t="s">
        <v>1</v>
      </c>
      <c r="F355" s="182" t="s">
        <v>182</v>
      </c>
      <c r="H355" s="183">
        <v>47.9</v>
      </c>
      <c r="I355" s="184"/>
      <c r="L355" s="180"/>
      <c r="M355" s="185"/>
      <c r="T355" s="186"/>
      <c r="AT355" s="181" t="s">
        <v>153</v>
      </c>
      <c r="AU355" s="181" t="s">
        <v>81</v>
      </c>
      <c r="AV355" s="15" t="s">
        <v>151</v>
      </c>
      <c r="AW355" s="15" t="s">
        <v>28</v>
      </c>
      <c r="AX355" s="15" t="s">
        <v>79</v>
      </c>
      <c r="AY355" s="181" t="s">
        <v>144</v>
      </c>
    </row>
    <row r="356" spans="2:65" s="1" customFormat="1" ht="37.9" customHeight="1">
      <c r="B356" s="133"/>
      <c r="C356" s="134" t="s">
        <v>414</v>
      </c>
      <c r="D356" s="134" t="s">
        <v>147</v>
      </c>
      <c r="E356" s="135" t="s">
        <v>415</v>
      </c>
      <c r="F356" s="136" t="s">
        <v>416</v>
      </c>
      <c r="G356" s="137" t="s">
        <v>171</v>
      </c>
      <c r="H356" s="138">
        <v>99.763999999999996</v>
      </c>
      <c r="I356" s="139"/>
      <c r="J356" s="140">
        <f>ROUND(I356*H356,2)</f>
        <v>0</v>
      </c>
      <c r="K356" s="141"/>
      <c r="L356" s="32"/>
      <c r="M356" s="142" t="s">
        <v>1</v>
      </c>
      <c r="N356" s="143" t="s">
        <v>36</v>
      </c>
      <c r="P356" s="144">
        <f>O356*H356</f>
        <v>0</v>
      </c>
      <c r="Q356" s="144">
        <v>0</v>
      </c>
      <c r="R356" s="144">
        <f>Q356*H356</f>
        <v>0</v>
      </c>
      <c r="S356" s="144">
        <v>4.5999999999999999E-2</v>
      </c>
      <c r="T356" s="145">
        <f>S356*H356</f>
        <v>4.5891440000000001</v>
      </c>
      <c r="AR356" s="146" t="s">
        <v>151</v>
      </c>
      <c r="AT356" s="146" t="s">
        <v>147</v>
      </c>
      <c r="AU356" s="146" t="s">
        <v>81</v>
      </c>
      <c r="AY356" s="17" t="s">
        <v>144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7" t="s">
        <v>79</v>
      </c>
      <c r="BK356" s="147">
        <f>ROUND(I356*H356,2)</f>
        <v>0</v>
      </c>
      <c r="BL356" s="17" t="s">
        <v>151</v>
      </c>
      <c r="BM356" s="146" t="s">
        <v>417</v>
      </c>
    </row>
    <row r="357" spans="2:65" s="12" customFormat="1">
      <c r="B357" s="148"/>
      <c r="D357" s="149" t="s">
        <v>153</v>
      </c>
      <c r="E357" s="150" t="s">
        <v>1</v>
      </c>
      <c r="F357" s="151" t="s">
        <v>418</v>
      </c>
      <c r="H357" s="150" t="s">
        <v>1</v>
      </c>
      <c r="I357" s="152"/>
      <c r="L357" s="148"/>
      <c r="M357" s="153"/>
      <c r="T357" s="154"/>
      <c r="AT357" s="150" t="s">
        <v>153</v>
      </c>
      <c r="AU357" s="150" t="s">
        <v>81</v>
      </c>
      <c r="AV357" s="12" t="s">
        <v>79</v>
      </c>
      <c r="AW357" s="12" t="s">
        <v>28</v>
      </c>
      <c r="AX357" s="12" t="s">
        <v>71</v>
      </c>
      <c r="AY357" s="150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174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 ht="22.5">
      <c r="B359" s="155"/>
      <c r="D359" s="149" t="s">
        <v>153</v>
      </c>
      <c r="E359" s="156" t="s">
        <v>1</v>
      </c>
      <c r="F359" s="157" t="s">
        <v>419</v>
      </c>
      <c r="H359" s="158">
        <v>49.805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4" customFormat="1">
      <c r="B360" s="173"/>
      <c r="D360" s="149" t="s">
        <v>153</v>
      </c>
      <c r="E360" s="174" t="s">
        <v>1</v>
      </c>
      <c r="F360" s="175" t="s">
        <v>178</v>
      </c>
      <c r="H360" s="176">
        <v>49.805</v>
      </c>
      <c r="I360" s="177"/>
      <c r="L360" s="173"/>
      <c r="M360" s="178"/>
      <c r="T360" s="179"/>
      <c r="AT360" s="174" t="s">
        <v>153</v>
      </c>
      <c r="AU360" s="174" t="s">
        <v>81</v>
      </c>
      <c r="AV360" s="14" t="s">
        <v>145</v>
      </c>
      <c r="AW360" s="14" t="s">
        <v>28</v>
      </c>
      <c r="AX360" s="14" t="s">
        <v>71</v>
      </c>
      <c r="AY360" s="174" t="s">
        <v>144</v>
      </c>
    </row>
    <row r="361" spans="2:65" s="12" customFormat="1">
      <c r="B361" s="148"/>
      <c r="D361" s="149" t="s">
        <v>153</v>
      </c>
      <c r="E361" s="150" t="s">
        <v>1</v>
      </c>
      <c r="F361" s="151" t="s">
        <v>179</v>
      </c>
      <c r="H361" s="150" t="s">
        <v>1</v>
      </c>
      <c r="I361" s="152"/>
      <c r="L361" s="148"/>
      <c r="M361" s="153"/>
      <c r="T361" s="154"/>
      <c r="AT361" s="150" t="s">
        <v>153</v>
      </c>
      <c r="AU361" s="150" t="s">
        <v>81</v>
      </c>
      <c r="AV361" s="12" t="s">
        <v>79</v>
      </c>
      <c r="AW361" s="12" t="s">
        <v>28</v>
      </c>
      <c r="AX361" s="12" t="s">
        <v>71</v>
      </c>
      <c r="AY361" s="150" t="s">
        <v>144</v>
      </c>
    </row>
    <row r="362" spans="2:65" s="13" customFormat="1" ht="22.5">
      <c r="B362" s="155"/>
      <c r="D362" s="149" t="s">
        <v>153</v>
      </c>
      <c r="E362" s="156" t="s">
        <v>1</v>
      </c>
      <c r="F362" s="157" t="s">
        <v>420</v>
      </c>
      <c r="H362" s="158">
        <v>49.959000000000003</v>
      </c>
      <c r="I362" s="159"/>
      <c r="L362" s="155"/>
      <c r="M362" s="160"/>
      <c r="T362" s="161"/>
      <c r="AT362" s="156" t="s">
        <v>153</v>
      </c>
      <c r="AU362" s="156" t="s">
        <v>81</v>
      </c>
      <c r="AV362" s="13" t="s">
        <v>81</v>
      </c>
      <c r="AW362" s="13" t="s">
        <v>28</v>
      </c>
      <c r="AX362" s="13" t="s">
        <v>71</v>
      </c>
      <c r="AY362" s="156" t="s">
        <v>144</v>
      </c>
    </row>
    <row r="363" spans="2:65" s="14" customFormat="1">
      <c r="B363" s="173"/>
      <c r="D363" s="149" t="s">
        <v>153</v>
      </c>
      <c r="E363" s="174" t="s">
        <v>1</v>
      </c>
      <c r="F363" s="175" t="s">
        <v>178</v>
      </c>
      <c r="H363" s="176">
        <v>49.959000000000003</v>
      </c>
      <c r="I363" s="177"/>
      <c r="L363" s="173"/>
      <c r="M363" s="178"/>
      <c r="T363" s="179"/>
      <c r="AT363" s="174" t="s">
        <v>153</v>
      </c>
      <c r="AU363" s="174" t="s">
        <v>81</v>
      </c>
      <c r="AV363" s="14" t="s">
        <v>145</v>
      </c>
      <c r="AW363" s="14" t="s">
        <v>28</v>
      </c>
      <c r="AX363" s="14" t="s">
        <v>71</v>
      </c>
      <c r="AY363" s="174" t="s">
        <v>144</v>
      </c>
    </row>
    <row r="364" spans="2:65" s="15" customFormat="1">
      <c r="B364" s="180"/>
      <c r="D364" s="149" t="s">
        <v>153</v>
      </c>
      <c r="E364" s="181" t="s">
        <v>1</v>
      </c>
      <c r="F364" s="182" t="s">
        <v>182</v>
      </c>
      <c r="H364" s="183">
        <v>99.763999999999996</v>
      </c>
      <c r="I364" s="184"/>
      <c r="L364" s="180"/>
      <c r="M364" s="185"/>
      <c r="T364" s="186"/>
      <c r="AT364" s="181" t="s">
        <v>153</v>
      </c>
      <c r="AU364" s="181" t="s">
        <v>81</v>
      </c>
      <c r="AV364" s="15" t="s">
        <v>151</v>
      </c>
      <c r="AW364" s="15" t="s">
        <v>28</v>
      </c>
      <c r="AX364" s="15" t="s">
        <v>79</v>
      </c>
      <c r="AY364" s="181" t="s">
        <v>144</v>
      </c>
    </row>
    <row r="365" spans="2:65" s="11" customFormat="1" ht="22.9" customHeight="1">
      <c r="B365" s="121"/>
      <c r="D365" s="122" t="s">
        <v>70</v>
      </c>
      <c r="E365" s="131" t="s">
        <v>421</v>
      </c>
      <c r="F365" s="131" t="s">
        <v>422</v>
      </c>
      <c r="I365" s="124"/>
      <c r="J365" s="132">
        <f>BK365</f>
        <v>0</v>
      </c>
      <c r="L365" s="121"/>
      <c r="M365" s="126"/>
      <c r="P365" s="127">
        <f>SUM(P366:P388)</f>
        <v>0</v>
      </c>
      <c r="R365" s="127">
        <f>SUM(R366:R388)</f>
        <v>0</v>
      </c>
      <c r="T365" s="128">
        <f>SUM(T366:T388)</f>
        <v>0</v>
      </c>
      <c r="AR365" s="122" t="s">
        <v>79</v>
      </c>
      <c r="AT365" s="129" t="s">
        <v>70</v>
      </c>
      <c r="AU365" s="129" t="s">
        <v>79</v>
      </c>
      <c r="AY365" s="122" t="s">
        <v>144</v>
      </c>
      <c r="BK365" s="130">
        <f>SUM(BK366:BK388)</f>
        <v>0</v>
      </c>
    </row>
    <row r="366" spans="2:65" s="1" customFormat="1" ht="16.5" customHeight="1">
      <c r="B366" s="133"/>
      <c r="C366" s="193" t="s">
        <v>423</v>
      </c>
      <c r="D366" s="193" t="s">
        <v>147</v>
      </c>
      <c r="E366" s="194" t="s">
        <v>424</v>
      </c>
      <c r="F366" s="195" t="s">
        <v>425</v>
      </c>
      <c r="G366" s="196" t="s">
        <v>158</v>
      </c>
      <c r="H366" s="197">
        <v>26.166</v>
      </c>
      <c r="I366" s="198"/>
      <c r="J366" s="198">
        <f>ROUND(I366*H366,2)</f>
        <v>0</v>
      </c>
      <c r="K366" s="141"/>
      <c r="L366" s="32"/>
      <c r="M366" s="142" t="s">
        <v>1</v>
      </c>
      <c r="N366" s="143" t="s">
        <v>36</v>
      </c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AR366" s="146" t="s">
        <v>151</v>
      </c>
      <c r="AT366" s="146" t="s">
        <v>147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151</v>
      </c>
      <c r="BM366" s="146" t="s">
        <v>737</v>
      </c>
    </row>
    <row r="367" spans="2:65" s="12" customFormat="1">
      <c r="B367" s="148"/>
      <c r="D367" s="149" t="s">
        <v>153</v>
      </c>
      <c r="E367" s="150" t="s">
        <v>1</v>
      </c>
      <c r="F367" s="151" t="s">
        <v>427</v>
      </c>
      <c r="H367" s="150" t="s">
        <v>1</v>
      </c>
      <c r="I367" s="152"/>
      <c r="L367" s="148"/>
      <c r="M367" s="153"/>
      <c r="T367" s="154"/>
      <c r="AT367" s="150" t="s">
        <v>153</v>
      </c>
      <c r="AU367" s="150" t="s">
        <v>81</v>
      </c>
      <c r="AV367" s="12" t="s">
        <v>79</v>
      </c>
      <c r="AW367" s="12" t="s">
        <v>28</v>
      </c>
      <c r="AX367" s="12" t="s">
        <v>71</v>
      </c>
      <c r="AY367" s="150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428</v>
      </c>
      <c r="H368" s="158">
        <v>25.295000000000002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2" customFormat="1">
      <c r="B369" s="148"/>
      <c r="D369" s="149" t="s">
        <v>153</v>
      </c>
      <c r="E369" s="150" t="s">
        <v>1</v>
      </c>
      <c r="F369" s="151" t="s">
        <v>429</v>
      </c>
      <c r="H369" s="150" t="s">
        <v>1</v>
      </c>
      <c r="I369" s="152"/>
      <c r="L369" s="148"/>
      <c r="M369" s="153"/>
      <c r="T369" s="154"/>
      <c r="AT369" s="150" t="s">
        <v>153</v>
      </c>
      <c r="AU369" s="150" t="s">
        <v>81</v>
      </c>
      <c r="AV369" s="12" t="s">
        <v>79</v>
      </c>
      <c r="AW369" s="12" t="s">
        <v>28</v>
      </c>
      <c r="AX369" s="12" t="s">
        <v>71</v>
      </c>
      <c r="AY369" s="150" t="s">
        <v>144</v>
      </c>
    </row>
    <row r="370" spans="2:65" s="13" customFormat="1">
      <c r="B370" s="155"/>
      <c r="D370" s="149" t="s">
        <v>153</v>
      </c>
      <c r="E370" s="156" t="s">
        <v>1</v>
      </c>
      <c r="F370" s="157" t="s">
        <v>430</v>
      </c>
      <c r="H370" s="158">
        <v>1.4999999999999999E-2</v>
      </c>
      <c r="I370" s="159"/>
      <c r="L370" s="155"/>
      <c r="M370" s="160"/>
      <c r="T370" s="161"/>
      <c r="AT370" s="156" t="s">
        <v>153</v>
      </c>
      <c r="AU370" s="156" t="s">
        <v>81</v>
      </c>
      <c r="AV370" s="13" t="s">
        <v>81</v>
      </c>
      <c r="AW370" s="13" t="s">
        <v>28</v>
      </c>
      <c r="AX370" s="13" t="s">
        <v>71</v>
      </c>
      <c r="AY370" s="156" t="s">
        <v>144</v>
      </c>
    </row>
    <row r="371" spans="2:65" s="12" customFormat="1">
      <c r="B371" s="148"/>
      <c r="D371" s="149" t="s">
        <v>153</v>
      </c>
      <c r="E371" s="150" t="s">
        <v>1</v>
      </c>
      <c r="F371" s="151" t="s">
        <v>431</v>
      </c>
      <c r="H371" s="150" t="s">
        <v>1</v>
      </c>
      <c r="I371" s="152"/>
      <c r="L371" s="148"/>
      <c r="M371" s="153"/>
      <c r="T371" s="154"/>
      <c r="AT371" s="150" t="s">
        <v>153</v>
      </c>
      <c r="AU371" s="150" t="s">
        <v>81</v>
      </c>
      <c r="AV371" s="12" t="s">
        <v>79</v>
      </c>
      <c r="AW371" s="12" t="s">
        <v>28</v>
      </c>
      <c r="AX371" s="12" t="s">
        <v>71</v>
      </c>
      <c r="AY371" s="150" t="s">
        <v>144</v>
      </c>
    </row>
    <row r="372" spans="2:65" s="13" customFormat="1">
      <c r="B372" s="155"/>
      <c r="D372" s="149" t="s">
        <v>153</v>
      </c>
      <c r="E372" s="156" t="s">
        <v>1</v>
      </c>
      <c r="F372" s="157" t="s">
        <v>432</v>
      </c>
      <c r="H372" s="158">
        <v>0.27100000000000002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65" s="12" customFormat="1">
      <c r="B373" s="148"/>
      <c r="D373" s="149" t="s">
        <v>153</v>
      </c>
      <c r="E373" s="150" t="s">
        <v>1</v>
      </c>
      <c r="F373" s="151" t="s">
        <v>433</v>
      </c>
      <c r="H373" s="150" t="s">
        <v>1</v>
      </c>
      <c r="I373" s="152"/>
      <c r="L373" s="148"/>
      <c r="M373" s="153"/>
      <c r="T373" s="154"/>
      <c r="AT373" s="150" t="s">
        <v>153</v>
      </c>
      <c r="AU373" s="150" t="s">
        <v>81</v>
      </c>
      <c r="AV373" s="12" t="s">
        <v>79</v>
      </c>
      <c r="AW373" s="12" t="s">
        <v>28</v>
      </c>
      <c r="AX373" s="12" t="s">
        <v>71</v>
      </c>
      <c r="AY373" s="150" t="s">
        <v>144</v>
      </c>
    </row>
    <row r="374" spans="2:65" s="13" customFormat="1">
      <c r="B374" s="155"/>
      <c r="D374" s="149" t="s">
        <v>153</v>
      </c>
      <c r="E374" s="156" t="s">
        <v>1</v>
      </c>
      <c r="F374" s="157" t="s">
        <v>434</v>
      </c>
      <c r="H374" s="158">
        <v>4.4999999999999998E-2</v>
      </c>
      <c r="I374" s="159"/>
      <c r="L374" s="155"/>
      <c r="M374" s="160"/>
      <c r="T374" s="161"/>
      <c r="AT374" s="156" t="s">
        <v>153</v>
      </c>
      <c r="AU374" s="156" t="s">
        <v>81</v>
      </c>
      <c r="AV374" s="13" t="s">
        <v>81</v>
      </c>
      <c r="AW374" s="13" t="s">
        <v>28</v>
      </c>
      <c r="AX374" s="13" t="s">
        <v>71</v>
      </c>
      <c r="AY374" s="156" t="s">
        <v>144</v>
      </c>
    </row>
    <row r="375" spans="2:65" s="12" customFormat="1">
      <c r="B375" s="148"/>
      <c r="D375" s="149" t="s">
        <v>153</v>
      </c>
      <c r="E375" s="150" t="s">
        <v>1</v>
      </c>
      <c r="F375" s="151" t="s">
        <v>435</v>
      </c>
      <c r="H375" s="150" t="s">
        <v>1</v>
      </c>
      <c r="I375" s="152"/>
      <c r="L375" s="148"/>
      <c r="M375" s="153"/>
      <c r="T375" s="154"/>
      <c r="AT375" s="150" t="s">
        <v>153</v>
      </c>
      <c r="AU375" s="150" t="s">
        <v>81</v>
      </c>
      <c r="AV375" s="12" t="s">
        <v>79</v>
      </c>
      <c r="AW375" s="12" t="s">
        <v>28</v>
      </c>
      <c r="AX375" s="12" t="s">
        <v>71</v>
      </c>
      <c r="AY375" s="150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436</v>
      </c>
      <c r="H376" s="158">
        <v>0.54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5" customFormat="1">
      <c r="B377" s="180"/>
      <c r="D377" s="149" t="s">
        <v>153</v>
      </c>
      <c r="E377" s="181" t="s">
        <v>1</v>
      </c>
      <c r="F377" s="182" t="s">
        <v>182</v>
      </c>
      <c r="H377" s="183">
        <v>26.166</v>
      </c>
      <c r="I377" s="184"/>
      <c r="L377" s="180"/>
      <c r="M377" s="185"/>
      <c r="T377" s="186"/>
      <c r="AT377" s="181" t="s">
        <v>153</v>
      </c>
      <c r="AU377" s="181" t="s">
        <v>81</v>
      </c>
      <c r="AV377" s="15" t="s">
        <v>151</v>
      </c>
      <c r="AW377" s="15" t="s">
        <v>28</v>
      </c>
      <c r="AX377" s="15" t="s">
        <v>79</v>
      </c>
      <c r="AY377" s="181" t="s">
        <v>144</v>
      </c>
    </row>
    <row r="378" spans="2:65" s="1" customFormat="1" ht="33" customHeight="1">
      <c r="B378" s="133"/>
      <c r="C378" s="193" t="s">
        <v>437</v>
      </c>
      <c r="D378" s="193" t="s">
        <v>147</v>
      </c>
      <c r="E378" s="194" t="s">
        <v>438</v>
      </c>
      <c r="F378" s="195" t="s">
        <v>439</v>
      </c>
      <c r="G378" s="196" t="s">
        <v>158</v>
      </c>
      <c r="H378" s="197">
        <v>26.166</v>
      </c>
      <c r="I378" s="198"/>
      <c r="J378" s="198">
        <f>ROUND(I378*H378,2)</f>
        <v>0</v>
      </c>
      <c r="K378" s="141"/>
      <c r="L378" s="32"/>
      <c r="M378" s="142" t="s">
        <v>1</v>
      </c>
      <c r="N378" s="143" t="s">
        <v>36</v>
      </c>
      <c r="P378" s="144">
        <f>O378*H378</f>
        <v>0</v>
      </c>
      <c r="Q378" s="144">
        <v>0</v>
      </c>
      <c r="R378" s="144">
        <f>Q378*H378</f>
        <v>0</v>
      </c>
      <c r="S378" s="144">
        <v>0</v>
      </c>
      <c r="T378" s="145">
        <f>S378*H378</f>
        <v>0</v>
      </c>
      <c r="AR378" s="146" t="s">
        <v>151</v>
      </c>
      <c r="AT378" s="146" t="s">
        <v>147</v>
      </c>
      <c r="AU378" s="146" t="s">
        <v>81</v>
      </c>
      <c r="AY378" s="17" t="s">
        <v>144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7" t="s">
        <v>79</v>
      </c>
      <c r="BK378" s="147">
        <f>ROUND(I378*H378,2)</f>
        <v>0</v>
      </c>
      <c r="BL378" s="17" t="s">
        <v>151</v>
      </c>
      <c r="BM378" s="146" t="s">
        <v>738</v>
      </c>
    </row>
    <row r="379" spans="2:65" s="1" customFormat="1" ht="24.2" customHeight="1">
      <c r="B379" s="133"/>
      <c r="C379" s="193" t="s">
        <v>441</v>
      </c>
      <c r="D379" s="193" t="s">
        <v>147</v>
      </c>
      <c r="E379" s="194" t="s">
        <v>442</v>
      </c>
      <c r="F379" s="195" t="s">
        <v>443</v>
      </c>
      <c r="G379" s="196" t="s">
        <v>158</v>
      </c>
      <c r="H379" s="197">
        <v>26.166</v>
      </c>
      <c r="I379" s="198"/>
      <c r="J379" s="198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0</v>
      </c>
      <c r="R379" s="144">
        <f>Q379*H379</f>
        <v>0</v>
      </c>
      <c r="S379" s="144">
        <v>0</v>
      </c>
      <c r="T379" s="145">
        <f>S379*H379</f>
        <v>0</v>
      </c>
      <c r="AR379" s="146" t="s">
        <v>151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151</v>
      </c>
      <c r="BM379" s="146" t="s">
        <v>739</v>
      </c>
    </row>
    <row r="380" spans="2:65" s="1" customFormat="1" ht="24.2" customHeight="1">
      <c r="B380" s="133"/>
      <c r="C380" s="193" t="s">
        <v>445</v>
      </c>
      <c r="D380" s="193" t="s">
        <v>147</v>
      </c>
      <c r="E380" s="194" t="s">
        <v>446</v>
      </c>
      <c r="F380" s="195" t="s">
        <v>447</v>
      </c>
      <c r="G380" s="196" t="s">
        <v>158</v>
      </c>
      <c r="H380" s="197">
        <v>235.494</v>
      </c>
      <c r="I380" s="198"/>
      <c r="J380" s="198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0</v>
      </c>
      <c r="R380" s="144">
        <f>Q380*H380</f>
        <v>0</v>
      </c>
      <c r="S380" s="144">
        <v>0</v>
      </c>
      <c r="T380" s="145">
        <f>S380*H380</f>
        <v>0</v>
      </c>
      <c r="AR380" s="146" t="s">
        <v>151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151</v>
      </c>
      <c r="BM380" s="146" t="s">
        <v>740</v>
      </c>
    </row>
    <row r="381" spans="2:65" s="13" customFormat="1">
      <c r="B381" s="155"/>
      <c r="D381" s="149" t="s">
        <v>153</v>
      </c>
      <c r="E381" s="156" t="s">
        <v>1</v>
      </c>
      <c r="F381" s="157" t="s">
        <v>449</v>
      </c>
      <c r="H381" s="158">
        <v>26.166</v>
      </c>
      <c r="I381" s="159"/>
      <c r="L381" s="155"/>
      <c r="M381" s="160"/>
      <c r="T381" s="161"/>
      <c r="AT381" s="156" t="s">
        <v>153</v>
      </c>
      <c r="AU381" s="156" t="s">
        <v>81</v>
      </c>
      <c r="AV381" s="13" t="s">
        <v>81</v>
      </c>
      <c r="AW381" s="13" t="s">
        <v>28</v>
      </c>
      <c r="AX381" s="13" t="s">
        <v>79</v>
      </c>
      <c r="AY381" s="156" t="s">
        <v>144</v>
      </c>
    </row>
    <row r="382" spans="2:65" s="13" customFormat="1">
      <c r="B382" s="155"/>
      <c r="D382" s="149" t="s">
        <v>153</v>
      </c>
      <c r="F382" s="157" t="s">
        <v>450</v>
      </c>
      <c r="H382" s="158">
        <v>235.494</v>
      </c>
      <c r="I382" s="159"/>
      <c r="L382" s="155"/>
      <c r="M382" s="160"/>
      <c r="T382" s="161"/>
      <c r="AT382" s="156" t="s">
        <v>153</v>
      </c>
      <c r="AU382" s="156" t="s">
        <v>81</v>
      </c>
      <c r="AV382" s="13" t="s">
        <v>81</v>
      </c>
      <c r="AW382" s="13" t="s">
        <v>3</v>
      </c>
      <c r="AX382" s="13" t="s">
        <v>79</v>
      </c>
      <c r="AY382" s="156" t="s">
        <v>144</v>
      </c>
    </row>
    <row r="383" spans="2:65" s="1" customFormat="1" ht="37.9" customHeight="1">
      <c r="B383" s="133"/>
      <c r="C383" s="134" t="s">
        <v>451</v>
      </c>
      <c r="D383" s="134" t="s">
        <v>147</v>
      </c>
      <c r="E383" s="135" t="s">
        <v>452</v>
      </c>
      <c r="F383" s="136" t="s">
        <v>453</v>
      </c>
      <c r="G383" s="137" t="s">
        <v>158</v>
      </c>
      <c r="H383" s="138">
        <v>2.2480000000000002</v>
      </c>
      <c r="I383" s="139"/>
      <c r="J383" s="140">
        <f>ROUND(I383*H383,2)</f>
        <v>0</v>
      </c>
      <c r="K383" s="141"/>
      <c r="L383" s="32"/>
      <c r="M383" s="142" t="s">
        <v>1</v>
      </c>
      <c r="N383" s="143" t="s">
        <v>36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151</v>
      </c>
      <c r="AT383" s="146" t="s">
        <v>147</v>
      </c>
      <c r="AU383" s="146" t="s">
        <v>81</v>
      </c>
      <c r="AY383" s="17" t="s">
        <v>144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79</v>
      </c>
      <c r="BK383" s="147">
        <f>ROUND(I383*H383,2)</f>
        <v>0</v>
      </c>
      <c r="BL383" s="17" t="s">
        <v>151</v>
      </c>
      <c r="BM383" s="146" t="s">
        <v>454</v>
      </c>
    </row>
    <row r="384" spans="2:65" s="13" customFormat="1">
      <c r="B384" s="155"/>
      <c r="D384" s="149" t="s">
        <v>153</v>
      </c>
      <c r="E384" s="156" t="s">
        <v>1</v>
      </c>
      <c r="F384" s="157" t="s">
        <v>455</v>
      </c>
      <c r="H384" s="158">
        <v>2.2480000000000002</v>
      </c>
      <c r="I384" s="159"/>
      <c r="L384" s="155"/>
      <c r="M384" s="160"/>
      <c r="T384" s="161"/>
      <c r="AT384" s="156" t="s">
        <v>153</v>
      </c>
      <c r="AU384" s="156" t="s">
        <v>81</v>
      </c>
      <c r="AV384" s="13" t="s">
        <v>81</v>
      </c>
      <c r="AW384" s="13" t="s">
        <v>28</v>
      </c>
      <c r="AX384" s="13" t="s">
        <v>79</v>
      </c>
      <c r="AY384" s="156" t="s">
        <v>144</v>
      </c>
    </row>
    <row r="385" spans="2:65" s="1" customFormat="1" ht="33" customHeight="1">
      <c r="B385" s="133"/>
      <c r="C385" s="134" t="s">
        <v>456</v>
      </c>
      <c r="D385" s="134" t="s">
        <v>147</v>
      </c>
      <c r="E385" s="135" t="s">
        <v>457</v>
      </c>
      <c r="F385" s="136" t="s">
        <v>458</v>
      </c>
      <c r="G385" s="137" t="s">
        <v>158</v>
      </c>
      <c r="H385" s="138">
        <v>0.80400000000000005</v>
      </c>
      <c r="I385" s="139"/>
      <c r="J385" s="140">
        <f>ROUND(I385*H385,2)</f>
        <v>0</v>
      </c>
      <c r="K385" s="141"/>
      <c r="L385" s="32"/>
      <c r="M385" s="142" t="s">
        <v>1</v>
      </c>
      <c r="N385" s="143" t="s">
        <v>36</v>
      </c>
      <c r="P385" s="144">
        <f>O385*H385</f>
        <v>0</v>
      </c>
      <c r="Q385" s="144">
        <v>0</v>
      </c>
      <c r="R385" s="144">
        <f>Q385*H385</f>
        <v>0</v>
      </c>
      <c r="S385" s="144">
        <v>0</v>
      </c>
      <c r="T385" s="145">
        <f>S385*H385</f>
        <v>0</v>
      </c>
      <c r="AR385" s="146" t="s">
        <v>151</v>
      </c>
      <c r="AT385" s="146" t="s">
        <v>147</v>
      </c>
      <c r="AU385" s="146" t="s">
        <v>81</v>
      </c>
      <c r="AY385" s="17" t="s">
        <v>144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7" t="s">
        <v>79</v>
      </c>
      <c r="BK385" s="147">
        <f>ROUND(I385*H385,2)</f>
        <v>0</v>
      </c>
      <c r="BL385" s="17" t="s">
        <v>151</v>
      </c>
      <c r="BM385" s="146" t="s">
        <v>459</v>
      </c>
    </row>
    <row r="386" spans="2:65" s="13" customFormat="1">
      <c r="B386" s="155"/>
      <c r="D386" s="149" t="s">
        <v>153</v>
      </c>
      <c r="E386" s="156" t="s">
        <v>1</v>
      </c>
      <c r="F386" s="157" t="s">
        <v>460</v>
      </c>
      <c r="H386" s="158">
        <v>0.80400000000000005</v>
      </c>
      <c r="I386" s="159"/>
      <c r="L386" s="155"/>
      <c r="M386" s="160"/>
      <c r="T386" s="161"/>
      <c r="AT386" s="156" t="s">
        <v>153</v>
      </c>
      <c r="AU386" s="156" t="s">
        <v>81</v>
      </c>
      <c r="AV386" s="13" t="s">
        <v>81</v>
      </c>
      <c r="AW386" s="13" t="s">
        <v>28</v>
      </c>
      <c r="AX386" s="13" t="s">
        <v>79</v>
      </c>
      <c r="AY386" s="156" t="s">
        <v>144</v>
      </c>
    </row>
    <row r="387" spans="2:65" s="1" customFormat="1" ht="49.15" customHeight="1">
      <c r="B387" s="133"/>
      <c r="C387" s="193" t="s">
        <v>461</v>
      </c>
      <c r="D387" s="193" t="s">
        <v>147</v>
      </c>
      <c r="E387" s="194" t="s">
        <v>462</v>
      </c>
      <c r="F387" s="195" t="s">
        <v>463</v>
      </c>
      <c r="G387" s="196" t="s">
        <v>158</v>
      </c>
      <c r="H387" s="197">
        <v>23.114000000000001</v>
      </c>
      <c r="I387" s="198"/>
      <c r="J387" s="198">
        <f>ROUND(I387*H387,2)</f>
        <v>0</v>
      </c>
      <c r="K387" s="141"/>
      <c r="L387" s="32"/>
      <c r="M387" s="142" t="s">
        <v>1</v>
      </c>
      <c r="N387" s="143" t="s">
        <v>36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151</v>
      </c>
      <c r="AT387" s="146" t="s">
        <v>147</v>
      </c>
      <c r="AU387" s="146" t="s">
        <v>81</v>
      </c>
      <c r="AY387" s="17" t="s">
        <v>144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7" t="s">
        <v>79</v>
      </c>
      <c r="BK387" s="147">
        <f>ROUND(I387*H387,2)</f>
        <v>0</v>
      </c>
      <c r="BL387" s="17" t="s">
        <v>151</v>
      </c>
      <c r="BM387" s="146" t="s">
        <v>741</v>
      </c>
    </row>
    <row r="388" spans="2:65" s="13" customFormat="1">
      <c r="B388" s="155"/>
      <c r="D388" s="149" t="s">
        <v>153</v>
      </c>
      <c r="E388" s="156" t="s">
        <v>1</v>
      </c>
      <c r="F388" s="157" t="s">
        <v>465</v>
      </c>
      <c r="H388" s="158">
        <v>23.114000000000001</v>
      </c>
      <c r="I388" s="159"/>
      <c r="L388" s="155"/>
      <c r="M388" s="160"/>
      <c r="T388" s="161"/>
      <c r="AT388" s="156" t="s">
        <v>153</v>
      </c>
      <c r="AU388" s="156" t="s">
        <v>81</v>
      </c>
      <c r="AV388" s="13" t="s">
        <v>81</v>
      </c>
      <c r="AW388" s="13" t="s">
        <v>28</v>
      </c>
      <c r="AX388" s="13" t="s">
        <v>79</v>
      </c>
      <c r="AY388" s="156" t="s">
        <v>144</v>
      </c>
    </row>
    <row r="389" spans="2:65" s="11" customFormat="1" ht="22.9" customHeight="1">
      <c r="B389" s="121"/>
      <c r="D389" s="122" t="s">
        <v>70</v>
      </c>
      <c r="E389" s="131" t="s">
        <v>466</v>
      </c>
      <c r="F389" s="131" t="s">
        <v>467</v>
      </c>
      <c r="I389" s="124"/>
      <c r="J389" s="132">
        <f>BK389</f>
        <v>0</v>
      </c>
      <c r="L389" s="121"/>
      <c r="M389" s="126"/>
      <c r="P389" s="127">
        <f>P390</f>
        <v>0</v>
      </c>
      <c r="R389" s="127">
        <f>R390</f>
        <v>0</v>
      </c>
      <c r="T389" s="128">
        <f>T390</f>
        <v>0</v>
      </c>
      <c r="AR389" s="122" t="s">
        <v>79</v>
      </c>
      <c r="AT389" s="129" t="s">
        <v>70</v>
      </c>
      <c r="AU389" s="129" t="s">
        <v>79</v>
      </c>
      <c r="AY389" s="122" t="s">
        <v>144</v>
      </c>
      <c r="BK389" s="130">
        <f>BK390</f>
        <v>0</v>
      </c>
    </row>
    <row r="390" spans="2:65" s="1" customFormat="1" ht="21.75" customHeight="1">
      <c r="B390" s="133"/>
      <c r="C390" s="193" t="s">
        <v>468</v>
      </c>
      <c r="D390" s="193" t="s">
        <v>147</v>
      </c>
      <c r="E390" s="194" t="s">
        <v>469</v>
      </c>
      <c r="F390" s="195" t="s">
        <v>470</v>
      </c>
      <c r="G390" s="196" t="s">
        <v>158</v>
      </c>
      <c r="H390" s="197">
        <v>8.5359999999999996</v>
      </c>
      <c r="I390" s="198"/>
      <c r="J390" s="198">
        <f>ROUND(I390*H390,2)</f>
        <v>0</v>
      </c>
      <c r="K390" s="141"/>
      <c r="L390" s="32"/>
      <c r="M390" s="142" t="s">
        <v>1</v>
      </c>
      <c r="N390" s="143" t="s">
        <v>36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151</v>
      </c>
      <c r="AT390" s="146" t="s">
        <v>147</v>
      </c>
      <c r="AU390" s="146" t="s">
        <v>81</v>
      </c>
      <c r="AY390" s="17" t="s">
        <v>144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79</v>
      </c>
      <c r="BK390" s="147">
        <f>ROUND(I390*H390,2)</f>
        <v>0</v>
      </c>
      <c r="BL390" s="17" t="s">
        <v>151</v>
      </c>
      <c r="BM390" s="146" t="s">
        <v>742</v>
      </c>
    </row>
    <row r="391" spans="2:65" s="11" customFormat="1" ht="25.9" customHeight="1">
      <c r="B391" s="121"/>
      <c r="D391" s="122" t="s">
        <v>70</v>
      </c>
      <c r="E391" s="123" t="s">
        <v>472</v>
      </c>
      <c r="F391" s="123" t="s">
        <v>473</v>
      </c>
      <c r="I391" s="124"/>
      <c r="J391" s="125">
        <f>BK391</f>
        <v>0</v>
      </c>
      <c r="L391" s="121"/>
      <c r="M391" s="126"/>
      <c r="P391" s="127">
        <f>P392+P396+P399+P458+P468+P484+P514</f>
        <v>0</v>
      </c>
      <c r="R391" s="127">
        <f>R392+R396+R399+R458+R468+R484+R514</f>
        <v>0</v>
      </c>
      <c r="T391" s="128">
        <f>T392+T396+T399+T458+T468+T484+T514</f>
        <v>14.219621589999999</v>
      </c>
      <c r="AR391" s="122" t="s">
        <v>81</v>
      </c>
      <c r="AT391" s="129" t="s">
        <v>70</v>
      </c>
      <c r="AU391" s="129" t="s">
        <v>71</v>
      </c>
      <c r="AY391" s="122" t="s">
        <v>144</v>
      </c>
      <c r="BK391" s="130">
        <f>BK392+BK396+BK399+BK458+BK468+BK484+BK514</f>
        <v>0</v>
      </c>
    </row>
    <row r="392" spans="2:65" s="11" customFormat="1" ht="22.9" customHeight="1">
      <c r="B392" s="121"/>
      <c r="D392" s="122" t="s">
        <v>70</v>
      </c>
      <c r="E392" s="131" t="s">
        <v>474</v>
      </c>
      <c r="F392" s="131" t="s">
        <v>475</v>
      </c>
      <c r="I392" s="124"/>
      <c r="J392" s="132">
        <f>BK392</f>
        <v>0</v>
      </c>
      <c r="L392" s="121"/>
      <c r="M392" s="126"/>
      <c r="P392" s="127">
        <f>SUM(P393:P395)</f>
        <v>0</v>
      </c>
      <c r="R392" s="127">
        <f>SUM(R393:R395)</f>
        <v>0</v>
      </c>
      <c r="T392" s="128">
        <f>SUM(T393:T395)</f>
        <v>9.5200000000000007E-2</v>
      </c>
      <c r="AR392" s="122" t="s">
        <v>81</v>
      </c>
      <c r="AT392" s="129" t="s">
        <v>70</v>
      </c>
      <c r="AU392" s="129" t="s">
        <v>79</v>
      </c>
      <c r="AY392" s="122" t="s">
        <v>144</v>
      </c>
      <c r="BK392" s="130">
        <f>SUM(BK393:BK395)</f>
        <v>0</v>
      </c>
    </row>
    <row r="393" spans="2:65" s="1" customFormat="1" ht="16.5" customHeight="1">
      <c r="B393" s="133"/>
      <c r="C393" s="134" t="s">
        <v>476</v>
      </c>
      <c r="D393" s="134" t="s">
        <v>147</v>
      </c>
      <c r="E393" s="135" t="s">
        <v>477</v>
      </c>
      <c r="F393" s="136" t="s">
        <v>478</v>
      </c>
      <c r="G393" s="137" t="s">
        <v>171</v>
      </c>
      <c r="H393" s="138">
        <v>4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36</v>
      </c>
      <c r="P393" s="144">
        <f>O393*H393</f>
        <v>0</v>
      </c>
      <c r="Q393" s="144">
        <v>0</v>
      </c>
      <c r="R393" s="144">
        <f>Q393*H393</f>
        <v>0</v>
      </c>
      <c r="S393" s="144">
        <v>2.3800000000000002E-2</v>
      </c>
      <c r="T393" s="145">
        <f>S393*H393</f>
        <v>9.5200000000000007E-2</v>
      </c>
      <c r="AR393" s="146" t="s">
        <v>265</v>
      </c>
      <c r="AT393" s="146" t="s">
        <v>147</v>
      </c>
      <c r="AU393" s="146" t="s">
        <v>81</v>
      </c>
      <c r="AY393" s="17" t="s">
        <v>144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7" t="s">
        <v>79</v>
      </c>
      <c r="BK393" s="147">
        <f>ROUND(I393*H393,2)</f>
        <v>0</v>
      </c>
      <c r="BL393" s="17" t="s">
        <v>265</v>
      </c>
      <c r="BM393" s="146" t="s">
        <v>479</v>
      </c>
    </row>
    <row r="394" spans="2:65" s="12" customFormat="1">
      <c r="B394" s="148"/>
      <c r="D394" s="149" t="s">
        <v>153</v>
      </c>
      <c r="E394" s="150" t="s">
        <v>1</v>
      </c>
      <c r="F394" s="151" t="s">
        <v>480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65" s="13" customFormat="1">
      <c r="B395" s="155"/>
      <c r="D395" s="149" t="s">
        <v>153</v>
      </c>
      <c r="E395" s="156" t="s">
        <v>1</v>
      </c>
      <c r="F395" s="157" t="s">
        <v>481</v>
      </c>
      <c r="H395" s="158">
        <v>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79</v>
      </c>
      <c r="AY395" s="156" t="s">
        <v>144</v>
      </c>
    </row>
    <row r="396" spans="2:65" s="11" customFormat="1" ht="22.9" customHeight="1">
      <c r="B396" s="121"/>
      <c r="D396" s="122" t="s">
        <v>70</v>
      </c>
      <c r="E396" s="131" t="s">
        <v>482</v>
      </c>
      <c r="F396" s="131" t="s">
        <v>483</v>
      </c>
      <c r="I396" s="124"/>
      <c r="J396" s="132">
        <f>BK396</f>
        <v>0</v>
      </c>
      <c r="L396" s="121"/>
      <c r="M396" s="126"/>
      <c r="P396" s="127">
        <f>SUM(P397:P398)</f>
        <v>0</v>
      </c>
      <c r="R396" s="127">
        <f>SUM(R397:R398)</f>
        <v>0</v>
      </c>
      <c r="T396" s="128">
        <f>SUM(T397:T398)</f>
        <v>4.0000000000000001E-3</v>
      </c>
      <c r="AR396" s="122" t="s">
        <v>81</v>
      </c>
      <c r="AT396" s="129" t="s">
        <v>70</v>
      </c>
      <c r="AU396" s="129" t="s">
        <v>79</v>
      </c>
      <c r="AY396" s="122" t="s">
        <v>144</v>
      </c>
      <c r="BK396" s="130">
        <f>SUM(BK397:BK398)</f>
        <v>0</v>
      </c>
    </row>
    <row r="397" spans="2:65" s="1" customFormat="1" ht="24.2" customHeight="1">
      <c r="B397" s="133"/>
      <c r="C397" s="193" t="s">
        <v>484</v>
      </c>
      <c r="D397" s="193" t="s">
        <v>147</v>
      </c>
      <c r="E397" s="194" t="s">
        <v>485</v>
      </c>
      <c r="F397" s="195" t="s">
        <v>486</v>
      </c>
      <c r="G397" s="196" t="s">
        <v>318</v>
      </c>
      <c r="H397" s="197">
        <v>2</v>
      </c>
      <c r="I397" s="198"/>
      <c r="J397" s="198">
        <f>ROUND(I397*H397,2)</f>
        <v>0</v>
      </c>
      <c r="K397" s="141"/>
      <c r="L397" s="32"/>
      <c r="M397" s="142" t="s">
        <v>1</v>
      </c>
      <c r="N397" s="143" t="s">
        <v>36</v>
      </c>
      <c r="P397" s="144">
        <f>O397*H397</f>
        <v>0</v>
      </c>
      <c r="Q397" s="144">
        <v>0</v>
      </c>
      <c r="R397" s="144">
        <f>Q397*H397</f>
        <v>0</v>
      </c>
      <c r="S397" s="144">
        <v>2E-3</v>
      </c>
      <c r="T397" s="145">
        <f>S397*H397</f>
        <v>4.0000000000000001E-3</v>
      </c>
      <c r="AR397" s="146" t="s">
        <v>265</v>
      </c>
      <c r="AT397" s="146" t="s">
        <v>147</v>
      </c>
      <c r="AU397" s="146" t="s">
        <v>81</v>
      </c>
      <c r="AY397" s="17" t="s">
        <v>144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7" t="s">
        <v>79</v>
      </c>
      <c r="BK397" s="147">
        <f>ROUND(I397*H397,2)</f>
        <v>0</v>
      </c>
      <c r="BL397" s="17" t="s">
        <v>265</v>
      </c>
      <c r="BM397" s="146" t="s">
        <v>743</v>
      </c>
    </row>
    <row r="398" spans="2:65" s="1" customFormat="1" ht="24.2" customHeight="1">
      <c r="B398" s="133"/>
      <c r="C398" s="193" t="s">
        <v>488</v>
      </c>
      <c r="D398" s="193" t="s">
        <v>147</v>
      </c>
      <c r="E398" s="194" t="s">
        <v>489</v>
      </c>
      <c r="F398" s="195" t="s">
        <v>490</v>
      </c>
      <c r="G398" s="196" t="s">
        <v>491</v>
      </c>
      <c r="H398" s="197"/>
      <c r="I398" s="198"/>
      <c r="J398" s="198">
        <f>ROUND(I398*H398,2)</f>
        <v>0</v>
      </c>
      <c r="K398" s="141"/>
      <c r="L398" s="32"/>
      <c r="M398" s="142" t="s">
        <v>1</v>
      </c>
      <c r="N398" s="143" t="s">
        <v>36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265</v>
      </c>
      <c r="AT398" s="146" t="s">
        <v>147</v>
      </c>
      <c r="AU398" s="146" t="s">
        <v>81</v>
      </c>
      <c r="AY398" s="17" t="s">
        <v>144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7" t="s">
        <v>79</v>
      </c>
      <c r="BK398" s="147">
        <f>ROUND(I398*H398,2)</f>
        <v>0</v>
      </c>
      <c r="BL398" s="17" t="s">
        <v>265</v>
      </c>
      <c r="BM398" s="146" t="s">
        <v>744</v>
      </c>
    </row>
    <row r="399" spans="2:65" s="11" customFormat="1" ht="22.9" customHeight="1">
      <c r="B399" s="121"/>
      <c r="D399" s="122" t="s">
        <v>70</v>
      </c>
      <c r="E399" s="131" t="s">
        <v>493</v>
      </c>
      <c r="F399" s="131" t="s">
        <v>494</v>
      </c>
      <c r="I399" s="124"/>
      <c r="J399" s="132">
        <f>BK399</f>
        <v>0</v>
      </c>
      <c r="L399" s="121"/>
      <c r="M399" s="126"/>
      <c r="P399" s="127">
        <f>SUM(P400:P457)</f>
        <v>0</v>
      </c>
      <c r="R399" s="127">
        <f>SUM(R400:R457)</f>
        <v>0</v>
      </c>
      <c r="T399" s="128">
        <f>SUM(T400:T457)</f>
        <v>5.6401383400000009</v>
      </c>
      <c r="AR399" s="122" t="s">
        <v>81</v>
      </c>
      <c r="AT399" s="129" t="s">
        <v>70</v>
      </c>
      <c r="AU399" s="129" t="s">
        <v>79</v>
      </c>
      <c r="AY399" s="122" t="s">
        <v>144</v>
      </c>
      <c r="BK399" s="130">
        <f>SUM(BK400:BK457)</f>
        <v>0</v>
      </c>
    </row>
    <row r="400" spans="2:65" s="1" customFormat="1" ht="24.2" customHeight="1">
      <c r="B400" s="133"/>
      <c r="C400" s="134" t="s">
        <v>495</v>
      </c>
      <c r="D400" s="134" t="s">
        <v>147</v>
      </c>
      <c r="E400" s="135" t="s">
        <v>496</v>
      </c>
      <c r="F400" s="136" t="s">
        <v>497</v>
      </c>
      <c r="G400" s="137" t="s">
        <v>171</v>
      </c>
      <c r="H400" s="138">
        <v>79.093000000000004</v>
      </c>
      <c r="I400" s="139"/>
      <c r="J400" s="140">
        <f>ROUND(I400*H400,2)</f>
        <v>0</v>
      </c>
      <c r="K400" s="141"/>
      <c r="L400" s="32"/>
      <c r="M400" s="142" t="s">
        <v>1</v>
      </c>
      <c r="N400" s="143" t="s">
        <v>36</v>
      </c>
      <c r="P400" s="144">
        <f>O400*H400</f>
        <v>0</v>
      </c>
      <c r="Q400" s="144">
        <v>0</v>
      </c>
      <c r="R400" s="144">
        <f>Q400*H400</f>
        <v>0</v>
      </c>
      <c r="S400" s="144">
        <v>5.638E-2</v>
      </c>
      <c r="T400" s="145">
        <f>S400*H400</f>
        <v>4.4592633400000006</v>
      </c>
      <c r="AR400" s="146" t="s">
        <v>265</v>
      </c>
      <c r="AT400" s="146" t="s">
        <v>147</v>
      </c>
      <c r="AU400" s="146" t="s">
        <v>81</v>
      </c>
      <c r="AY400" s="17" t="s">
        <v>144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7" t="s">
        <v>79</v>
      </c>
      <c r="BK400" s="147">
        <f>ROUND(I400*H400,2)</f>
        <v>0</v>
      </c>
      <c r="BL400" s="17" t="s">
        <v>265</v>
      </c>
      <c r="BM400" s="146" t="s">
        <v>498</v>
      </c>
    </row>
    <row r="401" spans="2:51" s="12" customFormat="1">
      <c r="B401" s="148"/>
      <c r="D401" s="149" t="s">
        <v>153</v>
      </c>
      <c r="E401" s="150" t="s">
        <v>1</v>
      </c>
      <c r="F401" s="151" t="s">
        <v>499</v>
      </c>
      <c r="H401" s="150" t="s">
        <v>1</v>
      </c>
      <c r="I401" s="152"/>
      <c r="L401" s="148"/>
      <c r="M401" s="153"/>
      <c r="T401" s="154"/>
      <c r="AT401" s="150" t="s">
        <v>153</v>
      </c>
      <c r="AU401" s="150" t="s">
        <v>81</v>
      </c>
      <c r="AV401" s="12" t="s">
        <v>79</v>
      </c>
      <c r="AW401" s="12" t="s">
        <v>28</v>
      </c>
      <c r="AX401" s="12" t="s">
        <v>71</v>
      </c>
      <c r="AY401" s="150" t="s">
        <v>144</v>
      </c>
    </row>
    <row r="402" spans="2:51" s="12" customFormat="1">
      <c r="B402" s="148"/>
      <c r="D402" s="149" t="s">
        <v>153</v>
      </c>
      <c r="E402" s="150" t="s">
        <v>1</v>
      </c>
      <c r="F402" s="151" t="s">
        <v>500</v>
      </c>
      <c r="H402" s="150" t="s">
        <v>1</v>
      </c>
      <c r="I402" s="152"/>
      <c r="L402" s="148"/>
      <c r="M402" s="153"/>
      <c r="T402" s="154"/>
      <c r="AT402" s="150" t="s">
        <v>153</v>
      </c>
      <c r="AU402" s="150" t="s">
        <v>81</v>
      </c>
      <c r="AV402" s="12" t="s">
        <v>79</v>
      </c>
      <c r="AW402" s="12" t="s">
        <v>28</v>
      </c>
      <c r="AX402" s="12" t="s">
        <v>71</v>
      </c>
      <c r="AY402" s="150" t="s">
        <v>144</v>
      </c>
    </row>
    <row r="403" spans="2:51" s="12" customFormat="1">
      <c r="B403" s="148"/>
      <c r="D403" s="149" t="s">
        <v>153</v>
      </c>
      <c r="E403" s="150" t="s">
        <v>1</v>
      </c>
      <c r="F403" s="151" t="s">
        <v>501</v>
      </c>
      <c r="H403" s="150" t="s">
        <v>1</v>
      </c>
      <c r="I403" s="152"/>
      <c r="L403" s="148"/>
      <c r="M403" s="153"/>
      <c r="T403" s="154"/>
      <c r="AT403" s="150" t="s">
        <v>153</v>
      </c>
      <c r="AU403" s="150" t="s">
        <v>81</v>
      </c>
      <c r="AV403" s="12" t="s">
        <v>79</v>
      </c>
      <c r="AW403" s="12" t="s">
        <v>28</v>
      </c>
      <c r="AX403" s="12" t="s">
        <v>71</v>
      </c>
      <c r="AY403" s="150" t="s">
        <v>144</v>
      </c>
    </row>
    <row r="404" spans="2:51" s="13" customFormat="1">
      <c r="B404" s="155"/>
      <c r="D404" s="149" t="s">
        <v>153</v>
      </c>
      <c r="E404" s="156" t="s">
        <v>1</v>
      </c>
      <c r="F404" s="157" t="s">
        <v>502</v>
      </c>
      <c r="H404" s="158">
        <v>21.657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51" s="12" customFormat="1">
      <c r="B405" s="148"/>
      <c r="D405" s="149" t="s">
        <v>153</v>
      </c>
      <c r="E405" s="150" t="s">
        <v>1</v>
      </c>
      <c r="F405" s="151" t="s">
        <v>503</v>
      </c>
      <c r="H405" s="150" t="s">
        <v>1</v>
      </c>
      <c r="I405" s="152"/>
      <c r="L405" s="148"/>
      <c r="M405" s="153"/>
      <c r="T405" s="154"/>
      <c r="AT405" s="150" t="s">
        <v>153</v>
      </c>
      <c r="AU405" s="150" t="s">
        <v>81</v>
      </c>
      <c r="AV405" s="12" t="s">
        <v>79</v>
      </c>
      <c r="AW405" s="12" t="s">
        <v>28</v>
      </c>
      <c r="AX405" s="12" t="s">
        <v>71</v>
      </c>
      <c r="AY405" s="150" t="s">
        <v>144</v>
      </c>
    </row>
    <row r="406" spans="2:51" s="13" customFormat="1">
      <c r="B406" s="155"/>
      <c r="D406" s="149" t="s">
        <v>153</v>
      </c>
      <c r="E406" s="156" t="s">
        <v>1</v>
      </c>
      <c r="F406" s="157" t="s">
        <v>504</v>
      </c>
      <c r="H406" s="158">
        <v>3.6</v>
      </c>
      <c r="I406" s="159"/>
      <c r="L406" s="155"/>
      <c r="M406" s="160"/>
      <c r="T406" s="161"/>
      <c r="AT406" s="156" t="s">
        <v>153</v>
      </c>
      <c r="AU406" s="156" t="s">
        <v>81</v>
      </c>
      <c r="AV406" s="13" t="s">
        <v>81</v>
      </c>
      <c r="AW406" s="13" t="s">
        <v>28</v>
      </c>
      <c r="AX406" s="13" t="s">
        <v>71</v>
      </c>
      <c r="AY406" s="156" t="s">
        <v>144</v>
      </c>
    </row>
    <row r="407" spans="2:51" s="12" customFormat="1">
      <c r="B407" s="148"/>
      <c r="D407" s="149" t="s">
        <v>153</v>
      </c>
      <c r="E407" s="150" t="s">
        <v>1</v>
      </c>
      <c r="F407" s="151" t="s">
        <v>505</v>
      </c>
      <c r="H407" s="150" t="s">
        <v>1</v>
      </c>
      <c r="I407" s="152"/>
      <c r="L407" s="148"/>
      <c r="M407" s="153"/>
      <c r="T407" s="154"/>
      <c r="AT407" s="150" t="s">
        <v>153</v>
      </c>
      <c r="AU407" s="150" t="s">
        <v>81</v>
      </c>
      <c r="AV407" s="12" t="s">
        <v>79</v>
      </c>
      <c r="AW407" s="12" t="s">
        <v>28</v>
      </c>
      <c r="AX407" s="12" t="s">
        <v>71</v>
      </c>
      <c r="AY407" s="150" t="s">
        <v>144</v>
      </c>
    </row>
    <row r="408" spans="2:51" s="13" customFormat="1">
      <c r="B408" s="155"/>
      <c r="D408" s="149" t="s">
        <v>153</v>
      </c>
      <c r="E408" s="156" t="s">
        <v>1</v>
      </c>
      <c r="F408" s="157" t="s">
        <v>506</v>
      </c>
      <c r="H408" s="158">
        <v>5.819</v>
      </c>
      <c r="I408" s="159"/>
      <c r="L408" s="155"/>
      <c r="M408" s="160"/>
      <c r="T408" s="161"/>
      <c r="AT408" s="156" t="s">
        <v>153</v>
      </c>
      <c r="AU408" s="156" t="s">
        <v>81</v>
      </c>
      <c r="AV408" s="13" t="s">
        <v>81</v>
      </c>
      <c r="AW408" s="13" t="s">
        <v>28</v>
      </c>
      <c r="AX408" s="13" t="s">
        <v>71</v>
      </c>
      <c r="AY408" s="156" t="s">
        <v>144</v>
      </c>
    </row>
    <row r="409" spans="2:51" s="12" customFormat="1">
      <c r="B409" s="148"/>
      <c r="D409" s="149" t="s">
        <v>153</v>
      </c>
      <c r="E409" s="150" t="s">
        <v>1</v>
      </c>
      <c r="F409" s="151" t="s">
        <v>179</v>
      </c>
      <c r="H409" s="150" t="s">
        <v>1</v>
      </c>
      <c r="I409" s="152"/>
      <c r="L409" s="148"/>
      <c r="M409" s="153"/>
      <c r="T409" s="154"/>
      <c r="AT409" s="150" t="s">
        <v>153</v>
      </c>
      <c r="AU409" s="150" t="s">
        <v>81</v>
      </c>
      <c r="AV409" s="12" t="s">
        <v>79</v>
      </c>
      <c r="AW409" s="12" t="s">
        <v>28</v>
      </c>
      <c r="AX409" s="12" t="s">
        <v>71</v>
      </c>
      <c r="AY409" s="150" t="s">
        <v>144</v>
      </c>
    </row>
    <row r="410" spans="2:51" s="12" customFormat="1">
      <c r="B410" s="148"/>
      <c r="D410" s="149" t="s">
        <v>153</v>
      </c>
      <c r="E410" s="150" t="s">
        <v>1</v>
      </c>
      <c r="F410" s="151" t="s">
        <v>501</v>
      </c>
      <c r="H410" s="150" t="s">
        <v>1</v>
      </c>
      <c r="I410" s="152"/>
      <c r="L410" s="148"/>
      <c r="M410" s="153"/>
      <c r="T410" s="154"/>
      <c r="AT410" s="150" t="s">
        <v>153</v>
      </c>
      <c r="AU410" s="150" t="s">
        <v>81</v>
      </c>
      <c r="AV410" s="12" t="s">
        <v>79</v>
      </c>
      <c r="AW410" s="12" t="s">
        <v>28</v>
      </c>
      <c r="AX410" s="12" t="s">
        <v>71</v>
      </c>
      <c r="AY410" s="150" t="s">
        <v>144</v>
      </c>
    </row>
    <row r="411" spans="2:51" s="13" customFormat="1">
      <c r="B411" s="155"/>
      <c r="D411" s="149" t="s">
        <v>153</v>
      </c>
      <c r="E411" s="156" t="s">
        <v>1</v>
      </c>
      <c r="F411" s="157" t="s">
        <v>507</v>
      </c>
      <c r="H411" s="158">
        <v>18.306000000000001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28</v>
      </c>
      <c r="AX411" s="13" t="s">
        <v>71</v>
      </c>
      <c r="AY411" s="156" t="s">
        <v>144</v>
      </c>
    </row>
    <row r="412" spans="2:51" s="12" customFormat="1">
      <c r="B412" s="148"/>
      <c r="D412" s="149" t="s">
        <v>153</v>
      </c>
      <c r="E412" s="150" t="s">
        <v>1</v>
      </c>
      <c r="F412" s="151" t="s">
        <v>505</v>
      </c>
      <c r="H412" s="150" t="s">
        <v>1</v>
      </c>
      <c r="I412" s="152"/>
      <c r="L412" s="148"/>
      <c r="M412" s="153"/>
      <c r="T412" s="154"/>
      <c r="AT412" s="150" t="s">
        <v>153</v>
      </c>
      <c r="AU412" s="150" t="s">
        <v>81</v>
      </c>
      <c r="AV412" s="12" t="s">
        <v>79</v>
      </c>
      <c r="AW412" s="12" t="s">
        <v>28</v>
      </c>
      <c r="AX412" s="12" t="s">
        <v>71</v>
      </c>
      <c r="AY412" s="150" t="s">
        <v>144</v>
      </c>
    </row>
    <row r="413" spans="2:51" s="13" customFormat="1">
      <c r="B413" s="155"/>
      <c r="D413" s="149" t="s">
        <v>153</v>
      </c>
      <c r="E413" s="156" t="s">
        <v>1</v>
      </c>
      <c r="F413" s="157" t="s">
        <v>508</v>
      </c>
      <c r="H413" s="158">
        <v>9.7530000000000001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71</v>
      </c>
      <c r="AY413" s="156" t="s">
        <v>144</v>
      </c>
    </row>
    <row r="414" spans="2:51" s="14" customFormat="1">
      <c r="B414" s="173"/>
      <c r="D414" s="149" t="s">
        <v>153</v>
      </c>
      <c r="E414" s="174" t="s">
        <v>1</v>
      </c>
      <c r="F414" s="175" t="s">
        <v>178</v>
      </c>
      <c r="H414" s="176">
        <v>59.134999999999998</v>
      </c>
      <c r="I414" s="177"/>
      <c r="L414" s="173"/>
      <c r="M414" s="178"/>
      <c r="T414" s="179"/>
      <c r="AT414" s="174" t="s">
        <v>153</v>
      </c>
      <c r="AU414" s="174" t="s">
        <v>81</v>
      </c>
      <c r="AV414" s="14" t="s">
        <v>145</v>
      </c>
      <c r="AW414" s="14" t="s">
        <v>28</v>
      </c>
      <c r="AX414" s="14" t="s">
        <v>71</v>
      </c>
      <c r="AY414" s="174" t="s">
        <v>144</v>
      </c>
    </row>
    <row r="415" spans="2:51" s="12" customFormat="1">
      <c r="B415" s="148"/>
      <c r="D415" s="149" t="s">
        <v>153</v>
      </c>
      <c r="E415" s="150" t="s">
        <v>1</v>
      </c>
      <c r="F415" s="151" t="s">
        <v>179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51" s="12" customFormat="1">
      <c r="B416" s="148"/>
      <c r="D416" s="149" t="s">
        <v>153</v>
      </c>
      <c r="E416" s="150" t="s">
        <v>1</v>
      </c>
      <c r="F416" s="151" t="s">
        <v>509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504</v>
      </c>
      <c r="H417" s="158">
        <v>3.6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174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2" customFormat="1">
      <c r="B419" s="148"/>
      <c r="D419" s="149" t="s">
        <v>153</v>
      </c>
      <c r="E419" s="150" t="s">
        <v>1</v>
      </c>
      <c r="F419" s="151" t="s">
        <v>510</v>
      </c>
      <c r="H419" s="150" t="s">
        <v>1</v>
      </c>
      <c r="I419" s="152"/>
      <c r="L419" s="148"/>
      <c r="M419" s="153"/>
      <c r="T419" s="154"/>
      <c r="AT419" s="150" t="s">
        <v>153</v>
      </c>
      <c r="AU419" s="150" t="s">
        <v>81</v>
      </c>
      <c r="AV419" s="12" t="s">
        <v>79</v>
      </c>
      <c r="AW419" s="12" t="s">
        <v>28</v>
      </c>
      <c r="AX419" s="12" t="s">
        <v>71</v>
      </c>
      <c r="AY419" s="150" t="s">
        <v>144</v>
      </c>
    </row>
    <row r="420" spans="2:65" s="13" customFormat="1">
      <c r="B420" s="155"/>
      <c r="D420" s="149" t="s">
        <v>153</v>
      </c>
      <c r="E420" s="156" t="s">
        <v>1</v>
      </c>
      <c r="F420" s="157" t="s">
        <v>511</v>
      </c>
      <c r="H420" s="158">
        <v>6.87</v>
      </c>
      <c r="I420" s="159"/>
      <c r="L420" s="155"/>
      <c r="M420" s="160"/>
      <c r="T420" s="161"/>
      <c r="AT420" s="156" t="s">
        <v>153</v>
      </c>
      <c r="AU420" s="156" t="s">
        <v>81</v>
      </c>
      <c r="AV420" s="13" t="s">
        <v>81</v>
      </c>
      <c r="AW420" s="13" t="s">
        <v>28</v>
      </c>
      <c r="AX420" s="13" t="s">
        <v>71</v>
      </c>
      <c r="AY420" s="156" t="s">
        <v>144</v>
      </c>
    </row>
    <row r="421" spans="2:65" s="14" customFormat="1">
      <c r="B421" s="173"/>
      <c r="D421" s="149" t="s">
        <v>153</v>
      </c>
      <c r="E421" s="174" t="s">
        <v>1</v>
      </c>
      <c r="F421" s="175" t="s">
        <v>178</v>
      </c>
      <c r="H421" s="176">
        <v>10.47</v>
      </c>
      <c r="I421" s="177"/>
      <c r="L421" s="173"/>
      <c r="M421" s="178"/>
      <c r="T421" s="179"/>
      <c r="AT421" s="174" t="s">
        <v>153</v>
      </c>
      <c r="AU421" s="174" t="s">
        <v>81</v>
      </c>
      <c r="AV421" s="14" t="s">
        <v>145</v>
      </c>
      <c r="AW421" s="14" t="s">
        <v>28</v>
      </c>
      <c r="AX421" s="14" t="s">
        <v>71</v>
      </c>
      <c r="AY421" s="174" t="s">
        <v>144</v>
      </c>
    </row>
    <row r="422" spans="2:65" s="12" customFormat="1">
      <c r="B422" s="148"/>
      <c r="D422" s="149" t="s">
        <v>153</v>
      </c>
      <c r="E422" s="150" t="s">
        <v>1</v>
      </c>
      <c r="F422" s="151" t="s">
        <v>179</v>
      </c>
      <c r="H422" s="150" t="s">
        <v>1</v>
      </c>
      <c r="I422" s="152"/>
      <c r="L422" s="148"/>
      <c r="M422" s="153"/>
      <c r="T422" s="154"/>
      <c r="AT422" s="150" t="s">
        <v>153</v>
      </c>
      <c r="AU422" s="150" t="s">
        <v>81</v>
      </c>
      <c r="AV422" s="12" t="s">
        <v>79</v>
      </c>
      <c r="AW422" s="12" t="s">
        <v>28</v>
      </c>
      <c r="AX422" s="12" t="s">
        <v>71</v>
      </c>
      <c r="AY422" s="150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512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3" customFormat="1">
      <c r="B424" s="155"/>
      <c r="D424" s="149" t="s">
        <v>153</v>
      </c>
      <c r="E424" s="156" t="s">
        <v>1</v>
      </c>
      <c r="F424" s="157" t="s">
        <v>513</v>
      </c>
      <c r="H424" s="158">
        <v>4.048</v>
      </c>
      <c r="I424" s="159"/>
      <c r="L424" s="155"/>
      <c r="M424" s="160"/>
      <c r="T424" s="161"/>
      <c r="AT424" s="156" t="s">
        <v>153</v>
      </c>
      <c r="AU424" s="156" t="s">
        <v>81</v>
      </c>
      <c r="AV424" s="13" t="s">
        <v>81</v>
      </c>
      <c r="AW424" s="13" t="s">
        <v>28</v>
      </c>
      <c r="AX424" s="13" t="s">
        <v>71</v>
      </c>
      <c r="AY424" s="156" t="s">
        <v>144</v>
      </c>
    </row>
    <row r="425" spans="2:65" s="12" customFormat="1">
      <c r="B425" s="148"/>
      <c r="D425" s="149" t="s">
        <v>153</v>
      </c>
      <c r="E425" s="150" t="s">
        <v>1</v>
      </c>
      <c r="F425" s="151" t="s">
        <v>514</v>
      </c>
      <c r="H425" s="150" t="s">
        <v>1</v>
      </c>
      <c r="I425" s="152"/>
      <c r="L425" s="148"/>
      <c r="M425" s="153"/>
      <c r="T425" s="154"/>
      <c r="AT425" s="150" t="s">
        <v>153</v>
      </c>
      <c r="AU425" s="150" t="s">
        <v>81</v>
      </c>
      <c r="AV425" s="12" t="s">
        <v>79</v>
      </c>
      <c r="AW425" s="12" t="s">
        <v>28</v>
      </c>
      <c r="AX425" s="12" t="s">
        <v>71</v>
      </c>
      <c r="AY425" s="150" t="s">
        <v>144</v>
      </c>
    </row>
    <row r="426" spans="2:65" s="13" customFormat="1">
      <c r="B426" s="155"/>
      <c r="D426" s="149" t="s">
        <v>153</v>
      </c>
      <c r="E426" s="156" t="s">
        <v>1</v>
      </c>
      <c r="F426" s="157" t="s">
        <v>515</v>
      </c>
      <c r="H426" s="158">
        <v>5.44</v>
      </c>
      <c r="I426" s="159"/>
      <c r="L426" s="155"/>
      <c r="M426" s="160"/>
      <c r="T426" s="161"/>
      <c r="AT426" s="156" t="s">
        <v>153</v>
      </c>
      <c r="AU426" s="156" t="s">
        <v>81</v>
      </c>
      <c r="AV426" s="13" t="s">
        <v>81</v>
      </c>
      <c r="AW426" s="13" t="s">
        <v>28</v>
      </c>
      <c r="AX426" s="13" t="s">
        <v>71</v>
      </c>
      <c r="AY426" s="156" t="s">
        <v>144</v>
      </c>
    </row>
    <row r="427" spans="2:65" s="14" customFormat="1">
      <c r="B427" s="173"/>
      <c r="D427" s="149" t="s">
        <v>153</v>
      </c>
      <c r="E427" s="174" t="s">
        <v>1</v>
      </c>
      <c r="F427" s="175" t="s">
        <v>178</v>
      </c>
      <c r="H427" s="176">
        <v>9.4879999999999995</v>
      </c>
      <c r="I427" s="177"/>
      <c r="L427" s="173"/>
      <c r="M427" s="178"/>
      <c r="T427" s="179"/>
      <c r="AT427" s="174" t="s">
        <v>153</v>
      </c>
      <c r="AU427" s="174" t="s">
        <v>81</v>
      </c>
      <c r="AV427" s="14" t="s">
        <v>145</v>
      </c>
      <c r="AW427" s="14" t="s">
        <v>28</v>
      </c>
      <c r="AX427" s="14" t="s">
        <v>71</v>
      </c>
      <c r="AY427" s="174" t="s">
        <v>144</v>
      </c>
    </row>
    <row r="428" spans="2:65" s="15" customFormat="1">
      <c r="B428" s="180"/>
      <c r="D428" s="149" t="s">
        <v>153</v>
      </c>
      <c r="E428" s="181" t="s">
        <v>1</v>
      </c>
      <c r="F428" s="182" t="s">
        <v>182</v>
      </c>
      <c r="H428" s="183">
        <v>79.093000000000004</v>
      </c>
      <c r="I428" s="184"/>
      <c r="L428" s="180"/>
      <c r="M428" s="185"/>
      <c r="T428" s="186"/>
      <c r="AT428" s="181" t="s">
        <v>153</v>
      </c>
      <c r="AU428" s="181" t="s">
        <v>81</v>
      </c>
      <c r="AV428" s="15" t="s">
        <v>151</v>
      </c>
      <c r="AW428" s="15" t="s">
        <v>28</v>
      </c>
      <c r="AX428" s="15" t="s">
        <v>79</v>
      </c>
      <c r="AY428" s="181" t="s">
        <v>144</v>
      </c>
    </row>
    <row r="429" spans="2:65" s="1" customFormat="1" ht="24.2" customHeight="1">
      <c r="B429" s="133"/>
      <c r="C429" s="134" t="s">
        <v>516</v>
      </c>
      <c r="D429" s="134" t="s">
        <v>147</v>
      </c>
      <c r="E429" s="135" t="s">
        <v>517</v>
      </c>
      <c r="F429" s="136" t="s">
        <v>518</v>
      </c>
      <c r="G429" s="137" t="s">
        <v>171</v>
      </c>
      <c r="H429" s="138">
        <v>7.9</v>
      </c>
      <c r="I429" s="139"/>
      <c r="J429" s="140">
        <f>ROUND(I429*H429,2)</f>
        <v>0</v>
      </c>
      <c r="K429" s="141"/>
      <c r="L429" s="32"/>
      <c r="M429" s="142" t="s">
        <v>1</v>
      </c>
      <c r="N429" s="143" t="s">
        <v>36</v>
      </c>
      <c r="P429" s="144">
        <f>O429*H429</f>
        <v>0</v>
      </c>
      <c r="Q429" s="144">
        <v>0</v>
      </c>
      <c r="R429" s="144">
        <f>Q429*H429</f>
        <v>0</v>
      </c>
      <c r="S429" s="144">
        <v>1.7250000000000001E-2</v>
      </c>
      <c r="T429" s="145">
        <f>S429*H429</f>
        <v>0.13627500000000001</v>
      </c>
      <c r="AR429" s="146" t="s">
        <v>265</v>
      </c>
      <c r="AT429" s="146" t="s">
        <v>147</v>
      </c>
      <c r="AU429" s="146" t="s">
        <v>81</v>
      </c>
      <c r="AY429" s="17" t="s">
        <v>144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7" t="s">
        <v>79</v>
      </c>
      <c r="BK429" s="147">
        <f>ROUND(I429*H429,2)</f>
        <v>0</v>
      </c>
      <c r="BL429" s="17" t="s">
        <v>265</v>
      </c>
      <c r="BM429" s="146" t="s">
        <v>519</v>
      </c>
    </row>
    <row r="430" spans="2:65" s="12" customFormat="1">
      <c r="B430" s="148"/>
      <c r="D430" s="149" t="s">
        <v>153</v>
      </c>
      <c r="E430" s="150" t="s">
        <v>1</v>
      </c>
      <c r="F430" s="151" t="s">
        <v>174</v>
      </c>
      <c r="H430" s="150" t="s">
        <v>1</v>
      </c>
      <c r="I430" s="152"/>
      <c r="L430" s="148"/>
      <c r="M430" s="153"/>
      <c r="T430" s="154"/>
      <c r="AT430" s="150" t="s">
        <v>153</v>
      </c>
      <c r="AU430" s="150" t="s">
        <v>81</v>
      </c>
      <c r="AV430" s="12" t="s">
        <v>79</v>
      </c>
      <c r="AW430" s="12" t="s">
        <v>28</v>
      </c>
      <c r="AX430" s="12" t="s">
        <v>71</v>
      </c>
      <c r="AY430" s="150" t="s">
        <v>144</v>
      </c>
    </row>
    <row r="431" spans="2:65" s="12" customFormat="1">
      <c r="B431" s="148"/>
      <c r="D431" s="149" t="s">
        <v>153</v>
      </c>
      <c r="E431" s="150" t="s">
        <v>1</v>
      </c>
      <c r="F431" s="151" t="s">
        <v>230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3" customFormat="1">
      <c r="B432" s="155"/>
      <c r="D432" s="149" t="s">
        <v>153</v>
      </c>
      <c r="E432" s="156" t="s">
        <v>1</v>
      </c>
      <c r="F432" s="157" t="s">
        <v>520</v>
      </c>
      <c r="H432" s="158">
        <v>1</v>
      </c>
      <c r="I432" s="159"/>
      <c r="L432" s="155"/>
      <c r="M432" s="160"/>
      <c r="T432" s="161"/>
      <c r="AT432" s="156" t="s">
        <v>153</v>
      </c>
      <c r="AU432" s="156" t="s">
        <v>81</v>
      </c>
      <c r="AV432" s="13" t="s">
        <v>81</v>
      </c>
      <c r="AW432" s="13" t="s">
        <v>28</v>
      </c>
      <c r="AX432" s="13" t="s">
        <v>71</v>
      </c>
      <c r="AY432" s="156" t="s">
        <v>144</v>
      </c>
    </row>
    <row r="433" spans="2:65" s="12" customFormat="1">
      <c r="B433" s="148"/>
      <c r="D433" s="149" t="s">
        <v>153</v>
      </c>
      <c r="E433" s="150" t="s">
        <v>1</v>
      </c>
      <c r="F433" s="151" t="s">
        <v>270</v>
      </c>
      <c r="H433" s="150" t="s">
        <v>1</v>
      </c>
      <c r="I433" s="152"/>
      <c r="L433" s="148"/>
      <c r="M433" s="153"/>
      <c r="T433" s="154"/>
      <c r="AT433" s="150" t="s">
        <v>153</v>
      </c>
      <c r="AU433" s="150" t="s">
        <v>81</v>
      </c>
      <c r="AV433" s="12" t="s">
        <v>79</v>
      </c>
      <c r="AW433" s="12" t="s">
        <v>28</v>
      </c>
      <c r="AX433" s="12" t="s">
        <v>71</v>
      </c>
      <c r="AY433" s="150" t="s">
        <v>144</v>
      </c>
    </row>
    <row r="434" spans="2:65" s="13" customFormat="1">
      <c r="B434" s="155"/>
      <c r="D434" s="149" t="s">
        <v>153</v>
      </c>
      <c r="E434" s="156" t="s">
        <v>1</v>
      </c>
      <c r="F434" s="157" t="s">
        <v>521</v>
      </c>
      <c r="H434" s="158">
        <v>1.38</v>
      </c>
      <c r="I434" s="159"/>
      <c r="L434" s="155"/>
      <c r="M434" s="160"/>
      <c r="T434" s="161"/>
      <c r="AT434" s="156" t="s">
        <v>153</v>
      </c>
      <c r="AU434" s="156" t="s">
        <v>81</v>
      </c>
      <c r="AV434" s="13" t="s">
        <v>81</v>
      </c>
      <c r="AW434" s="13" t="s">
        <v>28</v>
      </c>
      <c r="AX434" s="13" t="s">
        <v>71</v>
      </c>
      <c r="AY434" s="156" t="s">
        <v>144</v>
      </c>
    </row>
    <row r="435" spans="2:65" s="14" customFormat="1">
      <c r="B435" s="173"/>
      <c r="D435" s="149" t="s">
        <v>153</v>
      </c>
      <c r="E435" s="174" t="s">
        <v>1</v>
      </c>
      <c r="F435" s="175" t="s">
        <v>178</v>
      </c>
      <c r="H435" s="176">
        <v>2.38</v>
      </c>
      <c r="I435" s="177"/>
      <c r="L435" s="173"/>
      <c r="M435" s="178"/>
      <c r="T435" s="179"/>
      <c r="AT435" s="174" t="s">
        <v>153</v>
      </c>
      <c r="AU435" s="174" t="s">
        <v>81</v>
      </c>
      <c r="AV435" s="14" t="s">
        <v>145</v>
      </c>
      <c r="AW435" s="14" t="s">
        <v>28</v>
      </c>
      <c r="AX435" s="14" t="s">
        <v>71</v>
      </c>
      <c r="AY435" s="174" t="s">
        <v>144</v>
      </c>
    </row>
    <row r="436" spans="2:65" s="12" customFormat="1">
      <c r="B436" s="148"/>
      <c r="D436" s="149" t="s">
        <v>153</v>
      </c>
      <c r="E436" s="150" t="s">
        <v>1</v>
      </c>
      <c r="F436" s="151" t="s">
        <v>179</v>
      </c>
      <c r="H436" s="150" t="s">
        <v>1</v>
      </c>
      <c r="I436" s="152"/>
      <c r="L436" s="148"/>
      <c r="M436" s="153"/>
      <c r="T436" s="154"/>
      <c r="AT436" s="150" t="s">
        <v>153</v>
      </c>
      <c r="AU436" s="150" t="s">
        <v>81</v>
      </c>
      <c r="AV436" s="12" t="s">
        <v>79</v>
      </c>
      <c r="AW436" s="12" t="s">
        <v>28</v>
      </c>
      <c r="AX436" s="12" t="s">
        <v>71</v>
      </c>
      <c r="AY436" s="150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236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3" customFormat="1">
      <c r="B438" s="155"/>
      <c r="D438" s="149" t="s">
        <v>153</v>
      </c>
      <c r="E438" s="156" t="s">
        <v>1</v>
      </c>
      <c r="F438" s="157" t="s">
        <v>520</v>
      </c>
      <c r="H438" s="158">
        <v>1</v>
      </c>
      <c r="I438" s="159"/>
      <c r="L438" s="155"/>
      <c r="M438" s="160"/>
      <c r="T438" s="161"/>
      <c r="AT438" s="156" t="s">
        <v>153</v>
      </c>
      <c r="AU438" s="156" t="s">
        <v>81</v>
      </c>
      <c r="AV438" s="13" t="s">
        <v>81</v>
      </c>
      <c r="AW438" s="13" t="s">
        <v>28</v>
      </c>
      <c r="AX438" s="13" t="s">
        <v>71</v>
      </c>
      <c r="AY438" s="156" t="s">
        <v>144</v>
      </c>
    </row>
    <row r="439" spans="2:65" s="12" customFormat="1">
      <c r="B439" s="148"/>
      <c r="D439" s="149" t="s">
        <v>153</v>
      </c>
      <c r="E439" s="150" t="s">
        <v>1</v>
      </c>
      <c r="F439" s="151" t="s">
        <v>272</v>
      </c>
      <c r="H439" s="150" t="s">
        <v>1</v>
      </c>
      <c r="I439" s="152"/>
      <c r="L439" s="148"/>
      <c r="M439" s="153"/>
      <c r="T439" s="154"/>
      <c r="AT439" s="150" t="s">
        <v>153</v>
      </c>
      <c r="AU439" s="150" t="s">
        <v>81</v>
      </c>
      <c r="AV439" s="12" t="s">
        <v>79</v>
      </c>
      <c r="AW439" s="12" t="s">
        <v>28</v>
      </c>
      <c r="AX439" s="12" t="s">
        <v>71</v>
      </c>
      <c r="AY439" s="150" t="s">
        <v>144</v>
      </c>
    </row>
    <row r="440" spans="2:65" s="13" customFormat="1">
      <c r="B440" s="155"/>
      <c r="D440" s="149" t="s">
        <v>153</v>
      </c>
      <c r="E440" s="156" t="s">
        <v>1</v>
      </c>
      <c r="F440" s="157" t="s">
        <v>522</v>
      </c>
      <c r="H440" s="158">
        <v>2.81</v>
      </c>
      <c r="I440" s="159"/>
      <c r="L440" s="155"/>
      <c r="M440" s="160"/>
      <c r="T440" s="161"/>
      <c r="AT440" s="156" t="s">
        <v>153</v>
      </c>
      <c r="AU440" s="156" t="s">
        <v>81</v>
      </c>
      <c r="AV440" s="13" t="s">
        <v>81</v>
      </c>
      <c r="AW440" s="13" t="s">
        <v>28</v>
      </c>
      <c r="AX440" s="13" t="s">
        <v>71</v>
      </c>
      <c r="AY440" s="156" t="s">
        <v>144</v>
      </c>
    </row>
    <row r="441" spans="2:65" s="12" customFormat="1">
      <c r="B441" s="148"/>
      <c r="D441" s="149" t="s">
        <v>153</v>
      </c>
      <c r="E441" s="150" t="s">
        <v>1</v>
      </c>
      <c r="F441" s="151" t="s">
        <v>234</v>
      </c>
      <c r="H441" s="150" t="s">
        <v>1</v>
      </c>
      <c r="I441" s="152"/>
      <c r="L441" s="148"/>
      <c r="M441" s="153"/>
      <c r="T441" s="154"/>
      <c r="AT441" s="150" t="s">
        <v>153</v>
      </c>
      <c r="AU441" s="150" t="s">
        <v>81</v>
      </c>
      <c r="AV441" s="12" t="s">
        <v>79</v>
      </c>
      <c r="AW441" s="12" t="s">
        <v>28</v>
      </c>
      <c r="AX441" s="12" t="s">
        <v>71</v>
      </c>
      <c r="AY441" s="150" t="s">
        <v>144</v>
      </c>
    </row>
    <row r="442" spans="2:65" s="13" customFormat="1">
      <c r="B442" s="155"/>
      <c r="D442" s="149" t="s">
        <v>153</v>
      </c>
      <c r="E442" s="156" t="s">
        <v>1</v>
      </c>
      <c r="F442" s="157" t="s">
        <v>235</v>
      </c>
      <c r="H442" s="158">
        <v>1.71</v>
      </c>
      <c r="I442" s="159"/>
      <c r="L442" s="155"/>
      <c r="M442" s="160"/>
      <c r="T442" s="161"/>
      <c r="AT442" s="156" t="s">
        <v>153</v>
      </c>
      <c r="AU442" s="156" t="s">
        <v>81</v>
      </c>
      <c r="AV442" s="13" t="s">
        <v>81</v>
      </c>
      <c r="AW442" s="13" t="s">
        <v>28</v>
      </c>
      <c r="AX442" s="13" t="s">
        <v>71</v>
      </c>
      <c r="AY442" s="156" t="s">
        <v>144</v>
      </c>
    </row>
    <row r="443" spans="2:65" s="14" customFormat="1">
      <c r="B443" s="173"/>
      <c r="D443" s="149" t="s">
        <v>153</v>
      </c>
      <c r="E443" s="174" t="s">
        <v>1</v>
      </c>
      <c r="F443" s="175" t="s">
        <v>178</v>
      </c>
      <c r="H443" s="176">
        <v>5.52</v>
      </c>
      <c r="I443" s="177"/>
      <c r="L443" s="173"/>
      <c r="M443" s="178"/>
      <c r="T443" s="179"/>
      <c r="AT443" s="174" t="s">
        <v>153</v>
      </c>
      <c r="AU443" s="174" t="s">
        <v>81</v>
      </c>
      <c r="AV443" s="14" t="s">
        <v>145</v>
      </c>
      <c r="AW443" s="14" t="s">
        <v>28</v>
      </c>
      <c r="AX443" s="14" t="s">
        <v>71</v>
      </c>
      <c r="AY443" s="174" t="s">
        <v>144</v>
      </c>
    </row>
    <row r="444" spans="2:65" s="15" customFormat="1">
      <c r="B444" s="180"/>
      <c r="D444" s="149" t="s">
        <v>153</v>
      </c>
      <c r="E444" s="181" t="s">
        <v>1</v>
      </c>
      <c r="F444" s="182" t="s">
        <v>182</v>
      </c>
      <c r="H444" s="183">
        <v>7.9</v>
      </c>
      <c r="I444" s="184"/>
      <c r="L444" s="180"/>
      <c r="M444" s="185"/>
      <c r="T444" s="186"/>
      <c r="AT444" s="181" t="s">
        <v>153</v>
      </c>
      <c r="AU444" s="181" t="s">
        <v>81</v>
      </c>
      <c r="AV444" s="15" t="s">
        <v>151</v>
      </c>
      <c r="AW444" s="15" t="s">
        <v>28</v>
      </c>
      <c r="AX444" s="15" t="s">
        <v>79</v>
      </c>
      <c r="AY444" s="181" t="s">
        <v>144</v>
      </c>
    </row>
    <row r="445" spans="2:65" s="1" customFormat="1" ht="16.5" customHeight="1">
      <c r="B445" s="133"/>
      <c r="C445" s="134" t="s">
        <v>523</v>
      </c>
      <c r="D445" s="134" t="s">
        <v>147</v>
      </c>
      <c r="E445" s="135" t="s">
        <v>524</v>
      </c>
      <c r="F445" s="136" t="s">
        <v>525</v>
      </c>
      <c r="G445" s="137" t="s">
        <v>171</v>
      </c>
      <c r="H445" s="138">
        <v>28.8</v>
      </c>
      <c r="I445" s="139"/>
      <c r="J445" s="140">
        <f>ROUND(I445*H445,2)</f>
        <v>0</v>
      </c>
      <c r="K445" s="141"/>
      <c r="L445" s="32"/>
      <c r="M445" s="142" t="s">
        <v>1</v>
      </c>
      <c r="N445" s="143" t="s">
        <v>36</v>
      </c>
      <c r="P445" s="144">
        <f>O445*H445</f>
        <v>0</v>
      </c>
      <c r="Q445" s="144">
        <v>0</v>
      </c>
      <c r="R445" s="144">
        <f>Q445*H445</f>
        <v>0</v>
      </c>
      <c r="S445" s="144">
        <v>2.75E-2</v>
      </c>
      <c r="T445" s="145">
        <f>S445*H445</f>
        <v>0.79200000000000004</v>
      </c>
      <c r="AR445" s="146" t="s">
        <v>265</v>
      </c>
      <c r="AT445" s="146" t="s">
        <v>147</v>
      </c>
      <c r="AU445" s="146" t="s">
        <v>81</v>
      </c>
      <c r="AY445" s="17" t="s">
        <v>144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7" t="s">
        <v>79</v>
      </c>
      <c r="BK445" s="147">
        <f>ROUND(I445*H445,2)</f>
        <v>0</v>
      </c>
      <c r="BL445" s="17" t="s">
        <v>265</v>
      </c>
      <c r="BM445" s="146" t="s">
        <v>526</v>
      </c>
    </row>
    <row r="446" spans="2:65" s="12" customFormat="1">
      <c r="B446" s="148"/>
      <c r="D446" s="149" t="s">
        <v>153</v>
      </c>
      <c r="E446" s="150" t="s">
        <v>1</v>
      </c>
      <c r="F446" s="151" t="s">
        <v>174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3" customFormat="1">
      <c r="B447" s="155"/>
      <c r="D447" s="149" t="s">
        <v>153</v>
      </c>
      <c r="E447" s="156" t="s">
        <v>1</v>
      </c>
      <c r="F447" s="157" t="s">
        <v>527</v>
      </c>
      <c r="H447" s="158">
        <v>14.4</v>
      </c>
      <c r="I447" s="159"/>
      <c r="L447" s="155"/>
      <c r="M447" s="160"/>
      <c r="T447" s="161"/>
      <c r="AT447" s="156" t="s">
        <v>153</v>
      </c>
      <c r="AU447" s="156" t="s">
        <v>81</v>
      </c>
      <c r="AV447" s="13" t="s">
        <v>81</v>
      </c>
      <c r="AW447" s="13" t="s">
        <v>28</v>
      </c>
      <c r="AX447" s="13" t="s">
        <v>71</v>
      </c>
      <c r="AY447" s="156" t="s">
        <v>144</v>
      </c>
    </row>
    <row r="448" spans="2:65" s="12" customFormat="1">
      <c r="B448" s="148"/>
      <c r="D448" s="149" t="s">
        <v>153</v>
      </c>
      <c r="E448" s="150" t="s">
        <v>1</v>
      </c>
      <c r="F448" s="151" t="s">
        <v>179</v>
      </c>
      <c r="H448" s="150" t="s">
        <v>1</v>
      </c>
      <c r="I448" s="152"/>
      <c r="L448" s="148"/>
      <c r="M448" s="153"/>
      <c r="T448" s="154"/>
      <c r="AT448" s="150" t="s">
        <v>153</v>
      </c>
      <c r="AU448" s="150" t="s">
        <v>81</v>
      </c>
      <c r="AV448" s="12" t="s">
        <v>79</v>
      </c>
      <c r="AW448" s="12" t="s">
        <v>28</v>
      </c>
      <c r="AX448" s="12" t="s">
        <v>71</v>
      </c>
      <c r="AY448" s="150" t="s">
        <v>144</v>
      </c>
    </row>
    <row r="449" spans="2:65" s="13" customFormat="1">
      <c r="B449" s="155"/>
      <c r="D449" s="149" t="s">
        <v>153</v>
      </c>
      <c r="E449" s="156" t="s">
        <v>1</v>
      </c>
      <c r="F449" s="157" t="s">
        <v>527</v>
      </c>
      <c r="H449" s="158">
        <v>14.4</v>
      </c>
      <c r="I449" s="159"/>
      <c r="L449" s="155"/>
      <c r="M449" s="160"/>
      <c r="T449" s="161"/>
      <c r="AT449" s="156" t="s">
        <v>153</v>
      </c>
      <c r="AU449" s="156" t="s">
        <v>81</v>
      </c>
      <c r="AV449" s="13" t="s">
        <v>81</v>
      </c>
      <c r="AW449" s="13" t="s">
        <v>28</v>
      </c>
      <c r="AX449" s="13" t="s">
        <v>71</v>
      </c>
      <c r="AY449" s="156" t="s">
        <v>144</v>
      </c>
    </row>
    <row r="450" spans="2:65" s="15" customFormat="1">
      <c r="B450" s="180"/>
      <c r="D450" s="149" t="s">
        <v>153</v>
      </c>
      <c r="E450" s="181" t="s">
        <v>1</v>
      </c>
      <c r="F450" s="182" t="s">
        <v>182</v>
      </c>
      <c r="H450" s="183">
        <v>28.8</v>
      </c>
      <c r="I450" s="184"/>
      <c r="L450" s="180"/>
      <c r="M450" s="185"/>
      <c r="T450" s="186"/>
      <c r="AT450" s="181" t="s">
        <v>153</v>
      </c>
      <c r="AU450" s="181" t="s">
        <v>81</v>
      </c>
      <c r="AV450" s="15" t="s">
        <v>151</v>
      </c>
      <c r="AW450" s="15" t="s">
        <v>28</v>
      </c>
      <c r="AX450" s="15" t="s">
        <v>79</v>
      </c>
      <c r="AY450" s="181" t="s">
        <v>144</v>
      </c>
    </row>
    <row r="451" spans="2:65" s="1" customFormat="1" ht="16.5" customHeight="1">
      <c r="B451" s="133"/>
      <c r="C451" s="134" t="s">
        <v>528</v>
      </c>
      <c r="D451" s="134" t="s">
        <v>147</v>
      </c>
      <c r="E451" s="135" t="s">
        <v>529</v>
      </c>
      <c r="F451" s="136" t="s">
        <v>530</v>
      </c>
      <c r="G451" s="137" t="s">
        <v>318</v>
      </c>
      <c r="H451" s="138">
        <v>6</v>
      </c>
      <c r="I451" s="139"/>
      <c r="J451" s="140">
        <f>ROUND(I451*H451,2)</f>
        <v>0</v>
      </c>
      <c r="K451" s="141"/>
      <c r="L451" s="32"/>
      <c r="M451" s="142" t="s">
        <v>1</v>
      </c>
      <c r="N451" s="143" t="s">
        <v>36</v>
      </c>
      <c r="P451" s="144">
        <f>O451*H451</f>
        <v>0</v>
      </c>
      <c r="Q451" s="144">
        <v>0</v>
      </c>
      <c r="R451" s="144">
        <f>Q451*H451</f>
        <v>0</v>
      </c>
      <c r="S451" s="144">
        <v>4.2099999999999999E-2</v>
      </c>
      <c r="T451" s="145">
        <f>S451*H451</f>
        <v>0.25259999999999999</v>
      </c>
      <c r="AR451" s="146" t="s">
        <v>265</v>
      </c>
      <c r="AT451" s="146" t="s">
        <v>147</v>
      </c>
      <c r="AU451" s="146" t="s">
        <v>81</v>
      </c>
      <c r="AY451" s="17" t="s">
        <v>144</v>
      </c>
      <c r="BE451" s="147">
        <f>IF(N451="základní",J451,0)</f>
        <v>0</v>
      </c>
      <c r="BF451" s="147">
        <f>IF(N451="snížená",J451,0)</f>
        <v>0</v>
      </c>
      <c r="BG451" s="147">
        <f>IF(N451="zákl. přenesená",J451,0)</f>
        <v>0</v>
      </c>
      <c r="BH451" s="147">
        <f>IF(N451="sníž. přenesená",J451,0)</f>
        <v>0</v>
      </c>
      <c r="BI451" s="147">
        <f>IF(N451="nulová",J451,0)</f>
        <v>0</v>
      </c>
      <c r="BJ451" s="17" t="s">
        <v>79</v>
      </c>
      <c r="BK451" s="147">
        <f>ROUND(I451*H451,2)</f>
        <v>0</v>
      </c>
      <c r="BL451" s="17" t="s">
        <v>265</v>
      </c>
      <c r="BM451" s="146" t="s">
        <v>531</v>
      </c>
    </row>
    <row r="452" spans="2:65" s="12" customFormat="1">
      <c r="B452" s="148"/>
      <c r="D452" s="149" t="s">
        <v>153</v>
      </c>
      <c r="E452" s="150" t="s">
        <v>1</v>
      </c>
      <c r="F452" s="151" t="s">
        <v>174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145</v>
      </c>
      <c r="H453" s="158">
        <v>3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179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145</v>
      </c>
      <c r="H455" s="158">
        <v>3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5" customFormat="1">
      <c r="B456" s="180"/>
      <c r="D456" s="149" t="s">
        <v>153</v>
      </c>
      <c r="E456" s="181" t="s">
        <v>1</v>
      </c>
      <c r="F456" s="182" t="s">
        <v>182</v>
      </c>
      <c r="H456" s="183">
        <v>6</v>
      </c>
      <c r="I456" s="184"/>
      <c r="L456" s="180"/>
      <c r="M456" s="185"/>
      <c r="T456" s="186"/>
      <c r="AT456" s="181" t="s">
        <v>153</v>
      </c>
      <c r="AU456" s="181" t="s">
        <v>81</v>
      </c>
      <c r="AV456" s="15" t="s">
        <v>151</v>
      </c>
      <c r="AW456" s="15" t="s">
        <v>28</v>
      </c>
      <c r="AX456" s="15" t="s">
        <v>79</v>
      </c>
      <c r="AY456" s="181" t="s">
        <v>144</v>
      </c>
    </row>
    <row r="457" spans="2:65" s="1" customFormat="1" ht="24.2" customHeight="1">
      <c r="B457" s="133"/>
      <c r="C457" s="134" t="s">
        <v>532</v>
      </c>
      <c r="D457" s="134" t="s">
        <v>147</v>
      </c>
      <c r="E457" s="135" t="s">
        <v>533</v>
      </c>
      <c r="F457" s="136" t="s">
        <v>534</v>
      </c>
      <c r="G457" s="137" t="s">
        <v>491</v>
      </c>
      <c r="H457" s="187"/>
      <c r="I457" s="139"/>
      <c r="J457" s="140">
        <f>ROUND(I457*H457,2)</f>
        <v>0</v>
      </c>
      <c r="K457" s="141"/>
      <c r="L457" s="32"/>
      <c r="M457" s="142" t="s">
        <v>1</v>
      </c>
      <c r="N457" s="143" t="s">
        <v>36</v>
      </c>
      <c r="P457" s="144">
        <f>O457*H457</f>
        <v>0</v>
      </c>
      <c r="Q457" s="144">
        <v>0</v>
      </c>
      <c r="R457" s="144">
        <f>Q457*H457</f>
        <v>0</v>
      </c>
      <c r="S457" s="144">
        <v>0</v>
      </c>
      <c r="T457" s="145">
        <f>S457*H457</f>
        <v>0</v>
      </c>
      <c r="AR457" s="146" t="s">
        <v>265</v>
      </c>
      <c r="AT457" s="146" t="s">
        <v>147</v>
      </c>
      <c r="AU457" s="146" t="s">
        <v>81</v>
      </c>
      <c r="AY457" s="17" t="s">
        <v>144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7" t="s">
        <v>79</v>
      </c>
      <c r="BK457" s="147">
        <f>ROUND(I457*H457,2)</f>
        <v>0</v>
      </c>
      <c r="BL457" s="17" t="s">
        <v>265</v>
      </c>
      <c r="BM457" s="146" t="s">
        <v>535</v>
      </c>
    </row>
    <row r="458" spans="2:65" s="11" customFormat="1" ht="22.9" customHeight="1">
      <c r="B458" s="121"/>
      <c r="D458" s="122" t="s">
        <v>70</v>
      </c>
      <c r="E458" s="131" t="s">
        <v>536</v>
      </c>
      <c r="F458" s="131" t="s">
        <v>537</v>
      </c>
      <c r="I458" s="124"/>
      <c r="J458" s="132">
        <f>BK458</f>
        <v>0</v>
      </c>
      <c r="L458" s="121"/>
      <c r="M458" s="126"/>
      <c r="P458" s="127">
        <f>SUM(P459:P467)</f>
        <v>0</v>
      </c>
      <c r="R458" s="127">
        <f>SUM(R459:R467)</f>
        <v>0</v>
      </c>
      <c r="T458" s="128">
        <f>SUM(T459:T467)</f>
        <v>0.216</v>
      </c>
      <c r="AR458" s="122" t="s">
        <v>81</v>
      </c>
      <c r="AT458" s="129" t="s">
        <v>70</v>
      </c>
      <c r="AU458" s="129" t="s">
        <v>79</v>
      </c>
      <c r="AY458" s="122" t="s">
        <v>144</v>
      </c>
      <c r="BK458" s="130">
        <f>SUM(BK459:BK467)</f>
        <v>0</v>
      </c>
    </row>
    <row r="459" spans="2:65" s="1" customFormat="1" ht="24.2" customHeight="1">
      <c r="B459" s="133"/>
      <c r="C459" s="134" t="s">
        <v>538</v>
      </c>
      <c r="D459" s="134" t="s">
        <v>147</v>
      </c>
      <c r="E459" s="135" t="s">
        <v>539</v>
      </c>
      <c r="F459" s="136" t="s">
        <v>540</v>
      </c>
      <c r="G459" s="137" t="s">
        <v>318</v>
      </c>
      <c r="H459" s="138">
        <v>9</v>
      </c>
      <c r="I459" s="139"/>
      <c r="J459" s="140">
        <f>ROUND(I459*H459,2)</f>
        <v>0</v>
      </c>
      <c r="K459" s="141"/>
      <c r="L459" s="32"/>
      <c r="M459" s="142" t="s">
        <v>1</v>
      </c>
      <c r="N459" s="143" t="s">
        <v>36</v>
      </c>
      <c r="P459" s="144">
        <f>O459*H459</f>
        <v>0</v>
      </c>
      <c r="Q459" s="144">
        <v>0</v>
      </c>
      <c r="R459" s="144">
        <f>Q459*H459</f>
        <v>0</v>
      </c>
      <c r="S459" s="144">
        <v>2.4E-2</v>
      </c>
      <c r="T459" s="145">
        <f>S459*H459</f>
        <v>0.216</v>
      </c>
      <c r="AR459" s="146" t="s">
        <v>265</v>
      </c>
      <c r="AT459" s="146" t="s">
        <v>147</v>
      </c>
      <c r="AU459" s="146" t="s">
        <v>81</v>
      </c>
      <c r="AY459" s="17" t="s">
        <v>144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7" t="s">
        <v>79</v>
      </c>
      <c r="BK459" s="147">
        <f>ROUND(I459*H459,2)</f>
        <v>0</v>
      </c>
      <c r="BL459" s="17" t="s">
        <v>265</v>
      </c>
      <c r="BM459" s="146" t="s">
        <v>541</v>
      </c>
    </row>
    <row r="460" spans="2:65" s="12" customFormat="1">
      <c r="B460" s="148"/>
      <c r="D460" s="149" t="s">
        <v>153</v>
      </c>
      <c r="E460" s="150" t="s">
        <v>1</v>
      </c>
      <c r="F460" s="151" t="s">
        <v>381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3" customFormat="1">
      <c r="B461" s="155"/>
      <c r="D461" s="149" t="s">
        <v>153</v>
      </c>
      <c r="E461" s="156" t="s">
        <v>1</v>
      </c>
      <c r="F461" s="157" t="s">
        <v>145</v>
      </c>
      <c r="H461" s="158">
        <v>3</v>
      </c>
      <c r="I461" s="159"/>
      <c r="L461" s="155"/>
      <c r="M461" s="160"/>
      <c r="T461" s="161"/>
      <c r="AT461" s="156" t="s">
        <v>153</v>
      </c>
      <c r="AU461" s="156" t="s">
        <v>81</v>
      </c>
      <c r="AV461" s="13" t="s">
        <v>81</v>
      </c>
      <c r="AW461" s="13" t="s">
        <v>28</v>
      </c>
      <c r="AX461" s="13" t="s">
        <v>71</v>
      </c>
      <c r="AY461" s="156" t="s">
        <v>144</v>
      </c>
    </row>
    <row r="462" spans="2:65" s="12" customFormat="1">
      <c r="B462" s="148"/>
      <c r="D462" s="149" t="s">
        <v>153</v>
      </c>
      <c r="E462" s="150" t="s">
        <v>1</v>
      </c>
      <c r="F462" s="151" t="s">
        <v>174</v>
      </c>
      <c r="H462" s="150" t="s">
        <v>1</v>
      </c>
      <c r="I462" s="152"/>
      <c r="L462" s="148"/>
      <c r="M462" s="153"/>
      <c r="T462" s="154"/>
      <c r="AT462" s="150" t="s">
        <v>153</v>
      </c>
      <c r="AU462" s="150" t="s">
        <v>81</v>
      </c>
      <c r="AV462" s="12" t="s">
        <v>79</v>
      </c>
      <c r="AW462" s="12" t="s">
        <v>28</v>
      </c>
      <c r="AX462" s="12" t="s">
        <v>71</v>
      </c>
      <c r="AY462" s="150" t="s">
        <v>144</v>
      </c>
    </row>
    <row r="463" spans="2:65" s="13" customFormat="1">
      <c r="B463" s="155"/>
      <c r="D463" s="149" t="s">
        <v>153</v>
      </c>
      <c r="E463" s="156" t="s">
        <v>1</v>
      </c>
      <c r="F463" s="157" t="s">
        <v>81</v>
      </c>
      <c r="H463" s="158">
        <v>2</v>
      </c>
      <c r="I463" s="159"/>
      <c r="L463" s="155"/>
      <c r="M463" s="160"/>
      <c r="T463" s="161"/>
      <c r="AT463" s="156" t="s">
        <v>153</v>
      </c>
      <c r="AU463" s="156" t="s">
        <v>81</v>
      </c>
      <c r="AV463" s="13" t="s">
        <v>81</v>
      </c>
      <c r="AW463" s="13" t="s">
        <v>28</v>
      </c>
      <c r="AX463" s="13" t="s">
        <v>71</v>
      </c>
      <c r="AY463" s="156" t="s">
        <v>144</v>
      </c>
    </row>
    <row r="464" spans="2:65" s="12" customFormat="1">
      <c r="B464" s="148"/>
      <c r="D464" s="149" t="s">
        <v>153</v>
      </c>
      <c r="E464" s="150" t="s">
        <v>1</v>
      </c>
      <c r="F464" s="151" t="s">
        <v>179</v>
      </c>
      <c r="H464" s="150" t="s">
        <v>1</v>
      </c>
      <c r="I464" s="152"/>
      <c r="L464" s="148"/>
      <c r="M464" s="153"/>
      <c r="T464" s="154"/>
      <c r="AT464" s="150" t="s">
        <v>153</v>
      </c>
      <c r="AU464" s="150" t="s">
        <v>81</v>
      </c>
      <c r="AV464" s="12" t="s">
        <v>79</v>
      </c>
      <c r="AW464" s="12" t="s">
        <v>28</v>
      </c>
      <c r="AX464" s="12" t="s">
        <v>71</v>
      </c>
      <c r="AY464" s="150" t="s">
        <v>144</v>
      </c>
    </row>
    <row r="465" spans="2:65" s="13" customFormat="1">
      <c r="B465" s="155"/>
      <c r="D465" s="149" t="s">
        <v>153</v>
      </c>
      <c r="E465" s="156" t="s">
        <v>1</v>
      </c>
      <c r="F465" s="157" t="s">
        <v>151</v>
      </c>
      <c r="H465" s="158">
        <v>4</v>
      </c>
      <c r="I465" s="159"/>
      <c r="L465" s="155"/>
      <c r="M465" s="160"/>
      <c r="T465" s="161"/>
      <c r="AT465" s="156" t="s">
        <v>153</v>
      </c>
      <c r="AU465" s="156" t="s">
        <v>81</v>
      </c>
      <c r="AV465" s="13" t="s">
        <v>81</v>
      </c>
      <c r="AW465" s="13" t="s">
        <v>28</v>
      </c>
      <c r="AX465" s="13" t="s">
        <v>71</v>
      </c>
      <c r="AY465" s="156" t="s">
        <v>144</v>
      </c>
    </row>
    <row r="466" spans="2:65" s="15" customFormat="1">
      <c r="B466" s="180"/>
      <c r="D466" s="149" t="s">
        <v>153</v>
      </c>
      <c r="E466" s="181" t="s">
        <v>1</v>
      </c>
      <c r="F466" s="182" t="s">
        <v>182</v>
      </c>
      <c r="H466" s="183">
        <v>9</v>
      </c>
      <c r="I466" s="184"/>
      <c r="L466" s="180"/>
      <c r="M466" s="185"/>
      <c r="T466" s="186"/>
      <c r="AT466" s="181" t="s">
        <v>153</v>
      </c>
      <c r="AU466" s="181" t="s">
        <v>81</v>
      </c>
      <c r="AV466" s="15" t="s">
        <v>151</v>
      </c>
      <c r="AW466" s="15" t="s">
        <v>28</v>
      </c>
      <c r="AX466" s="15" t="s">
        <v>79</v>
      </c>
      <c r="AY466" s="181" t="s">
        <v>144</v>
      </c>
    </row>
    <row r="467" spans="2:65" s="1" customFormat="1" ht="24.2" customHeight="1">
      <c r="B467" s="133"/>
      <c r="C467" s="134" t="s">
        <v>542</v>
      </c>
      <c r="D467" s="134" t="s">
        <v>147</v>
      </c>
      <c r="E467" s="135" t="s">
        <v>543</v>
      </c>
      <c r="F467" s="136" t="s">
        <v>544</v>
      </c>
      <c r="G467" s="137" t="s">
        <v>491</v>
      </c>
      <c r="H467" s="187"/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0</v>
      </c>
      <c r="R467" s="144">
        <f>Q467*H467</f>
        <v>0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745</v>
      </c>
    </row>
    <row r="468" spans="2:65" s="11" customFormat="1" ht="22.9" customHeight="1">
      <c r="B468" s="121"/>
      <c r="D468" s="122" t="s">
        <v>70</v>
      </c>
      <c r="E468" s="131" t="s">
        <v>546</v>
      </c>
      <c r="F468" s="131" t="s">
        <v>547</v>
      </c>
      <c r="I468" s="124"/>
      <c r="J468" s="132">
        <f>BK468</f>
        <v>0</v>
      </c>
      <c r="L468" s="121"/>
      <c r="M468" s="126"/>
      <c r="P468" s="127">
        <f>SUM(P469:P483)</f>
        <v>0</v>
      </c>
      <c r="R468" s="127">
        <f>SUM(R469:R483)</f>
        <v>0</v>
      </c>
      <c r="T468" s="128">
        <f>SUM(T469:T483)</f>
        <v>4.1934201999999994</v>
      </c>
      <c r="AR468" s="122" t="s">
        <v>81</v>
      </c>
      <c r="AT468" s="129" t="s">
        <v>70</v>
      </c>
      <c r="AU468" s="129" t="s">
        <v>79</v>
      </c>
      <c r="AY468" s="122" t="s">
        <v>144</v>
      </c>
      <c r="BK468" s="130">
        <f>SUM(BK469:BK483)</f>
        <v>0</v>
      </c>
    </row>
    <row r="469" spans="2:65" s="1" customFormat="1" ht="24.2" customHeight="1">
      <c r="B469" s="133"/>
      <c r="C469" s="134" t="s">
        <v>548</v>
      </c>
      <c r="D469" s="134" t="s">
        <v>147</v>
      </c>
      <c r="E469" s="135" t="s">
        <v>549</v>
      </c>
      <c r="F469" s="136" t="s">
        <v>550</v>
      </c>
      <c r="G469" s="137" t="s">
        <v>279</v>
      </c>
      <c r="H469" s="138">
        <v>6.8</v>
      </c>
      <c r="I469" s="139"/>
      <c r="J469" s="140">
        <f>ROUND(I469*H469,2)</f>
        <v>0</v>
      </c>
      <c r="K469" s="141"/>
      <c r="L469" s="32"/>
      <c r="M469" s="142" t="s">
        <v>1</v>
      </c>
      <c r="N469" s="143" t="s">
        <v>36</v>
      </c>
      <c r="P469" s="144">
        <f>O469*H469</f>
        <v>0</v>
      </c>
      <c r="Q469" s="144">
        <v>0</v>
      </c>
      <c r="R469" s="144">
        <f>Q469*H469</f>
        <v>0</v>
      </c>
      <c r="S469" s="144">
        <v>1.174E-2</v>
      </c>
      <c r="T469" s="145">
        <f>S469*H469</f>
        <v>7.9832E-2</v>
      </c>
      <c r="AR469" s="146" t="s">
        <v>265</v>
      </c>
      <c r="AT469" s="146" t="s">
        <v>147</v>
      </c>
      <c r="AU469" s="146" t="s">
        <v>81</v>
      </c>
      <c r="AY469" s="17" t="s">
        <v>144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7" t="s">
        <v>79</v>
      </c>
      <c r="BK469" s="147">
        <f>ROUND(I469*H469,2)</f>
        <v>0</v>
      </c>
      <c r="BL469" s="17" t="s">
        <v>265</v>
      </c>
      <c r="BM469" s="146" t="s">
        <v>551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270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552</v>
      </c>
      <c r="H472" s="158">
        <v>3.2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179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2" customFormat="1">
      <c r="B474" s="148"/>
      <c r="D474" s="149" t="s">
        <v>153</v>
      </c>
      <c r="E474" s="150" t="s">
        <v>1</v>
      </c>
      <c r="F474" s="151" t="s">
        <v>272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3" customFormat="1">
      <c r="B475" s="155"/>
      <c r="D475" s="149" t="s">
        <v>153</v>
      </c>
      <c r="E475" s="156" t="s">
        <v>1</v>
      </c>
      <c r="F475" s="157" t="s">
        <v>553</v>
      </c>
      <c r="H475" s="158">
        <v>3.6</v>
      </c>
      <c r="I475" s="159"/>
      <c r="L475" s="155"/>
      <c r="M475" s="160"/>
      <c r="T475" s="161"/>
      <c r="AT475" s="156" t="s">
        <v>153</v>
      </c>
      <c r="AU475" s="156" t="s">
        <v>81</v>
      </c>
      <c r="AV475" s="13" t="s">
        <v>81</v>
      </c>
      <c r="AW475" s="13" t="s">
        <v>28</v>
      </c>
      <c r="AX475" s="13" t="s">
        <v>71</v>
      </c>
      <c r="AY475" s="156" t="s">
        <v>144</v>
      </c>
    </row>
    <row r="476" spans="2:65" s="15" customFormat="1">
      <c r="B476" s="180"/>
      <c r="D476" s="149" t="s">
        <v>153</v>
      </c>
      <c r="E476" s="181" t="s">
        <v>1</v>
      </c>
      <c r="F476" s="182" t="s">
        <v>182</v>
      </c>
      <c r="H476" s="183">
        <v>6.8</v>
      </c>
      <c r="I476" s="184"/>
      <c r="L476" s="180"/>
      <c r="M476" s="185"/>
      <c r="T476" s="186"/>
      <c r="AT476" s="181" t="s">
        <v>153</v>
      </c>
      <c r="AU476" s="181" t="s">
        <v>81</v>
      </c>
      <c r="AV476" s="15" t="s">
        <v>151</v>
      </c>
      <c r="AW476" s="15" t="s">
        <v>28</v>
      </c>
      <c r="AX476" s="15" t="s">
        <v>79</v>
      </c>
      <c r="AY476" s="181" t="s">
        <v>144</v>
      </c>
    </row>
    <row r="477" spans="2:65" s="1" customFormat="1" ht="24.2" customHeight="1">
      <c r="B477" s="133"/>
      <c r="C477" s="134" t="s">
        <v>554</v>
      </c>
      <c r="D477" s="134" t="s">
        <v>147</v>
      </c>
      <c r="E477" s="135" t="s">
        <v>555</v>
      </c>
      <c r="F477" s="136" t="s">
        <v>556</v>
      </c>
      <c r="G477" s="137" t="s">
        <v>171</v>
      </c>
      <c r="H477" s="138">
        <v>49.46</v>
      </c>
      <c r="I477" s="139"/>
      <c r="J477" s="140">
        <f>ROUND(I477*H477,2)</f>
        <v>0</v>
      </c>
      <c r="K477" s="141"/>
      <c r="L477" s="32"/>
      <c r="M477" s="142" t="s">
        <v>1</v>
      </c>
      <c r="N477" s="143" t="s">
        <v>36</v>
      </c>
      <c r="P477" s="144">
        <f>O477*H477</f>
        <v>0</v>
      </c>
      <c r="Q477" s="144">
        <v>0</v>
      </c>
      <c r="R477" s="144">
        <f>Q477*H477</f>
        <v>0</v>
      </c>
      <c r="S477" s="144">
        <v>8.3169999999999994E-2</v>
      </c>
      <c r="T477" s="145">
        <f>S477*H477</f>
        <v>4.1135881999999997</v>
      </c>
      <c r="AR477" s="146" t="s">
        <v>265</v>
      </c>
      <c r="AT477" s="146" t="s">
        <v>147</v>
      </c>
      <c r="AU477" s="146" t="s">
        <v>81</v>
      </c>
      <c r="AY477" s="17" t="s">
        <v>144</v>
      </c>
      <c r="BE477" s="147">
        <f>IF(N477="základní",J477,0)</f>
        <v>0</v>
      </c>
      <c r="BF477" s="147">
        <f>IF(N477="snížená",J477,0)</f>
        <v>0</v>
      </c>
      <c r="BG477" s="147">
        <f>IF(N477="zákl. přenesená",J477,0)</f>
        <v>0</v>
      </c>
      <c r="BH477" s="147">
        <f>IF(N477="sníž. přenesená",J477,0)</f>
        <v>0</v>
      </c>
      <c r="BI477" s="147">
        <f>IF(N477="nulová",J477,0)</f>
        <v>0</v>
      </c>
      <c r="BJ477" s="17" t="s">
        <v>79</v>
      </c>
      <c r="BK477" s="147">
        <f>ROUND(I477*H477,2)</f>
        <v>0</v>
      </c>
      <c r="BL477" s="17" t="s">
        <v>265</v>
      </c>
      <c r="BM477" s="146" t="s">
        <v>557</v>
      </c>
    </row>
    <row r="478" spans="2:65" s="12" customFormat="1">
      <c r="B478" s="148"/>
      <c r="D478" s="149" t="s">
        <v>153</v>
      </c>
      <c r="E478" s="150" t="s">
        <v>1</v>
      </c>
      <c r="F478" s="151" t="s">
        <v>174</v>
      </c>
      <c r="H478" s="150" t="s">
        <v>1</v>
      </c>
      <c r="I478" s="152"/>
      <c r="L478" s="148"/>
      <c r="M478" s="153"/>
      <c r="T478" s="154"/>
      <c r="AT478" s="150" t="s">
        <v>153</v>
      </c>
      <c r="AU478" s="150" t="s">
        <v>81</v>
      </c>
      <c r="AV478" s="12" t="s">
        <v>79</v>
      </c>
      <c r="AW478" s="12" t="s">
        <v>28</v>
      </c>
      <c r="AX478" s="12" t="s">
        <v>71</v>
      </c>
      <c r="AY478" s="150" t="s">
        <v>144</v>
      </c>
    </row>
    <row r="479" spans="2:65" s="13" customFormat="1">
      <c r="B479" s="155"/>
      <c r="D479" s="149" t="s">
        <v>153</v>
      </c>
      <c r="E479" s="156" t="s">
        <v>1</v>
      </c>
      <c r="F479" s="157" t="s">
        <v>558</v>
      </c>
      <c r="H479" s="158">
        <v>25.32</v>
      </c>
      <c r="I479" s="159"/>
      <c r="L479" s="155"/>
      <c r="M479" s="160"/>
      <c r="T479" s="161"/>
      <c r="AT479" s="156" t="s">
        <v>153</v>
      </c>
      <c r="AU479" s="156" t="s">
        <v>81</v>
      </c>
      <c r="AV479" s="13" t="s">
        <v>81</v>
      </c>
      <c r="AW479" s="13" t="s">
        <v>28</v>
      </c>
      <c r="AX479" s="13" t="s">
        <v>71</v>
      </c>
      <c r="AY479" s="156" t="s">
        <v>144</v>
      </c>
    </row>
    <row r="480" spans="2:65" s="12" customFormat="1">
      <c r="B480" s="148"/>
      <c r="D480" s="149" t="s">
        <v>153</v>
      </c>
      <c r="E480" s="150" t="s">
        <v>1</v>
      </c>
      <c r="F480" s="151" t="s">
        <v>179</v>
      </c>
      <c r="H480" s="150" t="s">
        <v>1</v>
      </c>
      <c r="I480" s="152"/>
      <c r="L480" s="148"/>
      <c r="M480" s="153"/>
      <c r="T480" s="154"/>
      <c r="AT480" s="150" t="s">
        <v>153</v>
      </c>
      <c r="AU480" s="150" t="s">
        <v>81</v>
      </c>
      <c r="AV480" s="12" t="s">
        <v>79</v>
      </c>
      <c r="AW480" s="12" t="s">
        <v>28</v>
      </c>
      <c r="AX480" s="12" t="s">
        <v>71</v>
      </c>
      <c r="AY480" s="150" t="s">
        <v>144</v>
      </c>
    </row>
    <row r="481" spans="2:65" s="13" customFormat="1">
      <c r="B481" s="155"/>
      <c r="D481" s="149" t="s">
        <v>153</v>
      </c>
      <c r="E481" s="156" t="s">
        <v>1</v>
      </c>
      <c r="F481" s="157" t="s">
        <v>559</v>
      </c>
      <c r="H481" s="158">
        <v>24.14</v>
      </c>
      <c r="I481" s="159"/>
      <c r="L481" s="155"/>
      <c r="M481" s="160"/>
      <c r="T481" s="161"/>
      <c r="AT481" s="156" t="s">
        <v>153</v>
      </c>
      <c r="AU481" s="156" t="s">
        <v>81</v>
      </c>
      <c r="AV481" s="13" t="s">
        <v>81</v>
      </c>
      <c r="AW481" s="13" t="s">
        <v>28</v>
      </c>
      <c r="AX481" s="13" t="s">
        <v>71</v>
      </c>
      <c r="AY481" s="156" t="s">
        <v>144</v>
      </c>
    </row>
    <row r="482" spans="2:65" s="15" customFormat="1">
      <c r="B482" s="180"/>
      <c r="D482" s="149" t="s">
        <v>153</v>
      </c>
      <c r="E482" s="181" t="s">
        <v>1</v>
      </c>
      <c r="F482" s="182" t="s">
        <v>182</v>
      </c>
      <c r="H482" s="183">
        <v>49.46</v>
      </c>
      <c r="I482" s="184"/>
      <c r="L482" s="180"/>
      <c r="M482" s="185"/>
      <c r="T482" s="186"/>
      <c r="AT482" s="181" t="s">
        <v>153</v>
      </c>
      <c r="AU482" s="181" t="s">
        <v>81</v>
      </c>
      <c r="AV482" s="15" t="s">
        <v>151</v>
      </c>
      <c r="AW482" s="15" t="s">
        <v>28</v>
      </c>
      <c r="AX482" s="15" t="s">
        <v>79</v>
      </c>
      <c r="AY482" s="181" t="s">
        <v>144</v>
      </c>
    </row>
    <row r="483" spans="2:65" s="1" customFormat="1" ht="24.2" customHeight="1">
      <c r="B483" s="133"/>
      <c r="C483" s="134" t="s">
        <v>560</v>
      </c>
      <c r="D483" s="134" t="s">
        <v>147</v>
      </c>
      <c r="E483" s="135" t="s">
        <v>561</v>
      </c>
      <c r="F483" s="136" t="s">
        <v>562</v>
      </c>
      <c r="G483" s="137" t="s">
        <v>491</v>
      </c>
      <c r="H483" s="187"/>
      <c r="I483" s="139"/>
      <c r="J483" s="140">
        <f>ROUND(I483*H483,2)</f>
        <v>0</v>
      </c>
      <c r="K483" s="141"/>
      <c r="L483" s="32"/>
      <c r="M483" s="142" t="s">
        <v>1</v>
      </c>
      <c r="N483" s="143" t="s">
        <v>36</v>
      </c>
      <c r="P483" s="144">
        <f>O483*H483</f>
        <v>0</v>
      </c>
      <c r="Q483" s="144">
        <v>0</v>
      </c>
      <c r="R483" s="144">
        <f>Q483*H483</f>
        <v>0</v>
      </c>
      <c r="S483" s="144">
        <v>0</v>
      </c>
      <c r="T483" s="145">
        <f>S483*H483</f>
        <v>0</v>
      </c>
      <c r="AR483" s="146" t="s">
        <v>265</v>
      </c>
      <c r="AT483" s="146" t="s">
        <v>147</v>
      </c>
      <c r="AU483" s="146" t="s">
        <v>81</v>
      </c>
      <c r="AY483" s="17" t="s">
        <v>144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7" t="s">
        <v>79</v>
      </c>
      <c r="BK483" s="147">
        <f>ROUND(I483*H483,2)</f>
        <v>0</v>
      </c>
      <c r="BL483" s="17" t="s">
        <v>265</v>
      </c>
      <c r="BM483" s="146" t="s">
        <v>746</v>
      </c>
    </row>
    <row r="484" spans="2:65" s="11" customFormat="1" ht="22.9" customHeight="1">
      <c r="B484" s="121"/>
      <c r="D484" s="122" t="s">
        <v>70</v>
      </c>
      <c r="E484" s="131" t="s">
        <v>564</v>
      </c>
      <c r="F484" s="131" t="s">
        <v>565</v>
      </c>
      <c r="I484" s="124"/>
      <c r="J484" s="132">
        <f>BK484</f>
        <v>0</v>
      </c>
      <c r="L484" s="121"/>
      <c r="M484" s="126"/>
      <c r="P484" s="127">
        <f>SUM(P485:P513)</f>
        <v>0</v>
      </c>
      <c r="R484" s="127">
        <f>SUM(R485:R513)</f>
        <v>0</v>
      </c>
      <c r="T484" s="128">
        <f>SUM(T485:T513)</f>
        <v>4.0562550000000002</v>
      </c>
      <c r="AR484" s="122" t="s">
        <v>81</v>
      </c>
      <c r="AT484" s="129" t="s">
        <v>70</v>
      </c>
      <c r="AU484" s="129" t="s">
        <v>79</v>
      </c>
      <c r="AY484" s="122" t="s">
        <v>144</v>
      </c>
      <c r="BK484" s="130">
        <f>SUM(BK485:BK513)</f>
        <v>0</v>
      </c>
    </row>
    <row r="485" spans="2:65" s="1" customFormat="1" ht="24.2" customHeight="1">
      <c r="B485" s="133"/>
      <c r="C485" s="134" t="s">
        <v>566</v>
      </c>
      <c r="D485" s="134" t="s">
        <v>147</v>
      </c>
      <c r="E485" s="135" t="s">
        <v>567</v>
      </c>
      <c r="F485" s="136" t="s">
        <v>568</v>
      </c>
      <c r="G485" s="137" t="s">
        <v>171</v>
      </c>
      <c r="H485" s="138">
        <v>49.77</v>
      </c>
      <c r="I485" s="139"/>
      <c r="J485" s="140">
        <f>ROUND(I485*H485,2)</f>
        <v>0</v>
      </c>
      <c r="K485" s="141"/>
      <c r="L485" s="32"/>
      <c r="M485" s="142" t="s">
        <v>1</v>
      </c>
      <c r="N485" s="143" t="s">
        <v>36</v>
      </c>
      <c r="P485" s="144">
        <f>O485*H485</f>
        <v>0</v>
      </c>
      <c r="Q485" s="144">
        <v>0</v>
      </c>
      <c r="R485" s="144">
        <f>Q485*H485</f>
        <v>0</v>
      </c>
      <c r="S485" s="144">
        <v>8.1500000000000003E-2</v>
      </c>
      <c r="T485" s="145">
        <f>S485*H485</f>
        <v>4.0562550000000002</v>
      </c>
      <c r="AR485" s="146" t="s">
        <v>265</v>
      </c>
      <c r="AT485" s="146" t="s">
        <v>147</v>
      </c>
      <c r="AU485" s="146" t="s">
        <v>81</v>
      </c>
      <c r="AY485" s="17" t="s">
        <v>144</v>
      </c>
      <c r="BE485" s="147">
        <f>IF(N485="základní",J485,0)</f>
        <v>0</v>
      </c>
      <c r="BF485" s="147">
        <f>IF(N485="snížená",J485,0)</f>
        <v>0</v>
      </c>
      <c r="BG485" s="147">
        <f>IF(N485="zákl. přenesená",J485,0)</f>
        <v>0</v>
      </c>
      <c r="BH485" s="147">
        <f>IF(N485="sníž. přenesená",J485,0)</f>
        <v>0</v>
      </c>
      <c r="BI485" s="147">
        <f>IF(N485="nulová",J485,0)</f>
        <v>0</v>
      </c>
      <c r="BJ485" s="17" t="s">
        <v>79</v>
      </c>
      <c r="BK485" s="147">
        <f>ROUND(I485*H485,2)</f>
        <v>0</v>
      </c>
      <c r="BL485" s="17" t="s">
        <v>265</v>
      </c>
      <c r="BM485" s="146" t="s">
        <v>569</v>
      </c>
    </row>
    <row r="486" spans="2:65" s="12" customFormat="1">
      <c r="B486" s="148"/>
      <c r="D486" s="149" t="s">
        <v>153</v>
      </c>
      <c r="E486" s="150" t="s">
        <v>1</v>
      </c>
      <c r="F486" s="151" t="s">
        <v>174</v>
      </c>
      <c r="H486" s="150" t="s">
        <v>1</v>
      </c>
      <c r="I486" s="152"/>
      <c r="L486" s="148"/>
      <c r="M486" s="153"/>
      <c r="T486" s="154"/>
      <c r="AT486" s="150" t="s">
        <v>153</v>
      </c>
      <c r="AU486" s="150" t="s">
        <v>81</v>
      </c>
      <c r="AV486" s="12" t="s">
        <v>79</v>
      </c>
      <c r="AW486" s="12" t="s">
        <v>28</v>
      </c>
      <c r="AX486" s="12" t="s">
        <v>71</v>
      </c>
      <c r="AY486" s="150" t="s">
        <v>144</v>
      </c>
    </row>
    <row r="487" spans="2:65" s="12" customFormat="1">
      <c r="B487" s="148"/>
      <c r="D487" s="149" t="s">
        <v>153</v>
      </c>
      <c r="E487" s="150" t="s">
        <v>1</v>
      </c>
      <c r="F487" s="151" t="s">
        <v>230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65" s="13" customFormat="1">
      <c r="B488" s="155"/>
      <c r="D488" s="149" t="s">
        <v>153</v>
      </c>
      <c r="E488" s="156" t="s">
        <v>1</v>
      </c>
      <c r="F488" s="157" t="s">
        <v>570</v>
      </c>
      <c r="H488" s="158">
        <v>9.7859999999999996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65" s="13" customFormat="1">
      <c r="B489" s="155"/>
      <c r="D489" s="149" t="s">
        <v>153</v>
      </c>
      <c r="E489" s="156" t="s">
        <v>1</v>
      </c>
      <c r="F489" s="157" t="s">
        <v>571</v>
      </c>
      <c r="H489" s="158">
        <v>0.85199999999999998</v>
      </c>
      <c r="I489" s="159"/>
      <c r="L489" s="155"/>
      <c r="M489" s="160"/>
      <c r="T489" s="161"/>
      <c r="AT489" s="156" t="s">
        <v>153</v>
      </c>
      <c r="AU489" s="156" t="s">
        <v>81</v>
      </c>
      <c r="AV489" s="13" t="s">
        <v>81</v>
      </c>
      <c r="AW489" s="13" t="s">
        <v>28</v>
      </c>
      <c r="AX489" s="13" t="s">
        <v>71</v>
      </c>
      <c r="AY489" s="156" t="s">
        <v>144</v>
      </c>
    </row>
    <row r="490" spans="2:65" s="14" customFormat="1">
      <c r="B490" s="173"/>
      <c r="D490" s="149" t="s">
        <v>153</v>
      </c>
      <c r="E490" s="174" t="s">
        <v>1</v>
      </c>
      <c r="F490" s="175" t="s">
        <v>178</v>
      </c>
      <c r="H490" s="176">
        <v>10.638</v>
      </c>
      <c r="I490" s="177"/>
      <c r="L490" s="173"/>
      <c r="M490" s="178"/>
      <c r="T490" s="179"/>
      <c r="AT490" s="174" t="s">
        <v>153</v>
      </c>
      <c r="AU490" s="174" t="s">
        <v>81</v>
      </c>
      <c r="AV490" s="14" t="s">
        <v>145</v>
      </c>
      <c r="AW490" s="14" t="s">
        <v>28</v>
      </c>
      <c r="AX490" s="14" t="s">
        <v>71</v>
      </c>
      <c r="AY490" s="174" t="s">
        <v>144</v>
      </c>
    </row>
    <row r="491" spans="2:65" s="12" customFormat="1">
      <c r="B491" s="148"/>
      <c r="D491" s="149" t="s">
        <v>153</v>
      </c>
      <c r="E491" s="150" t="s">
        <v>1</v>
      </c>
      <c r="F491" s="151" t="s">
        <v>232</v>
      </c>
      <c r="H491" s="150" t="s">
        <v>1</v>
      </c>
      <c r="I491" s="152"/>
      <c r="L491" s="148"/>
      <c r="M491" s="153"/>
      <c r="T491" s="154"/>
      <c r="AT491" s="150" t="s">
        <v>153</v>
      </c>
      <c r="AU491" s="150" t="s">
        <v>81</v>
      </c>
      <c r="AV491" s="12" t="s">
        <v>79</v>
      </c>
      <c r="AW491" s="12" t="s">
        <v>28</v>
      </c>
      <c r="AX491" s="12" t="s">
        <v>71</v>
      </c>
      <c r="AY491" s="150" t="s">
        <v>144</v>
      </c>
    </row>
    <row r="492" spans="2:65" s="13" customFormat="1">
      <c r="B492" s="155"/>
      <c r="D492" s="149" t="s">
        <v>153</v>
      </c>
      <c r="E492" s="156" t="s">
        <v>1</v>
      </c>
      <c r="F492" s="157" t="s">
        <v>572</v>
      </c>
      <c r="H492" s="158">
        <v>4.093</v>
      </c>
      <c r="I492" s="159"/>
      <c r="L492" s="155"/>
      <c r="M492" s="160"/>
      <c r="T492" s="161"/>
      <c r="AT492" s="156" t="s">
        <v>153</v>
      </c>
      <c r="AU492" s="156" t="s">
        <v>81</v>
      </c>
      <c r="AV492" s="13" t="s">
        <v>81</v>
      </c>
      <c r="AW492" s="13" t="s">
        <v>28</v>
      </c>
      <c r="AX492" s="13" t="s">
        <v>71</v>
      </c>
      <c r="AY492" s="156" t="s">
        <v>144</v>
      </c>
    </row>
    <row r="493" spans="2:65" s="13" customFormat="1">
      <c r="B493" s="155"/>
      <c r="D493" s="149" t="s">
        <v>153</v>
      </c>
      <c r="E493" s="156" t="s">
        <v>1</v>
      </c>
      <c r="F493" s="157" t="s">
        <v>573</v>
      </c>
      <c r="H493" s="158">
        <v>4.5750000000000002</v>
      </c>
      <c r="I493" s="159"/>
      <c r="L493" s="155"/>
      <c r="M493" s="160"/>
      <c r="T493" s="161"/>
      <c r="AT493" s="156" t="s">
        <v>153</v>
      </c>
      <c r="AU493" s="156" t="s">
        <v>81</v>
      </c>
      <c r="AV493" s="13" t="s">
        <v>81</v>
      </c>
      <c r="AW493" s="13" t="s">
        <v>28</v>
      </c>
      <c r="AX493" s="13" t="s">
        <v>71</v>
      </c>
      <c r="AY493" s="156" t="s">
        <v>144</v>
      </c>
    </row>
    <row r="494" spans="2:65" s="14" customFormat="1">
      <c r="B494" s="173"/>
      <c r="D494" s="149" t="s">
        <v>153</v>
      </c>
      <c r="E494" s="174" t="s">
        <v>1</v>
      </c>
      <c r="F494" s="175" t="s">
        <v>178</v>
      </c>
      <c r="H494" s="176">
        <v>8.6679999999999993</v>
      </c>
      <c r="I494" s="177"/>
      <c r="L494" s="173"/>
      <c r="M494" s="178"/>
      <c r="T494" s="179"/>
      <c r="AT494" s="174" t="s">
        <v>153</v>
      </c>
      <c r="AU494" s="174" t="s">
        <v>81</v>
      </c>
      <c r="AV494" s="14" t="s">
        <v>145</v>
      </c>
      <c r="AW494" s="14" t="s">
        <v>28</v>
      </c>
      <c r="AX494" s="14" t="s">
        <v>71</v>
      </c>
      <c r="AY494" s="174" t="s">
        <v>144</v>
      </c>
    </row>
    <row r="495" spans="2:65" s="12" customFormat="1">
      <c r="B495" s="148"/>
      <c r="D495" s="149" t="s">
        <v>153</v>
      </c>
      <c r="E495" s="150" t="s">
        <v>1</v>
      </c>
      <c r="F495" s="151" t="s">
        <v>228</v>
      </c>
      <c r="H495" s="150" t="s">
        <v>1</v>
      </c>
      <c r="I495" s="152"/>
      <c r="L495" s="148"/>
      <c r="M495" s="153"/>
      <c r="T495" s="154"/>
      <c r="AT495" s="150" t="s">
        <v>153</v>
      </c>
      <c r="AU495" s="150" t="s">
        <v>81</v>
      </c>
      <c r="AV495" s="12" t="s">
        <v>79</v>
      </c>
      <c r="AW495" s="12" t="s">
        <v>28</v>
      </c>
      <c r="AX495" s="12" t="s">
        <v>71</v>
      </c>
      <c r="AY495" s="150" t="s">
        <v>144</v>
      </c>
    </row>
    <row r="496" spans="2:65" s="13" customFormat="1">
      <c r="B496" s="155"/>
      <c r="D496" s="149" t="s">
        <v>153</v>
      </c>
      <c r="E496" s="156" t="s">
        <v>1</v>
      </c>
      <c r="F496" s="157" t="s">
        <v>574</v>
      </c>
      <c r="H496" s="158">
        <v>5.93</v>
      </c>
      <c r="I496" s="159"/>
      <c r="L496" s="155"/>
      <c r="M496" s="160"/>
      <c r="T496" s="161"/>
      <c r="AT496" s="156" t="s">
        <v>153</v>
      </c>
      <c r="AU496" s="156" t="s">
        <v>81</v>
      </c>
      <c r="AV496" s="13" t="s">
        <v>81</v>
      </c>
      <c r="AW496" s="13" t="s">
        <v>28</v>
      </c>
      <c r="AX496" s="13" t="s">
        <v>71</v>
      </c>
      <c r="AY496" s="156" t="s">
        <v>144</v>
      </c>
    </row>
    <row r="497" spans="2:51" s="14" customFormat="1">
      <c r="B497" s="173"/>
      <c r="D497" s="149" t="s">
        <v>153</v>
      </c>
      <c r="E497" s="174" t="s">
        <v>1</v>
      </c>
      <c r="F497" s="175" t="s">
        <v>178</v>
      </c>
      <c r="H497" s="176">
        <v>5.93</v>
      </c>
      <c r="I497" s="177"/>
      <c r="L497" s="173"/>
      <c r="M497" s="178"/>
      <c r="T497" s="179"/>
      <c r="AT497" s="174" t="s">
        <v>153</v>
      </c>
      <c r="AU497" s="174" t="s">
        <v>81</v>
      </c>
      <c r="AV497" s="14" t="s">
        <v>145</v>
      </c>
      <c r="AW497" s="14" t="s">
        <v>28</v>
      </c>
      <c r="AX497" s="14" t="s">
        <v>71</v>
      </c>
      <c r="AY497" s="174" t="s">
        <v>144</v>
      </c>
    </row>
    <row r="498" spans="2:51" s="12" customFormat="1">
      <c r="B498" s="148"/>
      <c r="D498" s="149" t="s">
        <v>153</v>
      </c>
      <c r="E498" s="150" t="s">
        <v>1</v>
      </c>
      <c r="F498" s="151" t="s">
        <v>179</v>
      </c>
      <c r="H498" s="150" t="s">
        <v>1</v>
      </c>
      <c r="I498" s="152"/>
      <c r="L498" s="148"/>
      <c r="M498" s="153"/>
      <c r="T498" s="154"/>
      <c r="AT498" s="150" t="s">
        <v>153</v>
      </c>
      <c r="AU498" s="150" t="s">
        <v>81</v>
      </c>
      <c r="AV498" s="12" t="s">
        <v>79</v>
      </c>
      <c r="AW498" s="12" t="s">
        <v>28</v>
      </c>
      <c r="AX498" s="12" t="s">
        <v>71</v>
      </c>
      <c r="AY498" s="150" t="s">
        <v>144</v>
      </c>
    </row>
    <row r="499" spans="2:51" s="12" customFormat="1">
      <c r="B499" s="148"/>
      <c r="D499" s="149" t="s">
        <v>153</v>
      </c>
      <c r="E499" s="150" t="s">
        <v>1</v>
      </c>
      <c r="F499" s="151" t="s">
        <v>236</v>
      </c>
      <c r="H499" s="150" t="s">
        <v>1</v>
      </c>
      <c r="I499" s="152"/>
      <c r="L499" s="148"/>
      <c r="M499" s="153"/>
      <c r="T499" s="154"/>
      <c r="AT499" s="150" t="s">
        <v>153</v>
      </c>
      <c r="AU499" s="150" t="s">
        <v>81</v>
      </c>
      <c r="AV499" s="12" t="s">
        <v>79</v>
      </c>
      <c r="AW499" s="12" t="s">
        <v>28</v>
      </c>
      <c r="AX499" s="12" t="s">
        <v>71</v>
      </c>
      <c r="AY499" s="150" t="s">
        <v>144</v>
      </c>
    </row>
    <row r="500" spans="2:51" s="13" customFormat="1">
      <c r="B500" s="155"/>
      <c r="D500" s="149" t="s">
        <v>153</v>
      </c>
      <c r="E500" s="156" t="s">
        <v>1</v>
      </c>
      <c r="F500" s="157" t="s">
        <v>575</v>
      </c>
      <c r="H500" s="158">
        <v>10.587999999999999</v>
      </c>
      <c r="I500" s="159"/>
      <c r="L500" s="155"/>
      <c r="M500" s="160"/>
      <c r="T500" s="161"/>
      <c r="AT500" s="156" t="s">
        <v>153</v>
      </c>
      <c r="AU500" s="156" t="s">
        <v>81</v>
      </c>
      <c r="AV500" s="13" t="s">
        <v>81</v>
      </c>
      <c r="AW500" s="13" t="s">
        <v>28</v>
      </c>
      <c r="AX500" s="13" t="s">
        <v>71</v>
      </c>
      <c r="AY500" s="156" t="s">
        <v>144</v>
      </c>
    </row>
    <row r="501" spans="2:51" s="14" customFormat="1">
      <c r="B501" s="173"/>
      <c r="D501" s="149" t="s">
        <v>153</v>
      </c>
      <c r="E501" s="174" t="s">
        <v>1</v>
      </c>
      <c r="F501" s="175" t="s">
        <v>178</v>
      </c>
      <c r="H501" s="176">
        <v>10.587999999999999</v>
      </c>
      <c r="I501" s="177"/>
      <c r="L501" s="173"/>
      <c r="M501" s="178"/>
      <c r="T501" s="179"/>
      <c r="AT501" s="174" t="s">
        <v>153</v>
      </c>
      <c r="AU501" s="174" t="s">
        <v>81</v>
      </c>
      <c r="AV501" s="14" t="s">
        <v>145</v>
      </c>
      <c r="AW501" s="14" t="s">
        <v>28</v>
      </c>
      <c r="AX501" s="14" t="s">
        <v>71</v>
      </c>
      <c r="AY501" s="174" t="s">
        <v>144</v>
      </c>
    </row>
    <row r="502" spans="2:51" s="12" customFormat="1">
      <c r="B502" s="148"/>
      <c r="D502" s="149" t="s">
        <v>153</v>
      </c>
      <c r="E502" s="150" t="s">
        <v>1</v>
      </c>
      <c r="F502" s="151" t="s">
        <v>238</v>
      </c>
      <c r="H502" s="150" t="s">
        <v>1</v>
      </c>
      <c r="I502" s="152"/>
      <c r="L502" s="148"/>
      <c r="M502" s="153"/>
      <c r="T502" s="154"/>
      <c r="AT502" s="150" t="s">
        <v>153</v>
      </c>
      <c r="AU502" s="150" t="s">
        <v>81</v>
      </c>
      <c r="AV502" s="12" t="s">
        <v>79</v>
      </c>
      <c r="AW502" s="12" t="s">
        <v>28</v>
      </c>
      <c r="AX502" s="12" t="s">
        <v>71</v>
      </c>
      <c r="AY502" s="150" t="s">
        <v>144</v>
      </c>
    </row>
    <row r="503" spans="2:51" s="13" customFormat="1">
      <c r="B503" s="155"/>
      <c r="D503" s="149" t="s">
        <v>153</v>
      </c>
      <c r="E503" s="156" t="s">
        <v>1</v>
      </c>
      <c r="F503" s="157" t="s">
        <v>576</v>
      </c>
      <c r="H503" s="158">
        <v>2.1800000000000002</v>
      </c>
      <c r="I503" s="159"/>
      <c r="L503" s="155"/>
      <c r="M503" s="160"/>
      <c r="T503" s="161"/>
      <c r="AT503" s="156" t="s">
        <v>153</v>
      </c>
      <c r="AU503" s="156" t="s">
        <v>81</v>
      </c>
      <c r="AV503" s="13" t="s">
        <v>81</v>
      </c>
      <c r="AW503" s="13" t="s">
        <v>28</v>
      </c>
      <c r="AX503" s="13" t="s">
        <v>71</v>
      </c>
      <c r="AY503" s="156" t="s">
        <v>144</v>
      </c>
    </row>
    <row r="504" spans="2:51" s="13" customFormat="1">
      <c r="B504" s="155"/>
      <c r="D504" s="149" t="s">
        <v>153</v>
      </c>
      <c r="E504" s="156" t="s">
        <v>1</v>
      </c>
      <c r="F504" s="157" t="s">
        <v>577</v>
      </c>
      <c r="H504" s="158">
        <v>6.4050000000000002</v>
      </c>
      <c r="I504" s="159"/>
      <c r="L504" s="155"/>
      <c r="M504" s="160"/>
      <c r="T504" s="161"/>
      <c r="AT504" s="156" t="s">
        <v>153</v>
      </c>
      <c r="AU504" s="156" t="s">
        <v>81</v>
      </c>
      <c r="AV504" s="13" t="s">
        <v>81</v>
      </c>
      <c r="AW504" s="13" t="s">
        <v>28</v>
      </c>
      <c r="AX504" s="13" t="s">
        <v>71</v>
      </c>
      <c r="AY504" s="156" t="s">
        <v>144</v>
      </c>
    </row>
    <row r="505" spans="2:51" s="14" customFormat="1">
      <c r="B505" s="173"/>
      <c r="D505" s="149" t="s">
        <v>153</v>
      </c>
      <c r="E505" s="174" t="s">
        <v>1</v>
      </c>
      <c r="F505" s="175" t="s">
        <v>178</v>
      </c>
      <c r="H505" s="176">
        <v>8.5850000000000009</v>
      </c>
      <c r="I505" s="177"/>
      <c r="L505" s="173"/>
      <c r="M505" s="178"/>
      <c r="T505" s="179"/>
      <c r="AT505" s="174" t="s">
        <v>153</v>
      </c>
      <c r="AU505" s="174" t="s">
        <v>81</v>
      </c>
      <c r="AV505" s="14" t="s">
        <v>145</v>
      </c>
      <c r="AW505" s="14" t="s">
        <v>28</v>
      </c>
      <c r="AX505" s="14" t="s">
        <v>71</v>
      </c>
      <c r="AY505" s="174" t="s">
        <v>144</v>
      </c>
    </row>
    <row r="506" spans="2:51" s="12" customFormat="1">
      <c r="B506" s="148"/>
      <c r="D506" s="149" t="s">
        <v>153</v>
      </c>
      <c r="E506" s="150" t="s">
        <v>1</v>
      </c>
      <c r="F506" s="151" t="s">
        <v>240</v>
      </c>
      <c r="H506" s="150" t="s">
        <v>1</v>
      </c>
      <c r="I506" s="152"/>
      <c r="L506" s="148"/>
      <c r="M506" s="153"/>
      <c r="T506" s="154"/>
      <c r="AT506" s="150" t="s">
        <v>153</v>
      </c>
      <c r="AU506" s="150" t="s">
        <v>81</v>
      </c>
      <c r="AV506" s="12" t="s">
        <v>79</v>
      </c>
      <c r="AW506" s="12" t="s">
        <v>28</v>
      </c>
      <c r="AX506" s="12" t="s">
        <v>71</v>
      </c>
      <c r="AY506" s="150" t="s">
        <v>144</v>
      </c>
    </row>
    <row r="507" spans="2:51" s="13" customFormat="1">
      <c r="B507" s="155"/>
      <c r="D507" s="149" t="s">
        <v>153</v>
      </c>
      <c r="E507" s="156" t="s">
        <v>1</v>
      </c>
      <c r="F507" s="157" t="s">
        <v>578</v>
      </c>
      <c r="H507" s="158">
        <v>2.1749999999999998</v>
      </c>
      <c r="I507" s="159"/>
      <c r="L507" s="155"/>
      <c r="M507" s="160"/>
      <c r="T507" s="161"/>
      <c r="AT507" s="156" t="s">
        <v>153</v>
      </c>
      <c r="AU507" s="156" t="s">
        <v>81</v>
      </c>
      <c r="AV507" s="13" t="s">
        <v>81</v>
      </c>
      <c r="AW507" s="13" t="s">
        <v>28</v>
      </c>
      <c r="AX507" s="13" t="s">
        <v>71</v>
      </c>
      <c r="AY507" s="156" t="s">
        <v>144</v>
      </c>
    </row>
    <row r="508" spans="2:51" s="14" customFormat="1">
      <c r="B508" s="173"/>
      <c r="D508" s="149" t="s">
        <v>153</v>
      </c>
      <c r="E508" s="174" t="s">
        <v>1</v>
      </c>
      <c r="F508" s="175" t="s">
        <v>178</v>
      </c>
      <c r="H508" s="176">
        <v>2.1749999999999998</v>
      </c>
      <c r="I508" s="177"/>
      <c r="L508" s="173"/>
      <c r="M508" s="178"/>
      <c r="T508" s="179"/>
      <c r="AT508" s="174" t="s">
        <v>153</v>
      </c>
      <c r="AU508" s="174" t="s">
        <v>81</v>
      </c>
      <c r="AV508" s="14" t="s">
        <v>145</v>
      </c>
      <c r="AW508" s="14" t="s">
        <v>28</v>
      </c>
      <c r="AX508" s="14" t="s">
        <v>71</v>
      </c>
      <c r="AY508" s="174" t="s">
        <v>144</v>
      </c>
    </row>
    <row r="509" spans="2:51" s="12" customFormat="1">
      <c r="B509" s="148"/>
      <c r="D509" s="149" t="s">
        <v>153</v>
      </c>
      <c r="E509" s="150" t="s">
        <v>1</v>
      </c>
      <c r="F509" s="151" t="s">
        <v>234</v>
      </c>
      <c r="H509" s="150" t="s">
        <v>1</v>
      </c>
      <c r="I509" s="152"/>
      <c r="L509" s="148"/>
      <c r="M509" s="153"/>
      <c r="T509" s="154"/>
      <c r="AT509" s="150" t="s">
        <v>153</v>
      </c>
      <c r="AU509" s="150" t="s">
        <v>81</v>
      </c>
      <c r="AV509" s="12" t="s">
        <v>79</v>
      </c>
      <c r="AW509" s="12" t="s">
        <v>28</v>
      </c>
      <c r="AX509" s="12" t="s">
        <v>71</v>
      </c>
      <c r="AY509" s="150" t="s">
        <v>144</v>
      </c>
    </row>
    <row r="510" spans="2:51" s="13" customFormat="1">
      <c r="B510" s="155"/>
      <c r="D510" s="149" t="s">
        <v>153</v>
      </c>
      <c r="E510" s="156" t="s">
        <v>1</v>
      </c>
      <c r="F510" s="157" t="s">
        <v>579</v>
      </c>
      <c r="H510" s="158">
        <v>3.1859999999999999</v>
      </c>
      <c r="I510" s="159"/>
      <c r="L510" s="155"/>
      <c r="M510" s="160"/>
      <c r="T510" s="161"/>
      <c r="AT510" s="156" t="s">
        <v>153</v>
      </c>
      <c r="AU510" s="156" t="s">
        <v>81</v>
      </c>
      <c r="AV510" s="13" t="s">
        <v>81</v>
      </c>
      <c r="AW510" s="13" t="s">
        <v>28</v>
      </c>
      <c r="AX510" s="13" t="s">
        <v>71</v>
      </c>
      <c r="AY510" s="156" t="s">
        <v>144</v>
      </c>
    </row>
    <row r="511" spans="2:51" s="14" customFormat="1">
      <c r="B511" s="173"/>
      <c r="D511" s="149" t="s">
        <v>153</v>
      </c>
      <c r="E511" s="174" t="s">
        <v>1</v>
      </c>
      <c r="F511" s="175" t="s">
        <v>178</v>
      </c>
      <c r="H511" s="176">
        <v>3.1859999999999999</v>
      </c>
      <c r="I511" s="177"/>
      <c r="L511" s="173"/>
      <c r="M511" s="178"/>
      <c r="T511" s="179"/>
      <c r="AT511" s="174" t="s">
        <v>153</v>
      </c>
      <c r="AU511" s="174" t="s">
        <v>81</v>
      </c>
      <c r="AV511" s="14" t="s">
        <v>145</v>
      </c>
      <c r="AW511" s="14" t="s">
        <v>28</v>
      </c>
      <c r="AX511" s="14" t="s">
        <v>71</v>
      </c>
      <c r="AY511" s="174" t="s">
        <v>144</v>
      </c>
    </row>
    <row r="512" spans="2:51" s="15" customFormat="1">
      <c r="B512" s="180"/>
      <c r="D512" s="149" t="s">
        <v>153</v>
      </c>
      <c r="E512" s="181" t="s">
        <v>1</v>
      </c>
      <c r="F512" s="182" t="s">
        <v>182</v>
      </c>
      <c r="H512" s="183">
        <v>49.77</v>
      </c>
      <c r="I512" s="184"/>
      <c r="L512" s="180"/>
      <c r="M512" s="185"/>
      <c r="T512" s="186"/>
      <c r="AT512" s="181" t="s">
        <v>153</v>
      </c>
      <c r="AU512" s="181" t="s">
        <v>81</v>
      </c>
      <c r="AV512" s="15" t="s">
        <v>151</v>
      </c>
      <c r="AW512" s="15" t="s">
        <v>28</v>
      </c>
      <c r="AX512" s="15" t="s">
        <v>79</v>
      </c>
      <c r="AY512" s="181" t="s">
        <v>144</v>
      </c>
    </row>
    <row r="513" spans="2:65" s="1" customFormat="1" ht="24.2" customHeight="1">
      <c r="B513" s="133"/>
      <c r="C513" s="134" t="s">
        <v>580</v>
      </c>
      <c r="D513" s="134" t="s">
        <v>147</v>
      </c>
      <c r="E513" s="135" t="s">
        <v>581</v>
      </c>
      <c r="F513" s="136" t="s">
        <v>582</v>
      </c>
      <c r="G513" s="137" t="s">
        <v>491</v>
      </c>
      <c r="H513" s="187"/>
      <c r="I513" s="139"/>
      <c r="J513" s="140">
        <f>ROUND(I513*H513,2)</f>
        <v>0</v>
      </c>
      <c r="K513" s="141"/>
      <c r="L513" s="32"/>
      <c r="M513" s="142" t="s">
        <v>1</v>
      </c>
      <c r="N513" s="143" t="s">
        <v>36</v>
      </c>
      <c r="P513" s="144">
        <f>O513*H513</f>
        <v>0</v>
      </c>
      <c r="Q513" s="144">
        <v>0</v>
      </c>
      <c r="R513" s="144">
        <f>Q513*H513</f>
        <v>0</v>
      </c>
      <c r="S513" s="144">
        <v>0</v>
      </c>
      <c r="T513" s="145">
        <f>S513*H513</f>
        <v>0</v>
      </c>
      <c r="AR513" s="146" t="s">
        <v>265</v>
      </c>
      <c r="AT513" s="146" t="s">
        <v>147</v>
      </c>
      <c r="AU513" s="146" t="s">
        <v>81</v>
      </c>
      <c r="AY513" s="17" t="s">
        <v>144</v>
      </c>
      <c r="BE513" s="147">
        <f>IF(N513="základní",J513,0)</f>
        <v>0</v>
      </c>
      <c r="BF513" s="147">
        <f>IF(N513="snížená",J513,0)</f>
        <v>0</v>
      </c>
      <c r="BG513" s="147">
        <f>IF(N513="zákl. přenesená",J513,0)</f>
        <v>0</v>
      </c>
      <c r="BH513" s="147">
        <f>IF(N513="sníž. přenesená",J513,0)</f>
        <v>0</v>
      </c>
      <c r="BI513" s="147">
        <f>IF(N513="nulová",J513,0)</f>
        <v>0</v>
      </c>
      <c r="BJ513" s="17" t="s">
        <v>79</v>
      </c>
      <c r="BK513" s="147">
        <f>ROUND(I513*H513,2)</f>
        <v>0</v>
      </c>
      <c r="BL513" s="17" t="s">
        <v>265</v>
      </c>
      <c r="BM513" s="146" t="s">
        <v>747</v>
      </c>
    </row>
    <row r="514" spans="2:65" s="11" customFormat="1" ht="22.9" customHeight="1">
      <c r="B514" s="121"/>
      <c r="D514" s="122" t="s">
        <v>70</v>
      </c>
      <c r="E514" s="131" t="s">
        <v>584</v>
      </c>
      <c r="F514" s="131" t="s">
        <v>585</v>
      </c>
      <c r="I514" s="124"/>
      <c r="J514" s="132">
        <f>BK514</f>
        <v>0</v>
      </c>
      <c r="L514" s="121"/>
      <c r="M514" s="126"/>
      <c r="P514" s="127">
        <f>P515</f>
        <v>0</v>
      </c>
      <c r="R514" s="127">
        <f>R515</f>
        <v>0</v>
      </c>
      <c r="T514" s="128">
        <f>T515</f>
        <v>1.4608049999999999E-2</v>
      </c>
      <c r="AR514" s="122" t="s">
        <v>81</v>
      </c>
      <c r="AT514" s="129" t="s">
        <v>70</v>
      </c>
      <c r="AU514" s="129" t="s">
        <v>79</v>
      </c>
      <c r="AY514" s="122" t="s">
        <v>144</v>
      </c>
      <c r="BK514" s="130">
        <f>BK515</f>
        <v>0</v>
      </c>
    </row>
    <row r="515" spans="2:65" s="1" customFormat="1" ht="24.2" customHeight="1">
      <c r="B515" s="133"/>
      <c r="C515" s="134" t="s">
        <v>586</v>
      </c>
      <c r="D515" s="134" t="s">
        <v>147</v>
      </c>
      <c r="E515" s="135" t="s">
        <v>587</v>
      </c>
      <c r="F515" s="136" t="s">
        <v>588</v>
      </c>
      <c r="G515" s="137" t="s">
        <v>171</v>
      </c>
      <c r="H515" s="138">
        <v>97.387</v>
      </c>
      <c r="I515" s="139"/>
      <c r="J515" s="140">
        <f>ROUND(I515*H515,2)</f>
        <v>0</v>
      </c>
      <c r="K515" s="141"/>
      <c r="L515" s="32"/>
      <c r="M515" s="188" t="s">
        <v>1</v>
      </c>
      <c r="N515" s="189" t="s">
        <v>36</v>
      </c>
      <c r="O515" s="190"/>
      <c r="P515" s="191">
        <f>O515*H515</f>
        <v>0</v>
      </c>
      <c r="Q515" s="191">
        <v>0</v>
      </c>
      <c r="R515" s="191">
        <f>Q515*H515</f>
        <v>0</v>
      </c>
      <c r="S515" s="191">
        <v>1.4999999999999999E-4</v>
      </c>
      <c r="T515" s="192">
        <f>S515*H515</f>
        <v>1.4608049999999999E-2</v>
      </c>
      <c r="AR515" s="146" t="s">
        <v>265</v>
      </c>
      <c r="AT515" s="146" t="s">
        <v>147</v>
      </c>
      <c r="AU515" s="146" t="s">
        <v>81</v>
      </c>
      <c r="AY515" s="17" t="s">
        <v>144</v>
      </c>
      <c r="BE515" s="147">
        <f>IF(N515="základní",J515,0)</f>
        <v>0</v>
      </c>
      <c r="BF515" s="147">
        <f>IF(N515="snížená",J515,0)</f>
        <v>0</v>
      </c>
      <c r="BG515" s="147">
        <f>IF(N515="zákl. přenesená",J515,0)</f>
        <v>0</v>
      </c>
      <c r="BH515" s="147">
        <f>IF(N515="sníž. přenesená",J515,0)</f>
        <v>0</v>
      </c>
      <c r="BI515" s="147">
        <f>IF(N515="nulová",J515,0)</f>
        <v>0</v>
      </c>
      <c r="BJ515" s="17" t="s">
        <v>79</v>
      </c>
      <c r="BK515" s="147">
        <f>ROUND(I515*H515,2)</f>
        <v>0</v>
      </c>
      <c r="BL515" s="17" t="s">
        <v>265</v>
      </c>
      <c r="BM515" s="146" t="s">
        <v>589</v>
      </c>
    </row>
    <row r="516" spans="2:65" s="1" customFormat="1" ht="6.95" customHeight="1">
      <c r="B516" s="44"/>
      <c r="C516" s="45"/>
      <c r="D516" s="45"/>
      <c r="E516" s="45"/>
      <c r="F516" s="45"/>
      <c r="G516" s="45"/>
      <c r="H516" s="45"/>
      <c r="I516" s="45"/>
      <c r="J516" s="45"/>
      <c r="K516" s="45"/>
      <c r="L516" s="32"/>
    </row>
  </sheetData>
  <autoFilter ref="C130:K515" xr:uid="{00000000-0009-0000-0000-000005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16"/>
  <sheetViews>
    <sheetView showGridLines="0" topLeftCell="A395" workbookViewId="0">
      <selection activeCell="C397" sqref="C397:J3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I'!K6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748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I'!AN10="","",'Rekapitulace stavby I'!AN10)</f>
        <v/>
      </c>
      <c r="L14" s="32"/>
    </row>
    <row r="15" spans="2:46" s="1" customFormat="1" ht="18" customHeight="1">
      <c r="B15" s="32"/>
      <c r="E15" s="25" t="str">
        <f>IF('Rekapitulace stavby I'!E11="","",'Rekapitulace stavby I'!E11)</f>
        <v xml:space="preserve"> </v>
      </c>
      <c r="I15" s="27" t="s">
        <v>24</v>
      </c>
      <c r="J15" s="25" t="str">
        <f>IF('Rekapitulace stavby I'!AN11="","",'Rekapitulace stavby I'!AN11)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I'!AN13</f>
        <v>Vyplň údaj</v>
      </c>
      <c r="L17" s="32"/>
    </row>
    <row r="18" spans="2:12" s="1" customFormat="1" ht="18" customHeight="1">
      <c r="B18" s="32"/>
      <c r="E18" s="326" t="str">
        <f>'Rekapitulace stavby I'!E14</f>
        <v>Vyplň údaj</v>
      </c>
      <c r="F18" s="318"/>
      <c r="G18" s="318"/>
      <c r="H18" s="318"/>
      <c r="I18" s="27" t="s">
        <v>24</v>
      </c>
      <c r="J18" s="28" t="str">
        <f>'Rekapitulace stavby I'!AN14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I'!AN16="","",'Rekapitulace stavby I'!AN16)</f>
        <v/>
      </c>
      <c r="L20" s="32"/>
    </row>
    <row r="21" spans="2:12" s="1" customFormat="1" ht="18" customHeight="1">
      <c r="B21" s="32"/>
      <c r="E21" s="25" t="str">
        <f>IF('Rekapitulace stavby I'!E17="","",'Rekapitulace stavby I'!E17)</f>
        <v xml:space="preserve"> </v>
      </c>
      <c r="I21" s="27" t="s">
        <v>24</v>
      </c>
      <c r="J21" s="25" t="str">
        <f>IF('Rekapitulace stavby I'!AN17="","",'Rekapitulace stavby I'!AN17)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I'!AN19="","",'Rekapitulace stavby I'!AN19)</f>
        <v/>
      </c>
      <c r="L23" s="32"/>
    </row>
    <row r="24" spans="2:12" s="1" customFormat="1" ht="18" customHeight="1">
      <c r="B24" s="32"/>
      <c r="E24" s="25" t="str">
        <f>IF('Rekapitulace stavby I'!E20="","",'Rekapitulace stavby I'!E20)</f>
        <v xml:space="preserve"> </v>
      </c>
      <c r="I24" s="27" t="s">
        <v>24</v>
      </c>
      <c r="J24" s="25" t="str">
        <f>IF('Rekapitulace stavby I'!AN20="","",'Rekapitulace stavby I'!AN20)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ROUND(J131,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ROUND((SUM(BE131:BE515)),  2)</f>
        <v>0</v>
      </c>
      <c r="I33" s="92">
        <v>0.21</v>
      </c>
      <c r="J33" s="91">
        <f>ROUND(((SUM(BE131:BE515))*I33),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ROUND((SUM(BF131:BF515)),  2)</f>
        <v>0</v>
      </c>
      <c r="I34" s="92">
        <v>0.15</v>
      </c>
      <c r="J34" s="91">
        <f>ROUND(((SUM(BF131:BF515))*I34),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ROUND((SUM(BG131:BG515)),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ROUND((SUM(BH131:BH515)),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ROUND((SUM(BI131:BI515)),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05b - 5 NP - typ A a B 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J131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117</v>
      </c>
      <c r="E100" s="110"/>
      <c r="F100" s="110"/>
      <c r="G100" s="110"/>
      <c r="H100" s="110"/>
      <c r="I100" s="110"/>
      <c r="J100" s="111">
        <f>J169</f>
        <v>0</v>
      </c>
      <c r="L100" s="108"/>
    </row>
    <row r="101" spans="2:12" s="9" customFormat="1" ht="19.899999999999999" customHeight="1">
      <c r="B101" s="108"/>
      <c r="D101" s="109" t="s">
        <v>118</v>
      </c>
      <c r="E101" s="110"/>
      <c r="F101" s="110"/>
      <c r="G101" s="110"/>
      <c r="H101" s="110"/>
      <c r="I101" s="110"/>
      <c r="J101" s="111">
        <f>J286</f>
        <v>0</v>
      </c>
      <c r="L101" s="108"/>
    </row>
    <row r="102" spans="2:12" s="9" customFormat="1" ht="19.899999999999999" customHeight="1">
      <c r="B102" s="108"/>
      <c r="D102" s="109" t="s">
        <v>119</v>
      </c>
      <c r="E102" s="110"/>
      <c r="F102" s="110"/>
      <c r="G102" s="110"/>
      <c r="H102" s="110"/>
      <c r="I102" s="110"/>
      <c r="J102" s="111">
        <f>J365</f>
        <v>0</v>
      </c>
      <c r="L102" s="108"/>
    </row>
    <row r="103" spans="2:12" s="9" customFormat="1" ht="19.899999999999999" customHeight="1">
      <c r="B103" s="108"/>
      <c r="D103" s="109" t="s">
        <v>120</v>
      </c>
      <c r="E103" s="110"/>
      <c r="F103" s="110"/>
      <c r="G103" s="110"/>
      <c r="H103" s="110"/>
      <c r="I103" s="110"/>
      <c r="J103" s="111">
        <f>J389</f>
        <v>0</v>
      </c>
      <c r="L103" s="108"/>
    </row>
    <row r="104" spans="2:12" s="8" customFormat="1" ht="24.95" customHeight="1">
      <c r="B104" s="104"/>
      <c r="D104" s="105" t="s">
        <v>121</v>
      </c>
      <c r="E104" s="106"/>
      <c r="F104" s="106"/>
      <c r="G104" s="106"/>
      <c r="H104" s="106"/>
      <c r="I104" s="106"/>
      <c r="J104" s="107">
        <f>J391</f>
        <v>0</v>
      </c>
      <c r="L104" s="104"/>
    </row>
    <row r="105" spans="2:12" s="9" customFormat="1" ht="19.899999999999999" customHeight="1">
      <c r="B105" s="108"/>
      <c r="D105" s="109" t="s">
        <v>122</v>
      </c>
      <c r="E105" s="110"/>
      <c r="F105" s="110"/>
      <c r="G105" s="110"/>
      <c r="H105" s="110"/>
      <c r="I105" s="110"/>
      <c r="J105" s="111">
        <f>J392</f>
        <v>0</v>
      </c>
      <c r="L105" s="108"/>
    </row>
    <row r="106" spans="2:12" s="9" customFormat="1" ht="19.899999999999999" customHeight="1">
      <c r="B106" s="108"/>
      <c r="D106" s="109" t="s">
        <v>123</v>
      </c>
      <c r="E106" s="110"/>
      <c r="F106" s="110"/>
      <c r="G106" s="110"/>
      <c r="H106" s="110"/>
      <c r="I106" s="110"/>
      <c r="J106" s="111">
        <f>J396</f>
        <v>0</v>
      </c>
      <c r="L106" s="108"/>
    </row>
    <row r="107" spans="2:12" s="9" customFormat="1" ht="19.899999999999999" customHeight="1">
      <c r="B107" s="108"/>
      <c r="D107" s="109" t="s">
        <v>124</v>
      </c>
      <c r="E107" s="110"/>
      <c r="F107" s="110"/>
      <c r="G107" s="110"/>
      <c r="H107" s="110"/>
      <c r="I107" s="110"/>
      <c r="J107" s="111">
        <f>J399</f>
        <v>0</v>
      </c>
      <c r="L107" s="108"/>
    </row>
    <row r="108" spans="2:12" s="9" customFormat="1" ht="19.899999999999999" customHeight="1">
      <c r="B108" s="108"/>
      <c r="D108" s="109" t="s">
        <v>125</v>
      </c>
      <c r="E108" s="110"/>
      <c r="F108" s="110"/>
      <c r="G108" s="110"/>
      <c r="H108" s="110"/>
      <c r="I108" s="110"/>
      <c r="J108" s="111">
        <f>J458</f>
        <v>0</v>
      </c>
      <c r="L108" s="108"/>
    </row>
    <row r="109" spans="2:12" s="9" customFormat="1" ht="19.899999999999999" customHeight="1">
      <c r="B109" s="108"/>
      <c r="D109" s="109" t="s">
        <v>126</v>
      </c>
      <c r="E109" s="110"/>
      <c r="F109" s="110"/>
      <c r="G109" s="110"/>
      <c r="H109" s="110"/>
      <c r="I109" s="110"/>
      <c r="J109" s="111">
        <f>J468</f>
        <v>0</v>
      </c>
      <c r="L109" s="108"/>
    </row>
    <row r="110" spans="2:12" s="9" customFormat="1" ht="19.899999999999999" customHeight="1">
      <c r="B110" s="108"/>
      <c r="D110" s="109" t="s">
        <v>127</v>
      </c>
      <c r="E110" s="110"/>
      <c r="F110" s="110"/>
      <c r="G110" s="110"/>
      <c r="H110" s="110"/>
      <c r="I110" s="110"/>
      <c r="J110" s="111">
        <f>J484</f>
        <v>0</v>
      </c>
      <c r="L110" s="108"/>
    </row>
    <row r="111" spans="2:12" s="9" customFormat="1" ht="19.899999999999999" customHeight="1">
      <c r="B111" s="108"/>
      <c r="D111" s="109" t="s">
        <v>128</v>
      </c>
      <c r="E111" s="110"/>
      <c r="F111" s="110"/>
      <c r="G111" s="110"/>
      <c r="H111" s="110"/>
      <c r="I111" s="110"/>
      <c r="J111" s="111">
        <f>J514</f>
        <v>0</v>
      </c>
      <c r="L111" s="108"/>
    </row>
    <row r="112" spans="2:12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129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324" t="str">
        <f>E7</f>
        <v>UK Kam - Reko sdílených sociálek a kuchyní na 3 blocích, kolej Na Kotli, Hradec Králové</v>
      </c>
      <c r="F121" s="325"/>
      <c r="G121" s="325"/>
      <c r="H121" s="325"/>
      <c r="L121" s="32"/>
    </row>
    <row r="122" spans="2:12" s="1" customFormat="1" ht="12" customHeight="1">
      <c r="B122" s="32"/>
      <c r="C122" s="27" t="s">
        <v>107</v>
      </c>
      <c r="L122" s="32"/>
    </row>
    <row r="123" spans="2:12" s="1" customFormat="1" ht="16.5" customHeight="1">
      <c r="B123" s="32"/>
      <c r="E123" s="303" t="str">
        <f>E9</f>
        <v>05b - 5 NP - typ A a B INV</v>
      </c>
      <c r="F123" s="323"/>
      <c r="G123" s="323"/>
      <c r="H123" s="323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 xml:space="preserve"> </v>
      </c>
      <c r="I125" s="27" t="s">
        <v>21</v>
      </c>
      <c r="J125" s="52" t="str">
        <f>IF(J12="","",J12)</f>
        <v/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22</v>
      </c>
      <c r="F127" s="25" t="str">
        <f>E15</f>
        <v xml:space="preserve"> </v>
      </c>
      <c r="I127" s="27" t="s">
        <v>27</v>
      </c>
      <c r="J127" s="30" t="str">
        <f>E21</f>
        <v xml:space="preserve"> </v>
      </c>
      <c r="L127" s="32"/>
    </row>
    <row r="128" spans="2:12" s="1" customFormat="1" ht="15.2" customHeight="1">
      <c r="B128" s="32"/>
      <c r="C128" s="27" t="s">
        <v>25</v>
      </c>
      <c r="F128" s="25" t="str">
        <f>IF(E18="","",E18)</f>
        <v>Vyplň údaj</v>
      </c>
      <c r="I128" s="27" t="s">
        <v>29</v>
      </c>
      <c r="J128" s="30" t="str">
        <f>E24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2"/>
      <c r="C130" s="113" t="s">
        <v>130</v>
      </c>
      <c r="D130" s="114" t="s">
        <v>56</v>
      </c>
      <c r="E130" s="114" t="s">
        <v>52</v>
      </c>
      <c r="F130" s="114" t="s">
        <v>53</v>
      </c>
      <c r="G130" s="114" t="s">
        <v>131</v>
      </c>
      <c r="H130" s="114" t="s">
        <v>132</v>
      </c>
      <c r="I130" s="114" t="s">
        <v>133</v>
      </c>
      <c r="J130" s="115" t="s">
        <v>111</v>
      </c>
      <c r="K130" s="116" t="s">
        <v>134</v>
      </c>
      <c r="L130" s="112"/>
      <c r="M130" s="59" t="s">
        <v>1</v>
      </c>
      <c r="N130" s="60" t="s">
        <v>35</v>
      </c>
      <c r="O130" s="60" t="s">
        <v>135</v>
      </c>
      <c r="P130" s="60" t="s">
        <v>136</v>
      </c>
      <c r="Q130" s="60" t="s">
        <v>137</v>
      </c>
      <c r="R130" s="60" t="s">
        <v>138</v>
      </c>
      <c r="S130" s="60" t="s">
        <v>139</v>
      </c>
      <c r="T130" s="61" t="s">
        <v>140</v>
      </c>
    </row>
    <row r="131" spans="2:65" s="1" customFormat="1" ht="22.9" customHeight="1">
      <c r="B131" s="32"/>
      <c r="C131" s="64" t="s">
        <v>141</v>
      </c>
      <c r="J131" s="117">
        <f>BK131</f>
        <v>0</v>
      </c>
      <c r="L131" s="32"/>
      <c r="M131" s="62"/>
      <c r="N131" s="53"/>
      <c r="O131" s="53"/>
      <c r="P131" s="118">
        <f>P132+P391</f>
        <v>0</v>
      </c>
      <c r="Q131" s="53"/>
      <c r="R131" s="118">
        <f>R132+R391</f>
        <v>8.5360391899999986</v>
      </c>
      <c r="S131" s="53"/>
      <c r="T131" s="119">
        <f>T132+T391</f>
        <v>25.26705359</v>
      </c>
      <c r="AT131" s="17" t="s">
        <v>70</v>
      </c>
      <c r="AU131" s="17" t="s">
        <v>113</v>
      </c>
      <c r="BK131" s="120">
        <f>BK132+BK391</f>
        <v>0</v>
      </c>
    </row>
    <row r="132" spans="2:65" s="11" customFormat="1" ht="25.9" customHeight="1">
      <c r="B132" s="121"/>
      <c r="D132" s="122" t="s">
        <v>70</v>
      </c>
      <c r="E132" s="123" t="s">
        <v>142</v>
      </c>
      <c r="F132" s="123" t="s">
        <v>143</v>
      </c>
      <c r="I132" s="124"/>
      <c r="J132" s="125">
        <f>BK132</f>
        <v>0</v>
      </c>
      <c r="L132" s="121"/>
      <c r="M132" s="126"/>
      <c r="P132" s="127">
        <f>P133+P155+P169+P286+P365+P389</f>
        <v>0</v>
      </c>
      <c r="R132" s="127">
        <f>R133+R155+R169+R286+R365+R389</f>
        <v>8.5360391899999986</v>
      </c>
      <c r="T132" s="128">
        <f>T133+T155+T169+T286+T365+T389</f>
        <v>11.047432000000001</v>
      </c>
      <c r="AR132" s="122" t="s">
        <v>79</v>
      </c>
      <c r="AT132" s="129" t="s">
        <v>70</v>
      </c>
      <c r="AU132" s="129" t="s">
        <v>71</v>
      </c>
      <c r="AY132" s="122" t="s">
        <v>144</v>
      </c>
      <c r="BK132" s="130">
        <f>BK133+BK155+BK169+BK286+BK365+BK389</f>
        <v>0</v>
      </c>
    </row>
    <row r="133" spans="2:65" s="11" customFormat="1" ht="22.9" customHeight="1">
      <c r="B133" s="121"/>
      <c r="D133" s="122" t="s">
        <v>70</v>
      </c>
      <c r="E133" s="131" t="s">
        <v>145</v>
      </c>
      <c r="F133" s="131" t="s">
        <v>146</v>
      </c>
      <c r="I133" s="124"/>
      <c r="J133" s="132">
        <f>BK133</f>
        <v>0</v>
      </c>
      <c r="L133" s="121"/>
      <c r="M133" s="126"/>
      <c r="P133" s="127">
        <f>SUM(P134:P154)</f>
        <v>0</v>
      </c>
      <c r="R133" s="127">
        <f>SUM(R134:R154)</f>
        <v>0.97126911999999987</v>
      </c>
      <c r="T133" s="128">
        <f>SUM(T134:T154)</f>
        <v>0</v>
      </c>
      <c r="AR133" s="122" t="s">
        <v>79</v>
      </c>
      <c r="AT133" s="129" t="s">
        <v>70</v>
      </c>
      <c r="AU133" s="129" t="s">
        <v>79</v>
      </c>
      <c r="AY133" s="122" t="s">
        <v>144</v>
      </c>
      <c r="BK133" s="130">
        <f>SUM(BK134:BK154)</f>
        <v>0</v>
      </c>
    </row>
    <row r="134" spans="2:65" s="1" customFormat="1" ht="24.2" customHeight="1">
      <c r="B134" s="133"/>
      <c r="C134" s="134" t="s">
        <v>79</v>
      </c>
      <c r="D134" s="134" t="s">
        <v>147</v>
      </c>
      <c r="E134" s="135" t="s">
        <v>148</v>
      </c>
      <c r="F134" s="136" t="s">
        <v>149</v>
      </c>
      <c r="G134" s="137" t="s">
        <v>150</v>
      </c>
      <c r="H134" s="138">
        <v>0.308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36</v>
      </c>
      <c r="P134" s="144">
        <f>O134*H134</f>
        <v>0</v>
      </c>
      <c r="Q134" s="144">
        <v>1.8774999999999999</v>
      </c>
      <c r="R134" s="144">
        <f>Q134*H134</f>
        <v>0.57826999999999995</v>
      </c>
      <c r="S134" s="144">
        <v>0</v>
      </c>
      <c r="T134" s="145">
        <f>S134*H134</f>
        <v>0</v>
      </c>
      <c r="AR134" s="146" t="s">
        <v>151</v>
      </c>
      <c r="AT134" s="146" t="s">
        <v>147</v>
      </c>
      <c r="AU134" s="146" t="s">
        <v>81</v>
      </c>
      <c r="AY134" s="17" t="s">
        <v>144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79</v>
      </c>
      <c r="BK134" s="147">
        <f>ROUND(I134*H134,2)</f>
        <v>0</v>
      </c>
      <c r="BL134" s="17" t="s">
        <v>151</v>
      </c>
      <c r="BM134" s="146" t="s">
        <v>152</v>
      </c>
    </row>
    <row r="135" spans="2:65" s="12" customFormat="1">
      <c r="B135" s="148"/>
      <c r="D135" s="149" t="s">
        <v>153</v>
      </c>
      <c r="E135" s="150" t="s">
        <v>1</v>
      </c>
      <c r="F135" s="151" t="s">
        <v>154</v>
      </c>
      <c r="H135" s="150" t="s">
        <v>1</v>
      </c>
      <c r="I135" s="152"/>
      <c r="L135" s="148"/>
      <c r="M135" s="153"/>
      <c r="T135" s="154"/>
      <c r="AT135" s="150" t="s">
        <v>153</v>
      </c>
      <c r="AU135" s="150" t="s">
        <v>81</v>
      </c>
      <c r="AV135" s="12" t="s">
        <v>79</v>
      </c>
      <c r="AW135" s="12" t="s">
        <v>28</v>
      </c>
      <c r="AX135" s="12" t="s">
        <v>71</v>
      </c>
      <c r="AY135" s="150" t="s">
        <v>144</v>
      </c>
    </row>
    <row r="136" spans="2:65" s="13" customFormat="1">
      <c r="B136" s="155"/>
      <c r="D136" s="149" t="s">
        <v>153</v>
      </c>
      <c r="E136" s="156" t="s">
        <v>1</v>
      </c>
      <c r="F136" s="157" t="s">
        <v>155</v>
      </c>
      <c r="H136" s="158">
        <v>0.308</v>
      </c>
      <c r="I136" s="159"/>
      <c r="L136" s="155"/>
      <c r="M136" s="160"/>
      <c r="T136" s="161"/>
      <c r="AT136" s="156" t="s">
        <v>153</v>
      </c>
      <c r="AU136" s="156" t="s">
        <v>81</v>
      </c>
      <c r="AV136" s="13" t="s">
        <v>81</v>
      </c>
      <c r="AW136" s="13" t="s">
        <v>28</v>
      </c>
      <c r="AX136" s="13" t="s">
        <v>79</v>
      </c>
      <c r="AY136" s="156" t="s">
        <v>144</v>
      </c>
    </row>
    <row r="137" spans="2:65" s="1" customFormat="1" ht="37.9" customHeight="1">
      <c r="B137" s="133"/>
      <c r="C137" s="134" t="s">
        <v>81</v>
      </c>
      <c r="D137" s="134" t="s">
        <v>147</v>
      </c>
      <c r="E137" s="135" t="s">
        <v>156</v>
      </c>
      <c r="F137" s="136" t="s">
        <v>157</v>
      </c>
      <c r="G137" s="137" t="s">
        <v>158</v>
      </c>
      <c r="H137" s="138">
        <v>7.1999999999999995E-2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36</v>
      </c>
      <c r="P137" s="144">
        <f>O137*H137</f>
        <v>0</v>
      </c>
      <c r="Q137" s="144">
        <v>1.7090000000000001E-2</v>
      </c>
      <c r="R137" s="144">
        <f>Q137*H137</f>
        <v>1.2304799999999999E-3</v>
      </c>
      <c r="S137" s="144">
        <v>0</v>
      </c>
      <c r="T137" s="145">
        <f>S137*H137</f>
        <v>0</v>
      </c>
      <c r="AR137" s="146" t="s">
        <v>151</v>
      </c>
      <c r="AT137" s="146" t="s">
        <v>147</v>
      </c>
      <c r="AU137" s="146" t="s">
        <v>81</v>
      </c>
      <c r="AY137" s="17" t="s">
        <v>144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79</v>
      </c>
      <c r="BK137" s="147">
        <f>ROUND(I137*H137,2)</f>
        <v>0</v>
      </c>
      <c r="BL137" s="17" t="s">
        <v>151</v>
      </c>
      <c r="BM137" s="146" t="s">
        <v>159</v>
      </c>
    </row>
    <row r="138" spans="2:65" s="12" customFormat="1">
      <c r="B138" s="148"/>
      <c r="D138" s="149" t="s">
        <v>153</v>
      </c>
      <c r="E138" s="150" t="s">
        <v>1</v>
      </c>
      <c r="F138" s="151" t="s">
        <v>160</v>
      </c>
      <c r="H138" s="150" t="s">
        <v>1</v>
      </c>
      <c r="I138" s="152"/>
      <c r="L138" s="148"/>
      <c r="M138" s="153"/>
      <c r="T138" s="154"/>
      <c r="AT138" s="150" t="s">
        <v>153</v>
      </c>
      <c r="AU138" s="150" t="s">
        <v>81</v>
      </c>
      <c r="AV138" s="12" t="s">
        <v>79</v>
      </c>
      <c r="AW138" s="12" t="s">
        <v>28</v>
      </c>
      <c r="AX138" s="12" t="s">
        <v>71</v>
      </c>
      <c r="AY138" s="150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161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3" customFormat="1">
      <c r="B140" s="155"/>
      <c r="D140" s="149" t="s">
        <v>153</v>
      </c>
      <c r="E140" s="156" t="s">
        <v>1</v>
      </c>
      <c r="F140" s="157" t="s">
        <v>162</v>
      </c>
      <c r="H140" s="158">
        <v>7.1999999999999995E-2</v>
      </c>
      <c r="I140" s="159"/>
      <c r="L140" s="155"/>
      <c r="M140" s="160"/>
      <c r="T140" s="161"/>
      <c r="AT140" s="156" t="s">
        <v>153</v>
      </c>
      <c r="AU140" s="156" t="s">
        <v>81</v>
      </c>
      <c r="AV140" s="13" t="s">
        <v>81</v>
      </c>
      <c r="AW140" s="13" t="s">
        <v>28</v>
      </c>
      <c r="AX140" s="13" t="s">
        <v>79</v>
      </c>
      <c r="AY140" s="156" t="s">
        <v>144</v>
      </c>
    </row>
    <row r="141" spans="2:65" s="1" customFormat="1" ht="24.2" customHeight="1">
      <c r="B141" s="133"/>
      <c r="C141" s="162" t="s">
        <v>145</v>
      </c>
      <c r="D141" s="162" t="s">
        <v>163</v>
      </c>
      <c r="E141" s="163" t="s">
        <v>164</v>
      </c>
      <c r="F141" s="164" t="s">
        <v>165</v>
      </c>
      <c r="G141" s="165" t="s">
        <v>158</v>
      </c>
      <c r="H141" s="166">
        <v>8.5999999999999993E-2</v>
      </c>
      <c r="I141" s="167"/>
      <c r="J141" s="168">
        <f>ROUND(I141*H141,2)</f>
        <v>0</v>
      </c>
      <c r="K141" s="169"/>
      <c r="L141" s="170"/>
      <c r="M141" s="171" t="s">
        <v>1</v>
      </c>
      <c r="N141" s="172" t="s">
        <v>36</v>
      </c>
      <c r="P141" s="144">
        <f>O141*H141</f>
        <v>0</v>
      </c>
      <c r="Q141" s="144">
        <v>1</v>
      </c>
      <c r="R141" s="144">
        <f>Q141*H141</f>
        <v>8.5999999999999993E-2</v>
      </c>
      <c r="S141" s="144">
        <v>0</v>
      </c>
      <c r="T141" s="145">
        <f>S141*H141</f>
        <v>0</v>
      </c>
      <c r="AR141" s="146" t="s">
        <v>166</v>
      </c>
      <c r="AT141" s="146" t="s">
        <v>163</v>
      </c>
      <c r="AU141" s="146" t="s">
        <v>81</v>
      </c>
      <c r="AY141" s="17" t="s">
        <v>144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79</v>
      </c>
      <c r="BK141" s="147">
        <f>ROUND(I141*H141,2)</f>
        <v>0</v>
      </c>
      <c r="BL141" s="17" t="s">
        <v>151</v>
      </c>
      <c r="BM141" s="146" t="s">
        <v>167</v>
      </c>
    </row>
    <row r="142" spans="2:65" s="13" customFormat="1">
      <c r="B142" s="155"/>
      <c r="D142" s="149" t="s">
        <v>153</v>
      </c>
      <c r="F142" s="157" t="s">
        <v>168</v>
      </c>
      <c r="H142" s="158">
        <v>8.5999999999999993E-2</v>
      </c>
      <c r="I142" s="159"/>
      <c r="L142" s="155"/>
      <c r="M142" s="160"/>
      <c r="T142" s="161"/>
      <c r="AT142" s="156" t="s">
        <v>153</v>
      </c>
      <c r="AU142" s="156" t="s">
        <v>81</v>
      </c>
      <c r="AV142" s="13" t="s">
        <v>81</v>
      </c>
      <c r="AW142" s="13" t="s">
        <v>3</v>
      </c>
      <c r="AX142" s="13" t="s">
        <v>79</v>
      </c>
      <c r="AY142" s="156" t="s">
        <v>144</v>
      </c>
    </row>
    <row r="143" spans="2:65" s="1" customFormat="1" ht="24.2" customHeight="1">
      <c r="B143" s="133"/>
      <c r="C143" s="134" t="s">
        <v>151</v>
      </c>
      <c r="D143" s="134" t="s">
        <v>147</v>
      </c>
      <c r="E143" s="135" t="s">
        <v>169</v>
      </c>
      <c r="F143" s="136" t="s">
        <v>170</v>
      </c>
      <c r="G143" s="137" t="s">
        <v>171</v>
      </c>
      <c r="H143" s="138">
        <v>6.8959999999999999</v>
      </c>
      <c r="I143" s="139"/>
      <c r="J143" s="140">
        <f>ROUND(I143*H143,2)</f>
        <v>0</v>
      </c>
      <c r="K143" s="141"/>
      <c r="L143" s="32"/>
      <c r="M143" s="142" t="s">
        <v>1</v>
      </c>
      <c r="N143" s="143" t="s">
        <v>36</v>
      </c>
      <c r="P143" s="144">
        <f>O143*H143</f>
        <v>0</v>
      </c>
      <c r="Q143" s="144">
        <v>4.4339999999999997E-2</v>
      </c>
      <c r="R143" s="144">
        <f>Q143*H143</f>
        <v>0.30576863999999998</v>
      </c>
      <c r="S143" s="144">
        <v>0</v>
      </c>
      <c r="T143" s="145">
        <f>S143*H143</f>
        <v>0</v>
      </c>
      <c r="AR143" s="146" t="s">
        <v>151</v>
      </c>
      <c r="AT143" s="146" t="s">
        <v>147</v>
      </c>
      <c r="AU143" s="146" t="s">
        <v>81</v>
      </c>
      <c r="AY143" s="17" t="s">
        <v>144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79</v>
      </c>
      <c r="BK143" s="147">
        <f>ROUND(I143*H143,2)</f>
        <v>0</v>
      </c>
      <c r="BL143" s="17" t="s">
        <v>151</v>
      </c>
      <c r="BM143" s="146" t="s">
        <v>172</v>
      </c>
    </row>
    <row r="144" spans="2:65" s="12" customFormat="1">
      <c r="B144" s="148"/>
      <c r="D144" s="149" t="s">
        <v>153</v>
      </c>
      <c r="E144" s="150" t="s">
        <v>1</v>
      </c>
      <c r="F144" s="151" t="s">
        <v>173</v>
      </c>
      <c r="H144" s="150" t="s">
        <v>1</v>
      </c>
      <c r="I144" s="152"/>
      <c r="L144" s="148"/>
      <c r="M144" s="153"/>
      <c r="T144" s="154"/>
      <c r="AT144" s="150" t="s">
        <v>153</v>
      </c>
      <c r="AU144" s="150" t="s">
        <v>81</v>
      </c>
      <c r="AV144" s="12" t="s">
        <v>79</v>
      </c>
      <c r="AW144" s="12" t="s">
        <v>28</v>
      </c>
      <c r="AX144" s="12" t="s">
        <v>71</v>
      </c>
      <c r="AY144" s="150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174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3" customFormat="1">
      <c r="B146" s="155"/>
      <c r="D146" s="149" t="s">
        <v>153</v>
      </c>
      <c r="E146" s="156" t="s">
        <v>1</v>
      </c>
      <c r="F146" s="157" t="s">
        <v>175</v>
      </c>
      <c r="H146" s="158">
        <v>1.575</v>
      </c>
      <c r="I146" s="159"/>
      <c r="L146" s="155"/>
      <c r="M146" s="160"/>
      <c r="T146" s="161"/>
      <c r="AT146" s="156" t="s">
        <v>153</v>
      </c>
      <c r="AU146" s="156" t="s">
        <v>81</v>
      </c>
      <c r="AV146" s="13" t="s">
        <v>81</v>
      </c>
      <c r="AW146" s="13" t="s">
        <v>28</v>
      </c>
      <c r="AX146" s="13" t="s">
        <v>71</v>
      </c>
      <c r="AY146" s="156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176</v>
      </c>
      <c r="H147" s="158">
        <v>1.569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3" customFormat="1">
      <c r="B148" s="155"/>
      <c r="D148" s="149" t="s">
        <v>153</v>
      </c>
      <c r="E148" s="156" t="s">
        <v>1</v>
      </c>
      <c r="F148" s="157" t="s">
        <v>177</v>
      </c>
      <c r="H148" s="158">
        <v>0.876</v>
      </c>
      <c r="I148" s="159"/>
      <c r="L148" s="155"/>
      <c r="M148" s="160"/>
      <c r="T148" s="161"/>
      <c r="AT148" s="156" t="s">
        <v>153</v>
      </c>
      <c r="AU148" s="156" t="s">
        <v>81</v>
      </c>
      <c r="AV148" s="13" t="s">
        <v>81</v>
      </c>
      <c r="AW148" s="13" t="s">
        <v>28</v>
      </c>
      <c r="AX148" s="13" t="s">
        <v>71</v>
      </c>
      <c r="AY148" s="156" t="s">
        <v>144</v>
      </c>
    </row>
    <row r="149" spans="2:65" s="14" customFormat="1">
      <c r="B149" s="173"/>
      <c r="D149" s="149" t="s">
        <v>153</v>
      </c>
      <c r="E149" s="174" t="s">
        <v>1</v>
      </c>
      <c r="F149" s="175" t="s">
        <v>178</v>
      </c>
      <c r="H149" s="176">
        <v>4.0199999999999996</v>
      </c>
      <c r="I149" s="177"/>
      <c r="L149" s="173"/>
      <c r="M149" s="178"/>
      <c r="T149" s="179"/>
      <c r="AT149" s="174" t="s">
        <v>153</v>
      </c>
      <c r="AU149" s="174" t="s">
        <v>81</v>
      </c>
      <c r="AV149" s="14" t="s">
        <v>145</v>
      </c>
      <c r="AW149" s="14" t="s">
        <v>28</v>
      </c>
      <c r="AX149" s="14" t="s">
        <v>71</v>
      </c>
      <c r="AY149" s="174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179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180</v>
      </c>
      <c r="H151" s="158">
        <v>2.2010000000000001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3" customFormat="1">
      <c r="B152" s="155"/>
      <c r="D152" s="149" t="s">
        <v>153</v>
      </c>
      <c r="E152" s="156" t="s">
        <v>1</v>
      </c>
      <c r="F152" s="157" t="s">
        <v>181</v>
      </c>
      <c r="H152" s="158">
        <v>0.67500000000000004</v>
      </c>
      <c r="I152" s="159"/>
      <c r="L152" s="155"/>
      <c r="M152" s="160"/>
      <c r="T152" s="161"/>
      <c r="AT152" s="156" t="s">
        <v>153</v>
      </c>
      <c r="AU152" s="156" t="s">
        <v>81</v>
      </c>
      <c r="AV152" s="13" t="s">
        <v>81</v>
      </c>
      <c r="AW152" s="13" t="s">
        <v>28</v>
      </c>
      <c r="AX152" s="13" t="s">
        <v>71</v>
      </c>
      <c r="AY152" s="156" t="s">
        <v>144</v>
      </c>
    </row>
    <row r="153" spans="2:65" s="14" customFormat="1">
      <c r="B153" s="173"/>
      <c r="D153" s="149" t="s">
        <v>153</v>
      </c>
      <c r="E153" s="174" t="s">
        <v>1</v>
      </c>
      <c r="F153" s="175" t="s">
        <v>178</v>
      </c>
      <c r="H153" s="176">
        <v>2.8759999999999999</v>
      </c>
      <c r="I153" s="177"/>
      <c r="L153" s="173"/>
      <c r="M153" s="178"/>
      <c r="T153" s="179"/>
      <c r="AT153" s="174" t="s">
        <v>153</v>
      </c>
      <c r="AU153" s="174" t="s">
        <v>81</v>
      </c>
      <c r="AV153" s="14" t="s">
        <v>145</v>
      </c>
      <c r="AW153" s="14" t="s">
        <v>28</v>
      </c>
      <c r="AX153" s="14" t="s">
        <v>71</v>
      </c>
      <c r="AY153" s="174" t="s">
        <v>144</v>
      </c>
    </row>
    <row r="154" spans="2:65" s="15" customFormat="1">
      <c r="B154" s="180"/>
      <c r="D154" s="149" t="s">
        <v>153</v>
      </c>
      <c r="E154" s="181" t="s">
        <v>1</v>
      </c>
      <c r="F154" s="182" t="s">
        <v>182</v>
      </c>
      <c r="H154" s="183">
        <v>6.8959999999999999</v>
      </c>
      <c r="I154" s="184"/>
      <c r="L154" s="180"/>
      <c r="M154" s="185"/>
      <c r="T154" s="186"/>
      <c r="AT154" s="181" t="s">
        <v>153</v>
      </c>
      <c r="AU154" s="181" t="s">
        <v>81</v>
      </c>
      <c r="AV154" s="15" t="s">
        <v>151</v>
      </c>
      <c r="AW154" s="15" t="s">
        <v>28</v>
      </c>
      <c r="AX154" s="15" t="s">
        <v>79</v>
      </c>
      <c r="AY154" s="181" t="s">
        <v>144</v>
      </c>
    </row>
    <row r="155" spans="2:65" s="11" customFormat="1" ht="22.9" customHeight="1">
      <c r="B155" s="121"/>
      <c r="D155" s="122" t="s">
        <v>70</v>
      </c>
      <c r="E155" s="131" t="s">
        <v>151</v>
      </c>
      <c r="F155" s="131" t="s">
        <v>183</v>
      </c>
      <c r="I155" s="124"/>
      <c r="J155" s="132">
        <f>BK155</f>
        <v>0</v>
      </c>
      <c r="L155" s="121"/>
      <c r="M155" s="126"/>
      <c r="P155" s="127">
        <f>SUM(P156:P168)</f>
        <v>0</v>
      </c>
      <c r="R155" s="127">
        <f>SUM(R156:R168)</f>
        <v>0.93104588999999993</v>
      </c>
      <c r="T155" s="128">
        <f>SUM(T156:T168)</f>
        <v>0</v>
      </c>
      <c r="AR155" s="122" t="s">
        <v>79</v>
      </c>
      <c r="AT155" s="129" t="s">
        <v>70</v>
      </c>
      <c r="AU155" s="129" t="s">
        <v>79</v>
      </c>
      <c r="AY155" s="122" t="s">
        <v>144</v>
      </c>
      <c r="BK155" s="130">
        <f>SUM(BK156:BK168)</f>
        <v>0</v>
      </c>
    </row>
    <row r="156" spans="2:65" s="1" customFormat="1" ht="16.5" customHeight="1">
      <c r="B156" s="133"/>
      <c r="C156" s="193" t="s">
        <v>184</v>
      </c>
      <c r="D156" s="193" t="s">
        <v>147</v>
      </c>
      <c r="E156" s="194" t="s">
        <v>185</v>
      </c>
      <c r="F156" s="195" t="s">
        <v>186</v>
      </c>
      <c r="G156" s="196" t="s">
        <v>150</v>
      </c>
      <c r="H156" s="197">
        <v>0.313</v>
      </c>
      <c r="I156" s="198"/>
      <c r="J156" s="198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2.40978</v>
      </c>
      <c r="R156" s="144">
        <f>Q156*H156</f>
        <v>0.75426114</v>
      </c>
      <c r="S156" s="144">
        <v>0</v>
      </c>
      <c r="T156" s="145">
        <f>S156*H156</f>
        <v>0</v>
      </c>
      <c r="AR156" s="146" t="s">
        <v>151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151</v>
      </c>
      <c r="BM156" s="146" t="s">
        <v>749</v>
      </c>
    </row>
    <row r="157" spans="2:65" s="12" customFormat="1" ht="22.5">
      <c r="B157" s="148"/>
      <c r="D157" s="149" t="s">
        <v>153</v>
      </c>
      <c r="E157" s="150" t="s">
        <v>1</v>
      </c>
      <c r="F157" s="151" t="s">
        <v>188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3" customFormat="1">
      <c r="B158" s="155"/>
      <c r="D158" s="149" t="s">
        <v>153</v>
      </c>
      <c r="E158" s="156" t="s">
        <v>1</v>
      </c>
      <c r="F158" s="157" t="s">
        <v>189</v>
      </c>
      <c r="H158" s="158">
        <v>0.313</v>
      </c>
      <c r="I158" s="159"/>
      <c r="L158" s="155"/>
      <c r="M158" s="160"/>
      <c r="T158" s="161"/>
      <c r="AT158" s="156" t="s">
        <v>153</v>
      </c>
      <c r="AU158" s="156" t="s">
        <v>81</v>
      </c>
      <c r="AV158" s="13" t="s">
        <v>81</v>
      </c>
      <c r="AW158" s="13" t="s">
        <v>28</v>
      </c>
      <c r="AX158" s="13" t="s">
        <v>79</v>
      </c>
      <c r="AY158" s="156" t="s">
        <v>144</v>
      </c>
    </row>
    <row r="159" spans="2:65" s="1" customFormat="1" ht="16.5" customHeight="1">
      <c r="B159" s="133"/>
      <c r="C159" s="134" t="s">
        <v>190</v>
      </c>
      <c r="D159" s="134" t="s">
        <v>147</v>
      </c>
      <c r="E159" s="135" t="s">
        <v>191</v>
      </c>
      <c r="F159" s="136" t="s">
        <v>192</v>
      </c>
      <c r="G159" s="137" t="s">
        <v>150</v>
      </c>
      <c r="H159" s="138">
        <v>7.4999999999999997E-2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36</v>
      </c>
      <c r="P159" s="144">
        <f>O159*H159</f>
        <v>0</v>
      </c>
      <c r="Q159" s="144">
        <v>2.3010899999999999</v>
      </c>
      <c r="R159" s="144">
        <f>Q159*H159</f>
        <v>0.17258174999999998</v>
      </c>
      <c r="S159" s="144">
        <v>0</v>
      </c>
      <c r="T159" s="145">
        <f>S159*H159</f>
        <v>0</v>
      </c>
      <c r="AR159" s="146" t="s">
        <v>151</v>
      </c>
      <c r="AT159" s="146" t="s">
        <v>147</v>
      </c>
      <c r="AU159" s="146" t="s">
        <v>81</v>
      </c>
      <c r="AY159" s="17" t="s">
        <v>144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79</v>
      </c>
      <c r="BK159" s="147">
        <f>ROUND(I159*H159,2)</f>
        <v>0</v>
      </c>
      <c r="BL159" s="17" t="s">
        <v>151</v>
      </c>
      <c r="BM159" s="146" t="s">
        <v>193</v>
      </c>
    </row>
    <row r="160" spans="2:65" s="12" customFormat="1">
      <c r="B160" s="148"/>
      <c r="D160" s="149" t="s">
        <v>153</v>
      </c>
      <c r="E160" s="150" t="s">
        <v>1</v>
      </c>
      <c r="F160" s="151" t="s">
        <v>160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194</v>
      </c>
      <c r="H161" s="158">
        <v>7.4999999999999997E-2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79</v>
      </c>
      <c r="AY161" s="156" t="s">
        <v>144</v>
      </c>
    </row>
    <row r="162" spans="2:65" s="1" customFormat="1" ht="24.2" customHeight="1">
      <c r="B162" s="133"/>
      <c r="C162" s="134" t="s">
        <v>195</v>
      </c>
      <c r="D162" s="134" t="s">
        <v>147</v>
      </c>
      <c r="E162" s="135" t="s">
        <v>196</v>
      </c>
      <c r="F162" s="136" t="s">
        <v>197</v>
      </c>
      <c r="G162" s="137" t="s">
        <v>171</v>
      </c>
      <c r="H162" s="138">
        <v>0.8</v>
      </c>
      <c r="I162" s="139"/>
      <c r="J162" s="140">
        <f>ROUND(I162*H162,2)</f>
        <v>0</v>
      </c>
      <c r="K162" s="141"/>
      <c r="L162" s="32"/>
      <c r="M162" s="142" t="s">
        <v>1</v>
      </c>
      <c r="N162" s="143" t="s">
        <v>36</v>
      </c>
      <c r="P162" s="144">
        <f>O162*H162</f>
        <v>0</v>
      </c>
      <c r="Q162" s="144">
        <v>4.6499999999999996E-3</v>
      </c>
      <c r="R162" s="144">
        <f>Q162*H162</f>
        <v>3.7199999999999998E-3</v>
      </c>
      <c r="S162" s="144">
        <v>0</v>
      </c>
      <c r="T162" s="145">
        <f>S162*H162</f>
        <v>0</v>
      </c>
      <c r="AR162" s="146" t="s">
        <v>151</v>
      </c>
      <c r="AT162" s="146" t="s">
        <v>147</v>
      </c>
      <c r="AU162" s="146" t="s">
        <v>81</v>
      </c>
      <c r="AY162" s="17" t="s">
        <v>144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79</v>
      </c>
      <c r="BK162" s="147">
        <f>ROUND(I162*H162,2)</f>
        <v>0</v>
      </c>
      <c r="BL162" s="17" t="s">
        <v>151</v>
      </c>
      <c r="BM162" s="146" t="s">
        <v>198</v>
      </c>
    </row>
    <row r="163" spans="2:65" s="13" customFormat="1">
      <c r="B163" s="155"/>
      <c r="D163" s="149" t="s">
        <v>153</v>
      </c>
      <c r="E163" s="156" t="s">
        <v>1</v>
      </c>
      <c r="F163" s="157" t="s">
        <v>199</v>
      </c>
      <c r="H163" s="158">
        <v>0.8</v>
      </c>
      <c r="I163" s="159"/>
      <c r="L163" s="155"/>
      <c r="M163" s="160"/>
      <c r="T163" s="161"/>
      <c r="AT163" s="156" t="s">
        <v>153</v>
      </c>
      <c r="AU163" s="156" t="s">
        <v>81</v>
      </c>
      <c r="AV163" s="13" t="s">
        <v>81</v>
      </c>
      <c r="AW163" s="13" t="s">
        <v>28</v>
      </c>
      <c r="AX163" s="13" t="s">
        <v>79</v>
      </c>
      <c r="AY163" s="156" t="s">
        <v>144</v>
      </c>
    </row>
    <row r="164" spans="2:65" s="1" customFormat="1" ht="24.2" customHeight="1">
      <c r="B164" s="133"/>
      <c r="C164" s="134" t="s">
        <v>166</v>
      </c>
      <c r="D164" s="134" t="s">
        <v>147</v>
      </c>
      <c r="E164" s="135" t="s">
        <v>200</v>
      </c>
      <c r="F164" s="136" t="s">
        <v>201</v>
      </c>
      <c r="G164" s="137" t="s">
        <v>171</v>
      </c>
      <c r="H164" s="138">
        <v>0.8</v>
      </c>
      <c r="I164" s="139"/>
      <c r="J164" s="140">
        <f>ROUND(I164*H164,2)</f>
        <v>0</v>
      </c>
      <c r="K164" s="141"/>
      <c r="L164" s="32"/>
      <c r="M164" s="142" t="s">
        <v>1</v>
      </c>
      <c r="N164" s="143" t="s">
        <v>36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151</v>
      </c>
      <c r="AT164" s="146" t="s">
        <v>147</v>
      </c>
      <c r="AU164" s="146" t="s">
        <v>81</v>
      </c>
      <c r="AY164" s="17" t="s">
        <v>144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79</v>
      </c>
      <c r="BK164" s="147">
        <f>ROUND(I164*H164,2)</f>
        <v>0</v>
      </c>
      <c r="BL164" s="17" t="s">
        <v>151</v>
      </c>
      <c r="BM164" s="146" t="s">
        <v>202</v>
      </c>
    </row>
    <row r="165" spans="2:65" s="1" customFormat="1" ht="33" customHeight="1">
      <c r="B165" s="133"/>
      <c r="C165" s="134" t="s">
        <v>203</v>
      </c>
      <c r="D165" s="134" t="s">
        <v>147</v>
      </c>
      <c r="E165" s="135" t="s">
        <v>204</v>
      </c>
      <c r="F165" s="136" t="s">
        <v>205</v>
      </c>
      <c r="G165" s="137" t="s">
        <v>171</v>
      </c>
      <c r="H165" s="138">
        <v>0.3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36</v>
      </c>
      <c r="P165" s="144">
        <f>O165*H165</f>
        <v>0</v>
      </c>
      <c r="Q165" s="144">
        <v>1.6100000000000001E-3</v>
      </c>
      <c r="R165" s="144">
        <f>Q165*H165</f>
        <v>4.8300000000000003E-4</v>
      </c>
      <c r="S165" s="144">
        <v>0</v>
      </c>
      <c r="T165" s="145">
        <f>S165*H165</f>
        <v>0</v>
      </c>
      <c r="AR165" s="146" t="s">
        <v>151</v>
      </c>
      <c r="AT165" s="146" t="s">
        <v>147</v>
      </c>
      <c r="AU165" s="146" t="s">
        <v>81</v>
      </c>
      <c r="AY165" s="17" t="s">
        <v>144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79</v>
      </c>
      <c r="BK165" s="147">
        <f>ROUND(I165*H165,2)</f>
        <v>0</v>
      </c>
      <c r="BL165" s="17" t="s">
        <v>151</v>
      </c>
      <c r="BM165" s="146" t="s">
        <v>206</v>
      </c>
    </row>
    <row r="166" spans="2:65" s="12" customFormat="1">
      <c r="B166" s="148"/>
      <c r="D166" s="149" t="s">
        <v>153</v>
      </c>
      <c r="E166" s="150" t="s">
        <v>1</v>
      </c>
      <c r="F166" s="151" t="s">
        <v>207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208</v>
      </c>
      <c r="H167" s="158">
        <v>0.3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79</v>
      </c>
      <c r="AY167" s="156" t="s">
        <v>144</v>
      </c>
    </row>
    <row r="168" spans="2:65" s="1" customFormat="1" ht="33" customHeight="1">
      <c r="B168" s="133"/>
      <c r="C168" s="134" t="s">
        <v>209</v>
      </c>
      <c r="D168" s="134" t="s">
        <v>147</v>
      </c>
      <c r="E168" s="135" t="s">
        <v>210</v>
      </c>
      <c r="F168" s="136" t="s">
        <v>211</v>
      </c>
      <c r="G168" s="137" t="s">
        <v>171</v>
      </c>
      <c r="H168" s="138">
        <v>0.3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36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151</v>
      </c>
      <c r="AT168" s="146" t="s">
        <v>147</v>
      </c>
      <c r="AU168" s="146" t="s">
        <v>81</v>
      </c>
      <c r="AY168" s="17" t="s">
        <v>144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79</v>
      </c>
      <c r="BK168" s="147">
        <f>ROUND(I168*H168,2)</f>
        <v>0</v>
      </c>
      <c r="BL168" s="17" t="s">
        <v>151</v>
      </c>
      <c r="BM168" s="146" t="s">
        <v>212</v>
      </c>
    </row>
    <row r="169" spans="2:65" s="11" customFormat="1" ht="22.9" customHeight="1">
      <c r="B169" s="121"/>
      <c r="D169" s="122" t="s">
        <v>70</v>
      </c>
      <c r="E169" s="131" t="s">
        <v>190</v>
      </c>
      <c r="F169" s="131" t="s">
        <v>213</v>
      </c>
      <c r="I169" s="124"/>
      <c r="J169" s="132">
        <f>BK169</f>
        <v>0</v>
      </c>
      <c r="L169" s="121"/>
      <c r="M169" s="126"/>
      <c r="P169" s="127">
        <f>SUM(P170:P285)</f>
        <v>0</v>
      </c>
      <c r="R169" s="127">
        <f>SUM(R170:R285)</f>
        <v>6.621258179999999</v>
      </c>
      <c r="T169" s="128">
        <f>SUM(T170:T285)</f>
        <v>0</v>
      </c>
      <c r="AR169" s="122" t="s">
        <v>79</v>
      </c>
      <c r="AT169" s="129" t="s">
        <v>70</v>
      </c>
      <c r="AU169" s="129" t="s">
        <v>79</v>
      </c>
      <c r="AY169" s="122" t="s">
        <v>144</v>
      </c>
      <c r="BK169" s="130">
        <f>SUM(BK170:BK285)</f>
        <v>0</v>
      </c>
    </row>
    <row r="170" spans="2:65" s="1" customFormat="1" ht="16.5" customHeight="1">
      <c r="B170" s="133"/>
      <c r="C170" s="193" t="s">
        <v>214</v>
      </c>
      <c r="D170" s="193" t="s">
        <v>147</v>
      </c>
      <c r="E170" s="194" t="s">
        <v>215</v>
      </c>
      <c r="F170" s="195" t="s">
        <v>216</v>
      </c>
      <c r="G170" s="196" t="s">
        <v>171</v>
      </c>
      <c r="H170" s="197">
        <v>6.8959999999999999</v>
      </c>
      <c r="I170" s="198"/>
      <c r="J170" s="198">
        <f>ROUND(I170*H170,2)</f>
        <v>0</v>
      </c>
      <c r="K170" s="141"/>
      <c r="L170" s="32"/>
      <c r="M170" s="142" t="s">
        <v>1</v>
      </c>
      <c r="N170" s="143" t="s">
        <v>36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151</v>
      </c>
      <c r="AT170" s="146" t="s">
        <v>147</v>
      </c>
      <c r="AU170" s="146" t="s">
        <v>81</v>
      </c>
      <c r="AY170" s="17" t="s">
        <v>144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79</v>
      </c>
      <c r="BK170" s="147">
        <f>ROUND(I170*H170,2)</f>
        <v>0</v>
      </c>
      <c r="BL170" s="17" t="s">
        <v>151</v>
      </c>
      <c r="BM170" s="146" t="s">
        <v>750</v>
      </c>
    </row>
    <row r="171" spans="2:65" s="13" customFormat="1">
      <c r="B171" s="155"/>
      <c r="D171" s="149" t="s">
        <v>153</v>
      </c>
      <c r="E171" s="156" t="s">
        <v>1</v>
      </c>
      <c r="F171" s="157" t="s">
        <v>218</v>
      </c>
      <c r="H171" s="158">
        <v>6.8959999999999999</v>
      </c>
      <c r="I171" s="159"/>
      <c r="L171" s="155"/>
      <c r="M171" s="160"/>
      <c r="T171" s="161"/>
      <c r="AT171" s="156" t="s">
        <v>153</v>
      </c>
      <c r="AU171" s="156" t="s">
        <v>81</v>
      </c>
      <c r="AV171" s="13" t="s">
        <v>81</v>
      </c>
      <c r="AW171" s="13" t="s">
        <v>28</v>
      </c>
      <c r="AX171" s="13" t="s">
        <v>79</v>
      </c>
      <c r="AY171" s="156" t="s">
        <v>144</v>
      </c>
    </row>
    <row r="172" spans="2:65" s="1" customFormat="1" ht="24.2" customHeight="1">
      <c r="B172" s="133"/>
      <c r="C172" s="134" t="s">
        <v>219</v>
      </c>
      <c r="D172" s="134" t="s">
        <v>147</v>
      </c>
      <c r="E172" s="135" t="s">
        <v>220</v>
      </c>
      <c r="F172" s="136" t="s">
        <v>221</v>
      </c>
      <c r="G172" s="137" t="s">
        <v>171</v>
      </c>
      <c r="H172" s="138">
        <v>43.51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4.3800000000000002E-3</v>
      </c>
      <c r="R172" s="144">
        <f>Q172*H172</f>
        <v>0.19057379999999999</v>
      </c>
      <c r="S172" s="144">
        <v>0</v>
      </c>
      <c r="T172" s="145">
        <f>S172*H172</f>
        <v>0</v>
      </c>
      <c r="AR172" s="146" t="s">
        <v>151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151</v>
      </c>
      <c r="BM172" s="146" t="s">
        <v>222</v>
      </c>
    </row>
    <row r="173" spans="2:65" s="13" customFormat="1">
      <c r="B173" s="155"/>
      <c r="D173" s="149" t="s">
        <v>153</v>
      </c>
      <c r="E173" s="156" t="s">
        <v>1</v>
      </c>
      <c r="F173" s="157" t="s">
        <v>223</v>
      </c>
      <c r="H173" s="158">
        <v>43.51</v>
      </c>
      <c r="I173" s="159"/>
      <c r="L173" s="155"/>
      <c r="M173" s="160"/>
      <c r="T173" s="161"/>
      <c r="AT173" s="156" t="s">
        <v>153</v>
      </c>
      <c r="AU173" s="156" t="s">
        <v>81</v>
      </c>
      <c r="AV173" s="13" t="s">
        <v>81</v>
      </c>
      <c r="AW173" s="13" t="s">
        <v>28</v>
      </c>
      <c r="AX173" s="13" t="s">
        <v>79</v>
      </c>
      <c r="AY173" s="156" t="s">
        <v>144</v>
      </c>
    </row>
    <row r="174" spans="2:65" s="1" customFormat="1" ht="24.2" customHeight="1">
      <c r="B174" s="133"/>
      <c r="C174" s="134" t="s">
        <v>224</v>
      </c>
      <c r="D174" s="134" t="s">
        <v>147</v>
      </c>
      <c r="E174" s="135" t="s">
        <v>225</v>
      </c>
      <c r="F174" s="136" t="s">
        <v>226</v>
      </c>
      <c r="G174" s="137" t="s">
        <v>171</v>
      </c>
      <c r="H174" s="138">
        <v>43.51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36</v>
      </c>
      <c r="P174" s="144">
        <f>O174*H174</f>
        <v>0</v>
      </c>
      <c r="Q174" s="144">
        <v>1.8380000000000001E-2</v>
      </c>
      <c r="R174" s="144">
        <f>Q174*H174</f>
        <v>0.79971380000000003</v>
      </c>
      <c r="S174" s="144">
        <v>0</v>
      </c>
      <c r="T174" s="145">
        <f>S174*H174</f>
        <v>0</v>
      </c>
      <c r="AR174" s="146" t="s">
        <v>151</v>
      </c>
      <c r="AT174" s="146" t="s">
        <v>147</v>
      </c>
      <c r="AU174" s="146" t="s">
        <v>81</v>
      </c>
      <c r="AY174" s="17" t="s">
        <v>144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79</v>
      </c>
      <c r="BK174" s="147">
        <f>ROUND(I174*H174,2)</f>
        <v>0</v>
      </c>
      <c r="BL174" s="17" t="s">
        <v>151</v>
      </c>
      <c r="BM174" s="146" t="s">
        <v>227</v>
      </c>
    </row>
    <row r="175" spans="2:65" s="12" customFormat="1">
      <c r="B175" s="148"/>
      <c r="D175" s="149" t="s">
        <v>153</v>
      </c>
      <c r="E175" s="150" t="s">
        <v>1</v>
      </c>
      <c r="F175" s="151" t="s">
        <v>174</v>
      </c>
      <c r="H175" s="150" t="s">
        <v>1</v>
      </c>
      <c r="I175" s="152"/>
      <c r="L175" s="148"/>
      <c r="M175" s="153"/>
      <c r="T175" s="154"/>
      <c r="AT175" s="150" t="s">
        <v>153</v>
      </c>
      <c r="AU175" s="150" t="s">
        <v>81</v>
      </c>
      <c r="AV175" s="12" t="s">
        <v>79</v>
      </c>
      <c r="AW175" s="12" t="s">
        <v>28</v>
      </c>
      <c r="AX175" s="12" t="s">
        <v>71</v>
      </c>
      <c r="AY175" s="150" t="s">
        <v>144</v>
      </c>
    </row>
    <row r="176" spans="2:65" s="12" customFormat="1">
      <c r="B176" s="148"/>
      <c r="D176" s="149" t="s">
        <v>153</v>
      </c>
      <c r="E176" s="150" t="s">
        <v>1</v>
      </c>
      <c r="F176" s="151" t="s">
        <v>228</v>
      </c>
      <c r="H176" s="150" t="s">
        <v>1</v>
      </c>
      <c r="I176" s="152"/>
      <c r="L176" s="148"/>
      <c r="M176" s="153"/>
      <c r="T176" s="154"/>
      <c r="AT176" s="150" t="s">
        <v>153</v>
      </c>
      <c r="AU176" s="150" t="s">
        <v>81</v>
      </c>
      <c r="AV176" s="12" t="s">
        <v>79</v>
      </c>
      <c r="AW176" s="12" t="s">
        <v>28</v>
      </c>
      <c r="AX176" s="12" t="s">
        <v>71</v>
      </c>
      <c r="AY176" s="150" t="s">
        <v>144</v>
      </c>
    </row>
    <row r="177" spans="2:51" s="13" customFormat="1">
      <c r="B177" s="155"/>
      <c r="D177" s="149" t="s">
        <v>153</v>
      </c>
      <c r="E177" s="156" t="s">
        <v>1</v>
      </c>
      <c r="F177" s="157" t="s">
        <v>229</v>
      </c>
      <c r="H177" s="158">
        <v>4.16</v>
      </c>
      <c r="I177" s="159"/>
      <c r="L177" s="155"/>
      <c r="M177" s="160"/>
      <c r="T177" s="161"/>
      <c r="AT177" s="156" t="s">
        <v>153</v>
      </c>
      <c r="AU177" s="156" t="s">
        <v>81</v>
      </c>
      <c r="AV177" s="13" t="s">
        <v>81</v>
      </c>
      <c r="AW177" s="13" t="s">
        <v>28</v>
      </c>
      <c r="AX177" s="13" t="s">
        <v>71</v>
      </c>
      <c r="AY177" s="156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230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231</v>
      </c>
      <c r="H179" s="158">
        <v>8.39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2" customFormat="1">
      <c r="B180" s="148"/>
      <c r="D180" s="149" t="s">
        <v>153</v>
      </c>
      <c r="E180" s="150" t="s">
        <v>1</v>
      </c>
      <c r="F180" s="151" t="s">
        <v>232</v>
      </c>
      <c r="H180" s="150" t="s">
        <v>1</v>
      </c>
      <c r="I180" s="152"/>
      <c r="L180" s="148"/>
      <c r="M180" s="153"/>
      <c r="T180" s="154"/>
      <c r="AT180" s="150" t="s">
        <v>153</v>
      </c>
      <c r="AU180" s="150" t="s">
        <v>81</v>
      </c>
      <c r="AV180" s="12" t="s">
        <v>79</v>
      </c>
      <c r="AW180" s="12" t="s">
        <v>28</v>
      </c>
      <c r="AX180" s="12" t="s">
        <v>71</v>
      </c>
      <c r="AY180" s="150" t="s">
        <v>144</v>
      </c>
    </row>
    <row r="181" spans="2:51" s="13" customFormat="1">
      <c r="B181" s="155"/>
      <c r="D181" s="149" t="s">
        <v>153</v>
      </c>
      <c r="E181" s="156" t="s">
        <v>1</v>
      </c>
      <c r="F181" s="157" t="s">
        <v>233</v>
      </c>
      <c r="H181" s="158">
        <v>9.5299999999999994</v>
      </c>
      <c r="I181" s="159"/>
      <c r="L181" s="155"/>
      <c r="M181" s="160"/>
      <c r="T181" s="161"/>
      <c r="AT181" s="156" t="s">
        <v>153</v>
      </c>
      <c r="AU181" s="156" t="s">
        <v>81</v>
      </c>
      <c r="AV181" s="13" t="s">
        <v>81</v>
      </c>
      <c r="AW181" s="13" t="s">
        <v>28</v>
      </c>
      <c r="AX181" s="13" t="s">
        <v>71</v>
      </c>
      <c r="AY181" s="156" t="s">
        <v>144</v>
      </c>
    </row>
    <row r="182" spans="2:51" s="14" customFormat="1">
      <c r="B182" s="173"/>
      <c r="D182" s="149" t="s">
        <v>153</v>
      </c>
      <c r="E182" s="174" t="s">
        <v>1</v>
      </c>
      <c r="F182" s="175" t="s">
        <v>178</v>
      </c>
      <c r="H182" s="176">
        <v>22.08</v>
      </c>
      <c r="I182" s="177"/>
      <c r="L182" s="173"/>
      <c r="M182" s="178"/>
      <c r="T182" s="179"/>
      <c r="AT182" s="174" t="s">
        <v>153</v>
      </c>
      <c r="AU182" s="174" t="s">
        <v>81</v>
      </c>
      <c r="AV182" s="14" t="s">
        <v>145</v>
      </c>
      <c r="AW182" s="14" t="s">
        <v>28</v>
      </c>
      <c r="AX182" s="14" t="s">
        <v>71</v>
      </c>
      <c r="AY182" s="174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179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2" customFormat="1">
      <c r="B184" s="148"/>
      <c r="D184" s="149" t="s">
        <v>153</v>
      </c>
      <c r="E184" s="150" t="s">
        <v>1</v>
      </c>
      <c r="F184" s="151" t="s">
        <v>234</v>
      </c>
      <c r="H184" s="150" t="s">
        <v>1</v>
      </c>
      <c r="I184" s="152"/>
      <c r="L184" s="148"/>
      <c r="M184" s="153"/>
      <c r="T184" s="154"/>
      <c r="AT184" s="150" t="s">
        <v>153</v>
      </c>
      <c r="AU184" s="150" t="s">
        <v>81</v>
      </c>
      <c r="AV184" s="12" t="s">
        <v>79</v>
      </c>
      <c r="AW184" s="12" t="s">
        <v>28</v>
      </c>
      <c r="AX184" s="12" t="s">
        <v>71</v>
      </c>
      <c r="AY184" s="150" t="s">
        <v>144</v>
      </c>
    </row>
    <row r="185" spans="2:51" s="13" customFormat="1">
      <c r="B185" s="155"/>
      <c r="D185" s="149" t="s">
        <v>153</v>
      </c>
      <c r="E185" s="156" t="s">
        <v>1</v>
      </c>
      <c r="F185" s="157" t="s">
        <v>235</v>
      </c>
      <c r="H185" s="158">
        <v>1.71</v>
      </c>
      <c r="I185" s="159"/>
      <c r="L185" s="155"/>
      <c r="M185" s="160"/>
      <c r="T185" s="161"/>
      <c r="AT185" s="156" t="s">
        <v>153</v>
      </c>
      <c r="AU185" s="156" t="s">
        <v>81</v>
      </c>
      <c r="AV185" s="13" t="s">
        <v>81</v>
      </c>
      <c r="AW185" s="13" t="s">
        <v>28</v>
      </c>
      <c r="AX185" s="13" t="s">
        <v>71</v>
      </c>
      <c r="AY185" s="156" t="s">
        <v>144</v>
      </c>
    </row>
    <row r="186" spans="2:51" s="12" customFormat="1">
      <c r="B186" s="148"/>
      <c r="D186" s="149" t="s">
        <v>153</v>
      </c>
      <c r="E186" s="150" t="s">
        <v>1</v>
      </c>
      <c r="F186" s="151" t="s">
        <v>236</v>
      </c>
      <c r="H186" s="150" t="s">
        <v>1</v>
      </c>
      <c r="I186" s="152"/>
      <c r="L186" s="148"/>
      <c r="M186" s="153"/>
      <c r="T186" s="154"/>
      <c r="AT186" s="150" t="s">
        <v>153</v>
      </c>
      <c r="AU186" s="150" t="s">
        <v>81</v>
      </c>
      <c r="AV186" s="12" t="s">
        <v>79</v>
      </c>
      <c r="AW186" s="12" t="s">
        <v>28</v>
      </c>
      <c r="AX186" s="12" t="s">
        <v>71</v>
      </c>
      <c r="AY186" s="150" t="s">
        <v>144</v>
      </c>
    </row>
    <row r="187" spans="2:51" s="13" customFormat="1">
      <c r="B187" s="155"/>
      <c r="D187" s="149" t="s">
        <v>153</v>
      </c>
      <c r="E187" s="156" t="s">
        <v>1</v>
      </c>
      <c r="F187" s="157" t="s">
        <v>237</v>
      </c>
      <c r="H187" s="158">
        <v>8.99</v>
      </c>
      <c r="I187" s="159"/>
      <c r="L187" s="155"/>
      <c r="M187" s="160"/>
      <c r="T187" s="161"/>
      <c r="AT187" s="156" t="s">
        <v>153</v>
      </c>
      <c r="AU187" s="156" t="s">
        <v>81</v>
      </c>
      <c r="AV187" s="13" t="s">
        <v>81</v>
      </c>
      <c r="AW187" s="13" t="s">
        <v>28</v>
      </c>
      <c r="AX187" s="13" t="s">
        <v>71</v>
      </c>
      <c r="AY187" s="156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238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3" customFormat="1">
      <c r="B189" s="155"/>
      <c r="D189" s="149" t="s">
        <v>153</v>
      </c>
      <c r="E189" s="156" t="s">
        <v>1</v>
      </c>
      <c r="F189" s="157" t="s">
        <v>239</v>
      </c>
      <c r="H189" s="158">
        <v>9.07</v>
      </c>
      <c r="I189" s="159"/>
      <c r="L189" s="155"/>
      <c r="M189" s="160"/>
      <c r="T189" s="161"/>
      <c r="AT189" s="156" t="s">
        <v>153</v>
      </c>
      <c r="AU189" s="156" t="s">
        <v>81</v>
      </c>
      <c r="AV189" s="13" t="s">
        <v>81</v>
      </c>
      <c r="AW189" s="13" t="s">
        <v>28</v>
      </c>
      <c r="AX189" s="13" t="s">
        <v>71</v>
      </c>
      <c r="AY189" s="156" t="s">
        <v>144</v>
      </c>
    </row>
    <row r="190" spans="2:51" s="12" customFormat="1">
      <c r="B190" s="148"/>
      <c r="D190" s="149" t="s">
        <v>153</v>
      </c>
      <c r="E190" s="150" t="s">
        <v>1</v>
      </c>
      <c r="F190" s="151" t="s">
        <v>240</v>
      </c>
      <c r="H190" s="150" t="s">
        <v>1</v>
      </c>
      <c r="I190" s="152"/>
      <c r="L190" s="148"/>
      <c r="M190" s="153"/>
      <c r="T190" s="154"/>
      <c r="AT190" s="150" t="s">
        <v>153</v>
      </c>
      <c r="AU190" s="150" t="s">
        <v>81</v>
      </c>
      <c r="AV190" s="12" t="s">
        <v>79</v>
      </c>
      <c r="AW190" s="12" t="s">
        <v>28</v>
      </c>
      <c r="AX190" s="12" t="s">
        <v>71</v>
      </c>
      <c r="AY190" s="150" t="s">
        <v>144</v>
      </c>
    </row>
    <row r="191" spans="2:51" s="13" customFormat="1">
      <c r="B191" s="155"/>
      <c r="D191" s="149" t="s">
        <v>153</v>
      </c>
      <c r="E191" s="156" t="s">
        <v>1</v>
      </c>
      <c r="F191" s="157" t="s">
        <v>241</v>
      </c>
      <c r="H191" s="158">
        <v>1.66</v>
      </c>
      <c r="I191" s="159"/>
      <c r="L191" s="155"/>
      <c r="M191" s="160"/>
      <c r="T191" s="161"/>
      <c r="AT191" s="156" t="s">
        <v>153</v>
      </c>
      <c r="AU191" s="156" t="s">
        <v>81</v>
      </c>
      <c r="AV191" s="13" t="s">
        <v>81</v>
      </c>
      <c r="AW191" s="13" t="s">
        <v>28</v>
      </c>
      <c r="AX191" s="13" t="s">
        <v>71</v>
      </c>
      <c r="AY191" s="156" t="s">
        <v>144</v>
      </c>
    </row>
    <row r="192" spans="2:51" s="14" customFormat="1">
      <c r="B192" s="173"/>
      <c r="D192" s="149" t="s">
        <v>153</v>
      </c>
      <c r="E192" s="174" t="s">
        <v>1</v>
      </c>
      <c r="F192" s="175" t="s">
        <v>178</v>
      </c>
      <c r="H192" s="176">
        <v>21.43</v>
      </c>
      <c r="I192" s="177"/>
      <c r="L192" s="173"/>
      <c r="M192" s="178"/>
      <c r="T192" s="179"/>
      <c r="AT192" s="174" t="s">
        <v>153</v>
      </c>
      <c r="AU192" s="174" t="s">
        <v>81</v>
      </c>
      <c r="AV192" s="14" t="s">
        <v>145</v>
      </c>
      <c r="AW192" s="14" t="s">
        <v>28</v>
      </c>
      <c r="AX192" s="14" t="s">
        <v>71</v>
      </c>
      <c r="AY192" s="174" t="s">
        <v>144</v>
      </c>
    </row>
    <row r="193" spans="2:65" s="15" customFormat="1">
      <c r="B193" s="180"/>
      <c r="D193" s="149" t="s">
        <v>153</v>
      </c>
      <c r="E193" s="181" t="s">
        <v>1</v>
      </c>
      <c r="F193" s="182" t="s">
        <v>182</v>
      </c>
      <c r="H193" s="183">
        <v>43.51</v>
      </c>
      <c r="I193" s="184"/>
      <c r="L193" s="180"/>
      <c r="M193" s="185"/>
      <c r="T193" s="186"/>
      <c r="AT193" s="181" t="s">
        <v>153</v>
      </c>
      <c r="AU193" s="181" t="s">
        <v>81</v>
      </c>
      <c r="AV193" s="15" t="s">
        <v>151</v>
      </c>
      <c r="AW193" s="15" t="s">
        <v>28</v>
      </c>
      <c r="AX193" s="15" t="s">
        <v>79</v>
      </c>
      <c r="AY193" s="181" t="s">
        <v>144</v>
      </c>
    </row>
    <row r="194" spans="2:65" s="1" customFormat="1" ht="24.2" customHeight="1">
      <c r="B194" s="133"/>
      <c r="C194" s="134" t="s">
        <v>242</v>
      </c>
      <c r="D194" s="134" t="s">
        <v>147</v>
      </c>
      <c r="E194" s="135" t="s">
        <v>243</v>
      </c>
      <c r="F194" s="136" t="s">
        <v>244</v>
      </c>
      <c r="G194" s="137" t="s">
        <v>171</v>
      </c>
      <c r="H194" s="138">
        <v>217.65299999999999</v>
      </c>
      <c r="I194" s="139"/>
      <c r="J194" s="140">
        <f>ROUND(I194*H194,2)</f>
        <v>0</v>
      </c>
      <c r="K194" s="141"/>
      <c r="L194" s="32"/>
      <c r="M194" s="142" t="s">
        <v>1</v>
      </c>
      <c r="N194" s="143" t="s">
        <v>36</v>
      </c>
      <c r="P194" s="144">
        <f>O194*H194</f>
        <v>0</v>
      </c>
      <c r="Q194" s="144">
        <v>4.3800000000000002E-3</v>
      </c>
      <c r="R194" s="144">
        <f>Q194*H194</f>
        <v>0.95332013999999998</v>
      </c>
      <c r="S194" s="144">
        <v>0</v>
      </c>
      <c r="T194" s="145">
        <f>S194*H194</f>
        <v>0</v>
      </c>
      <c r="AR194" s="146" t="s">
        <v>151</v>
      </c>
      <c r="AT194" s="146" t="s">
        <v>147</v>
      </c>
      <c r="AU194" s="146" t="s">
        <v>81</v>
      </c>
      <c r="AY194" s="17" t="s">
        <v>144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79</v>
      </c>
      <c r="BK194" s="147">
        <f>ROUND(I194*H194,2)</f>
        <v>0</v>
      </c>
      <c r="BL194" s="17" t="s">
        <v>151</v>
      </c>
      <c r="BM194" s="146" t="s">
        <v>245</v>
      </c>
    </row>
    <row r="195" spans="2:65" s="12" customFormat="1">
      <c r="B195" s="148"/>
      <c r="D195" s="149" t="s">
        <v>153</v>
      </c>
      <c r="E195" s="150" t="s">
        <v>1</v>
      </c>
      <c r="F195" s="151" t="s">
        <v>246</v>
      </c>
      <c r="H195" s="150" t="s">
        <v>1</v>
      </c>
      <c r="I195" s="152"/>
      <c r="L195" s="148"/>
      <c r="M195" s="153"/>
      <c r="T195" s="154"/>
      <c r="AT195" s="150" t="s">
        <v>153</v>
      </c>
      <c r="AU195" s="150" t="s">
        <v>81</v>
      </c>
      <c r="AV195" s="12" t="s">
        <v>79</v>
      </c>
      <c r="AW195" s="12" t="s">
        <v>28</v>
      </c>
      <c r="AX195" s="12" t="s">
        <v>71</v>
      </c>
      <c r="AY195" s="150" t="s">
        <v>144</v>
      </c>
    </row>
    <row r="196" spans="2:65" s="12" customFormat="1">
      <c r="B196" s="148"/>
      <c r="D196" s="149" t="s">
        <v>153</v>
      </c>
      <c r="E196" s="150" t="s">
        <v>1</v>
      </c>
      <c r="F196" s="151" t="s">
        <v>174</v>
      </c>
      <c r="H196" s="150" t="s">
        <v>1</v>
      </c>
      <c r="I196" s="152"/>
      <c r="L196" s="148"/>
      <c r="M196" s="153"/>
      <c r="T196" s="154"/>
      <c r="AT196" s="150" t="s">
        <v>153</v>
      </c>
      <c r="AU196" s="150" t="s">
        <v>81</v>
      </c>
      <c r="AV196" s="12" t="s">
        <v>79</v>
      </c>
      <c r="AW196" s="12" t="s">
        <v>28</v>
      </c>
      <c r="AX196" s="12" t="s">
        <v>71</v>
      </c>
      <c r="AY196" s="150" t="s">
        <v>144</v>
      </c>
    </row>
    <row r="197" spans="2:65" s="13" customFormat="1">
      <c r="B197" s="155"/>
      <c r="D197" s="149" t="s">
        <v>153</v>
      </c>
      <c r="E197" s="156" t="s">
        <v>1</v>
      </c>
      <c r="F197" s="157" t="s">
        <v>247</v>
      </c>
      <c r="H197" s="158">
        <v>3.15</v>
      </c>
      <c r="I197" s="159"/>
      <c r="L197" s="155"/>
      <c r="M197" s="160"/>
      <c r="T197" s="161"/>
      <c r="AT197" s="156" t="s">
        <v>153</v>
      </c>
      <c r="AU197" s="156" t="s">
        <v>81</v>
      </c>
      <c r="AV197" s="13" t="s">
        <v>81</v>
      </c>
      <c r="AW197" s="13" t="s">
        <v>28</v>
      </c>
      <c r="AX197" s="13" t="s">
        <v>71</v>
      </c>
      <c r="AY197" s="156" t="s">
        <v>144</v>
      </c>
    </row>
    <row r="198" spans="2:65" s="13" customFormat="1">
      <c r="B198" s="155"/>
      <c r="D198" s="149" t="s">
        <v>153</v>
      </c>
      <c r="E198" s="156" t="s">
        <v>1</v>
      </c>
      <c r="F198" s="157" t="s">
        <v>248</v>
      </c>
      <c r="H198" s="158">
        <v>3.137</v>
      </c>
      <c r="I198" s="159"/>
      <c r="L198" s="155"/>
      <c r="M198" s="160"/>
      <c r="T198" s="161"/>
      <c r="AT198" s="156" t="s">
        <v>153</v>
      </c>
      <c r="AU198" s="156" t="s">
        <v>81</v>
      </c>
      <c r="AV198" s="13" t="s">
        <v>81</v>
      </c>
      <c r="AW198" s="13" t="s">
        <v>28</v>
      </c>
      <c r="AX198" s="13" t="s">
        <v>71</v>
      </c>
      <c r="AY198" s="156" t="s">
        <v>144</v>
      </c>
    </row>
    <row r="199" spans="2:65" s="13" customFormat="1">
      <c r="B199" s="155"/>
      <c r="D199" s="149" t="s">
        <v>153</v>
      </c>
      <c r="E199" s="156" t="s">
        <v>1</v>
      </c>
      <c r="F199" s="157" t="s">
        <v>249</v>
      </c>
      <c r="H199" s="158">
        <v>2.1030000000000002</v>
      </c>
      <c r="I199" s="159"/>
      <c r="L199" s="155"/>
      <c r="M199" s="160"/>
      <c r="T199" s="161"/>
      <c r="AT199" s="156" t="s">
        <v>153</v>
      </c>
      <c r="AU199" s="156" t="s">
        <v>81</v>
      </c>
      <c r="AV199" s="13" t="s">
        <v>81</v>
      </c>
      <c r="AW199" s="13" t="s">
        <v>28</v>
      </c>
      <c r="AX199" s="13" t="s">
        <v>71</v>
      </c>
      <c r="AY199" s="156" t="s">
        <v>144</v>
      </c>
    </row>
    <row r="200" spans="2:65" s="14" customFormat="1">
      <c r="B200" s="173"/>
      <c r="D200" s="149" t="s">
        <v>153</v>
      </c>
      <c r="E200" s="174" t="s">
        <v>1</v>
      </c>
      <c r="F200" s="175" t="s">
        <v>178</v>
      </c>
      <c r="H200" s="176">
        <v>8.39</v>
      </c>
      <c r="I200" s="177"/>
      <c r="L200" s="173"/>
      <c r="M200" s="178"/>
      <c r="T200" s="179"/>
      <c r="AT200" s="174" t="s">
        <v>153</v>
      </c>
      <c r="AU200" s="174" t="s">
        <v>81</v>
      </c>
      <c r="AV200" s="14" t="s">
        <v>145</v>
      </c>
      <c r="AW200" s="14" t="s">
        <v>28</v>
      </c>
      <c r="AX200" s="14" t="s">
        <v>71</v>
      </c>
      <c r="AY200" s="174" t="s">
        <v>144</v>
      </c>
    </row>
    <row r="201" spans="2:65" s="12" customFormat="1">
      <c r="B201" s="148"/>
      <c r="D201" s="149" t="s">
        <v>153</v>
      </c>
      <c r="E201" s="150" t="s">
        <v>1</v>
      </c>
      <c r="F201" s="151" t="s">
        <v>179</v>
      </c>
      <c r="H201" s="150" t="s">
        <v>1</v>
      </c>
      <c r="I201" s="152"/>
      <c r="L201" s="148"/>
      <c r="M201" s="153"/>
      <c r="T201" s="154"/>
      <c r="AT201" s="150" t="s">
        <v>153</v>
      </c>
      <c r="AU201" s="150" t="s">
        <v>81</v>
      </c>
      <c r="AV201" s="12" t="s">
        <v>79</v>
      </c>
      <c r="AW201" s="12" t="s">
        <v>28</v>
      </c>
      <c r="AX201" s="12" t="s">
        <v>71</v>
      </c>
      <c r="AY201" s="150" t="s">
        <v>144</v>
      </c>
    </row>
    <row r="202" spans="2:65" s="13" customFormat="1">
      <c r="B202" s="155"/>
      <c r="D202" s="149" t="s">
        <v>153</v>
      </c>
      <c r="E202" s="156" t="s">
        <v>1</v>
      </c>
      <c r="F202" s="157" t="s">
        <v>250</v>
      </c>
      <c r="H202" s="158">
        <v>4.4009999999999998</v>
      </c>
      <c r="I202" s="159"/>
      <c r="L202" s="155"/>
      <c r="M202" s="160"/>
      <c r="T202" s="161"/>
      <c r="AT202" s="156" t="s">
        <v>153</v>
      </c>
      <c r="AU202" s="156" t="s">
        <v>81</v>
      </c>
      <c r="AV202" s="13" t="s">
        <v>81</v>
      </c>
      <c r="AW202" s="13" t="s">
        <v>28</v>
      </c>
      <c r="AX202" s="13" t="s">
        <v>71</v>
      </c>
      <c r="AY202" s="156" t="s">
        <v>144</v>
      </c>
    </row>
    <row r="203" spans="2:65" s="13" customFormat="1">
      <c r="B203" s="155"/>
      <c r="D203" s="149" t="s">
        <v>153</v>
      </c>
      <c r="E203" s="156" t="s">
        <v>1</v>
      </c>
      <c r="F203" s="157" t="s">
        <v>251</v>
      </c>
      <c r="H203" s="158">
        <v>1.62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28</v>
      </c>
      <c r="AX203" s="13" t="s">
        <v>71</v>
      </c>
      <c r="AY203" s="156" t="s">
        <v>144</v>
      </c>
    </row>
    <row r="204" spans="2:65" s="12" customFormat="1">
      <c r="B204" s="148"/>
      <c r="D204" s="149" t="s">
        <v>153</v>
      </c>
      <c r="E204" s="150" t="s">
        <v>1</v>
      </c>
      <c r="F204" s="151" t="s">
        <v>252</v>
      </c>
      <c r="H204" s="150" t="s">
        <v>1</v>
      </c>
      <c r="I204" s="152"/>
      <c r="L204" s="148"/>
      <c r="M204" s="153"/>
      <c r="T204" s="154"/>
      <c r="AT204" s="150" t="s">
        <v>153</v>
      </c>
      <c r="AU204" s="150" t="s">
        <v>81</v>
      </c>
      <c r="AV204" s="12" t="s">
        <v>79</v>
      </c>
      <c r="AW204" s="12" t="s">
        <v>28</v>
      </c>
      <c r="AX204" s="12" t="s">
        <v>71</v>
      </c>
      <c r="AY204" s="150" t="s">
        <v>144</v>
      </c>
    </row>
    <row r="205" spans="2:65" s="13" customFormat="1">
      <c r="B205" s="155"/>
      <c r="D205" s="149" t="s">
        <v>153</v>
      </c>
      <c r="E205" s="156" t="s">
        <v>1</v>
      </c>
      <c r="F205" s="157" t="s">
        <v>253</v>
      </c>
      <c r="H205" s="158">
        <v>143.964</v>
      </c>
      <c r="I205" s="159"/>
      <c r="L205" s="155"/>
      <c r="M205" s="160"/>
      <c r="T205" s="161"/>
      <c r="AT205" s="156" t="s">
        <v>153</v>
      </c>
      <c r="AU205" s="156" t="s">
        <v>81</v>
      </c>
      <c r="AV205" s="13" t="s">
        <v>81</v>
      </c>
      <c r="AW205" s="13" t="s">
        <v>28</v>
      </c>
      <c r="AX205" s="13" t="s">
        <v>71</v>
      </c>
      <c r="AY205" s="156" t="s">
        <v>144</v>
      </c>
    </row>
    <row r="206" spans="2:65" s="14" customFormat="1">
      <c r="B206" s="173"/>
      <c r="D206" s="149" t="s">
        <v>153</v>
      </c>
      <c r="E206" s="174" t="s">
        <v>1</v>
      </c>
      <c r="F206" s="175" t="s">
        <v>178</v>
      </c>
      <c r="H206" s="176">
        <v>149.98500000000001</v>
      </c>
      <c r="I206" s="177"/>
      <c r="L206" s="173"/>
      <c r="M206" s="178"/>
      <c r="T206" s="179"/>
      <c r="AT206" s="174" t="s">
        <v>153</v>
      </c>
      <c r="AU206" s="174" t="s">
        <v>81</v>
      </c>
      <c r="AV206" s="14" t="s">
        <v>145</v>
      </c>
      <c r="AW206" s="14" t="s">
        <v>28</v>
      </c>
      <c r="AX206" s="14" t="s">
        <v>71</v>
      </c>
      <c r="AY206" s="174" t="s">
        <v>144</v>
      </c>
    </row>
    <row r="207" spans="2:65" s="12" customFormat="1">
      <c r="B207" s="148"/>
      <c r="D207" s="149" t="s">
        <v>153</v>
      </c>
      <c r="E207" s="150" t="s">
        <v>1</v>
      </c>
      <c r="F207" s="151" t="s">
        <v>254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255</v>
      </c>
      <c r="H208" s="158">
        <v>59.277999999999999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71</v>
      </c>
      <c r="AY208" s="156" t="s">
        <v>144</v>
      </c>
    </row>
    <row r="209" spans="2:65" s="14" customFormat="1">
      <c r="B209" s="173"/>
      <c r="D209" s="149" t="s">
        <v>153</v>
      </c>
      <c r="E209" s="174" t="s">
        <v>1</v>
      </c>
      <c r="F209" s="175" t="s">
        <v>178</v>
      </c>
      <c r="H209" s="176">
        <v>59.277999999999999</v>
      </c>
      <c r="I209" s="177"/>
      <c r="L209" s="173"/>
      <c r="M209" s="178"/>
      <c r="T209" s="179"/>
      <c r="AT209" s="174" t="s">
        <v>153</v>
      </c>
      <c r="AU209" s="174" t="s">
        <v>81</v>
      </c>
      <c r="AV209" s="14" t="s">
        <v>145</v>
      </c>
      <c r="AW209" s="14" t="s">
        <v>28</v>
      </c>
      <c r="AX209" s="14" t="s">
        <v>71</v>
      </c>
      <c r="AY209" s="174" t="s">
        <v>144</v>
      </c>
    </row>
    <row r="210" spans="2:65" s="15" customFormat="1">
      <c r="B210" s="180"/>
      <c r="D210" s="149" t="s">
        <v>153</v>
      </c>
      <c r="E210" s="181" t="s">
        <v>1</v>
      </c>
      <c r="F210" s="182" t="s">
        <v>182</v>
      </c>
      <c r="H210" s="183">
        <v>217.65299999999999</v>
      </c>
      <c r="I210" s="184"/>
      <c r="L210" s="180"/>
      <c r="M210" s="185"/>
      <c r="T210" s="186"/>
      <c r="AT210" s="181" t="s">
        <v>153</v>
      </c>
      <c r="AU210" s="181" t="s">
        <v>81</v>
      </c>
      <c r="AV210" s="15" t="s">
        <v>151</v>
      </c>
      <c r="AW210" s="15" t="s">
        <v>28</v>
      </c>
      <c r="AX210" s="15" t="s">
        <v>79</v>
      </c>
      <c r="AY210" s="181" t="s">
        <v>144</v>
      </c>
    </row>
    <row r="211" spans="2:65" s="1" customFormat="1" ht="24.2" customHeight="1">
      <c r="B211" s="133"/>
      <c r="C211" s="134" t="s">
        <v>8</v>
      </c>
      <c r="D211" s="134" t="s">
        <v>147</v>
      </c>
      <c r="E211" s="135" t="s">
        <v>256</v>
      </c>
      <c r="F211" s="136" t="s">
        <v>257</v>
      </c>
      <c r="G211" s="137" t="s">
        <v>171</v>
      </c>
      <c r="H211" s="138">
        <v>45.741999999999997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36</v>
      </c>
      <c r="P211" s="144">
        <f>O211*H211</f>
        <v>0</v>
      </c>
      <c r="Q211" s="144">
        <v>1.54E-2</v>
      </c>
      <c r="R211" s="144">
        <f>Q211*H211</f>
        <v>0.70442680000000002</v>
      </c>
      <c r="S211" s="144">
        <v>0</v>
      </c>
      <c r="T211" s="145">
        <f>S211*H211</f>
        <v>0</v>
      </c>
      <c r="AR211" s="146" t="s">
        <v>151</v>
      </c>
      <c r="AT211" s="146" t="s">
        <v>147</v>
      </c>
      <c r="AU211" s="146" t="s">
        <v>81</v>
      </c>
      <c r="AY211" s="17" t="s">
        <v>144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79</v>
      </c>
      <c r="BK211" s="147">
        <f>ROUND(I211*H211,2)</f>
        <v>0</v>
      </c>
      <c r="BL211" s="17" t="s">
        <v>151</v>
      </c>
      <c r="BM211" s="146" t="s">
        <v>258</v>
      </c>
    </row>
    <row r="212" spans="2:65" s="12" customFormat="1">
      <c r="B212" s="148"/>
      <c r="D212" s="149" t="s">
        <v>153</v>
      </c>
      <c r="E212" s="150" t="s">
        <v>1</v>
      </c>
      <c r="F212" s="151" t="s">
        <v>174</v>
      </c>
      <c r="H212" s="150" t="s">
        <v>1</v>
      </c>
      <c r="I212" s="152"/>
      <c r="L212" s="148"/>
      <c r="M212" s="153"/>
      <c r="T212" s="154"/>
      <c r="AT212" s="150" t="s">
        <v>153</v>
      </c>
      <c r="AU212" s="150" t="s">
        <v>81</v>
      </c>
      <c r="AV212" s="12" t="s">
        <v>79</v>
      </c>
      <c r="AW212" s="12" t="s">
        <v>28</v>
      </c>
      <c r="AX212" s="12" t="s">
        <v>71</v>
      </c>
      <c r="AY212" s="150" t="s">
        <v>144</v>
      </c>
    </row>
    <row r="213" spans="2:65" s="12" customFormat="1">
      <c r="B213" s="148"/>
      <c r="D213" s="149" t="s">
        <v>153</v>
      </c>
      <c r="E213" s="150" t="s">
        <v>1</v>
      </c>
      <c r="F213" s="151" t="s">
        <v>228</v>
      </c>
      <c r="H213" s="150" t="s">
        <v>1</v>
      </c>
      <c r="I213" s="152"/>
      <c r="L213" s="148"/>
      <c r="M213" s="153"/>
      <c r="T213" s="154"/>
      <c r="AT213" s="150" t="s">
        <v>153</v>
      </c>
      <c r="AU213" s="150" t="s">
        <v>81</v>
      </c>
      <c r="AV213" s="12" t="s">
        <v>79</v>
      </c>
      <c r="AW213" s="12" t="s">
        <v>28</v>
      </c>
      <c r="AX213" s="12" t="s">
        <v>71</v>
      </c>
      <c r="AY213" s="150" t="s">
        <v>144</v>
      </c>
    </row>
    <row r="214" spans="2:65" s="13" customFormat="1">
      <c r="B214" s="155"/>
      <c r="D214" s="149" t="s">
        <v>153</v>
      </c>
      <c r="E214" s="156" t="s">
        <v>1</v>
      </c>
      <c r="F214" s="157" t="s">
        <v>259</v>
      </c>
      <c r="H214" s="158">
        <v>6.0860000000000003</v>
      </c>
      <c r="I214" s="159"/>
      <c r="L214" s="155"/>
      <c r="M214" s="160"/>
      <c r="T214" s="161"/>
      <c r="AT214" s="156" t="s">
        <v>153</v>
      </c>
      <c r="AU214" s="156" t="s">
        <v>81</v>
      </c>
      <c r="AV214" s="13" t="s">
        <v>81</v>
      </c>
      <c r="AW214" s="13" t="s">
        <v>28</v>
      </c>
      <c r="AX214" s="13" t="s">
        <v>71</v>
      </c>
      <c r="AY214" s="156" t="s">
        <v>144</v>
      </c>
    </row>
    <row r="215" spans="2:65" s="12" customFormat="1">
      <c r="B215" s="148"/>
      <c r="D215" s="149" t="s">
        <v>153</v>
      </c>
      <c r="E215" s="150" t="s">
        <v>1</v>
      </c>
      <c r="F215" s="151" t="s">
        <v>230</v>
      </c>
      <c r="H215" s="150" t="s">
        <v>1</v>
      </c>
      <c r="I215" s="152"/>
      <c r="L215" s="148"/>
      <c r="M215" s="153"/>
      <c r="T215" s="154"/>
      <c r="AT215" s="150" t="s">
        <v>153</v>
      </c>
      <c r="AU215" s="150" t="s">
        <v>81</v>
      </c>
      <c r="AV215" s="12" t="s">
        <v>79</v>
      </c>
      <c r="AW215" s="12" t="s">
        <v>28</v>
      </c>
      <c r="AX215" s="12" t="s">
        <v>71</v>
      </c>
      <c r="AY215" s="150" t="s">
        <v>144</v>
      </c>
    </row>
    <row r="216" spans="2:65" s="13" customFormat="1">
      <c r="B216" s="155"/>
      <c r="D216" s="149" t="s">
        <v>153</v>
      </c>
      <c r="E216" s="156" t="s">
        <v>1</v>
      </c>
      <c r="F216" s="157" t="s">
        <v>260</v>
      </c>
      <c r="H216" s="158">
        <v>9.718</v>
      </c>
      <c r="I216" s="159"/>
      <c r="L216" s="155"/>
      <c r="M216" s="160"/>
      <c r="T216" s="161"/>
      <c r="AT216" s="156" t="s">
        <v>153</v>
      </c>
      <c r="AU216" s="156" t="s">
        <v>81</v>
      </c>
      <c r="AV216" s="13" t="s">
        <v>81</v>
      </c>
      <c r="AW216" s="13" t="s">
        <v>28</v>
      </c>
      <c r="AX216" s="13" t="s">
        <v>71</v>
      </c>
      <c r="AY216" s="156" t="s">
        <v>144</v>
      </c>
    </row>
    <row r="217" spans="2:65" s="12" customFormat="1">
      <c r="B217" s="148"/>
      <c r="D217" s="149" t="s">
        <v>153</v>
      </c>
      <c r="E217" s="150" t="s">
        <v>1</v>
      </c>
      <c r="F217" s="151" t="s">
        <v>232</v>
      </c>
      <c r="H217" s="150" t="s">
        <v>1</v>
      </c>
      <c r="I217" s="152"/>
      <c r="L217" s="148"/>
      <c r="M217" s="153"/>
      <c r="T217" s="154"/>
      <c r="AT217" s="150" t="s">
        <v>153</v>
      </c>
      <c r="AU217" s="150" t="s">
        <v>81</v>
      </c>
      <c r="AV217" s="12" t="s">
        <v>79</v>
      </c>
      <c r="AW217" s="12" t="s">
        <v>28</v>
      </c>
      <c r="AX217" s="12" t="s">
        <v>71</v>
      </c>
      <c r="AY217" s="150" t="s">
        <v>144</v>
      </c>
    </row>
    <row r="218" spans="2:65" s="13" customFormat="1">
      <c r="B218" s="155"/>
      <c r="D218" s="149" t="s">
        <v>153</v>
      </c>
      <c r="E218" s="156" t="s">
        <v>1</v>
      </c>
      <c r="F218" s="157" t="s">
        <v>261</v>
      </c>
      <c r="H218" s="158">
        <v>8.3699999999999992</v>
      </c>
      <c r="I218" s="159"/>
      <c r="L218" s="155"/>
      <c r="M218" s="160"/>
      <c r="T218" s="161"/>
      <c r="AT218" s="156" t="s">
        <v>153</v>
      </c>
      <c r="AU218" s="156" t="s">
        <v>81</v>
      </c>
      <c r="AV218" s="13" t="s">
        <v>81</v>
      </c>
      <c r="AW218" s="13" t="s">
        <v>28</v>
      </c>
      <c r="AX218" s="13" t="s">
        <v>71</v>
      </c>
      <c r="AY218" s="156" t="s">
        <v>144</v>
      </c>
    </row>
    <row r="219" spans="2:65" s="14" customFormat="1">
      <c r="B219" s="173"/>
      <c r="D219" s="149" t="s">
        <v>153</v>
      </c>
      <c r="E219" s="174" t="s">
        <v>1</v>
      </c>
      <c r="F219" s="175" t="s">
        <v>178</v>
      </c>
      <c r="H219" s="176">
        <v>24.173999999999999</v>
      </c>
      <c r="I219" s="177"/>
      <c r="L219" s="173"/>
      <c r="M219" s="178"/>
      <c r="T219" s="179"/>
      <c r="AT219" s="174" t="s">
        <v>153</v>
      </c>
      <c r="AU219" s="174" t="s">
        <v>81</v>
      </c>
      <c r="AV219" s="14" t="s">
        <v>145</v>
      </c>
      <c r="AW219" s="14" t="s">
        <v>28</v>
      </c>
      <c r="AX219" s="14" t="s">
        <v>71</v>
      </c>
      <c r="AY219" s="174" t="s">
        <v>144</v>
      </c>
    </row>
    <row r="220" spans="2:65" s="12" customFormat="1">
      <c r="B220" s="148"/>
      <c r="D220" s="149" t="s">
        <v>153</v>
      </c>
      <c r="E220" s="150" t="s">
        <v>1</v>
      </c>
      <c r="F220" s="151" t="s">
        <v>179</v>
      </c>
      <c r="H220" s="150" t="s">
        <v>1</v>
      </c>
      <c r="I220" s="152"/>
      <c r="L220" s="148"/>
      <c r="M220" s="153"/>
      <c r="T220" s="154"/>
      <c r="AT220" s="150" t="s">
        <v>153</v>
      </c>
      <c r="AU220" s="150" t="s">
        <v>81</v>
      </c>
      <c r="AV220" s="12" t="s">
        <v>79</v>
      </c>
      <c r="AW220" s="12" t="s">
        <v>28</v>
      </c>
      <c r="AX220" s="12" t="s">
        <v>71</v>
      </c>
      <c r="AY220" s="150" t="s">
        <v>144</v>
      </c>
    </row>
    <row r="221" spans="2:65" s="12" customFormat="1">
      <c r="B221" s="148"/>
      <c r="D221" s="149" t="s">
        <v>153</v>
      </c>
      <c r="E221" s="150" t="s">
        <v>1</v>
      </c>
      <c r="F221" s="151" t="s">
        <v>234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262</v>
      </c>
      <c r="H222" s="158">
        <v>2.1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236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>
      <c r="B224" s="155"/>
      <c r="D224" s="149" t="s">
        <v>153</v>
      </c>
      <c r="E224" s="156" t="s">
        <v>1</v>
      </c>
      <c r="F224" s="157" t="s">
        <v>263</v>
      </c>
      <c r="H224" s="158">
        <v>9.3179999999999996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2" customFormat="1">
      <c r="B225" s="148"/>
      <c r="D225" s="149" t="s">
        <v>153</v>
      </c>
      <c r="E225" s="150" t="s">
        <v>1</v>
      </c>
      <c r="F225" s="151" t="s">
        <v>238</v>
      </c>
      <c r="H225" s="150" t="s">
        <v>1</v>
      </c>
      <c r="I225" s="152"/>
      <c r="L225" s="148"/>
      <c r="M225" s="153"/>
      <c r="T225" s="154"/>
      <c r="AT225" s="150" t="s">
        <v>153</v>
      </c>
      <c r="AU225" s="150" t="s">
        <v>81</v>
      </c>
      <c r="AV225" s="12" t="s">
        <v>79</v>
      </c>
      <c r="AW225" s="12" t="s">
        <v>28</v>
      </c>
      <c r="AX225" s="12" t="s">
        <v>71</v>
      </c>
      <c r="AY225" s="150" t="s">
        <v>144</v>
      </c>
    </row>
    <row r="226" spans="2:65" s="13" customFormat="1">
      <c r="B226" s="155"/>
      <c r="D226" s="149" t="s">
        <v>153</v>
      </c>
      <c r="E226" s="156" t="s">
        <v>1</v>
      </c>
      <c r="F226" s="157" t="s">
        <v>264</v>
      </c>
      <c r="H226" s="158">
        <v>10.15</v>
      </c>
      <c r="I226" s="159"/>
      <c r="L226" s="155"/>
      <c r="M226" s="160"/>
      <c r="T226" s="161"/>
      <c r="AT226" s="156" t="s">
        <v>153</v>
      </c>
      <c r="AU226" s="156" t="s">
        <v>81</v>
      </c>
      <c r="AV226" s="13" t="s">
        <v>81</v>
      </c>
      <c r="AW226" s="13" t="s">
        <v>28</v>
      </c>
      <c r="AX226" s="13" t="s">
        <v>71</v>
      </c>
      <c r="AY226" s="156" t="s">
        <v>144</v>
      </c>
    </row>
    <row r="227" spans="2:65" s="14" customFormat="1">
      <c r="B227" s="173"/>
      <c r="D227" s="149" t="s">
        <v>153</v>
      </c>
      <c r="E227" s="174" t="s">
        <v>1</v>
      </c>
      <c r="F227" s="175" t="s">
        <v>178</v>
      </c>
      <c r="H227" s="176">
        <v>21.568000000000001</v>
      </c>
      <c r="I227" s="177"/>
      <c r="L227" s="173"/>
      <c r="M227" s="178"/>
      <c r="T227" s="179"/>
      <c r="AT227" s="174" t="s">
        <v>153</v>
      </c>
      <c r="AU227" s="174" t="s">
        <v>81</v>
      </c>
      <c r="AV227" s="14" t="s">
        <v>145</v>
      </c>
      <c r="AW227" s="14" t="s">
        <v>28</v>
      </c>
      <c r="AX227" s="14" t="s">
        <v>71</v>
      </c>
      <c r="AY227" s="174" t="s">
        <v>144</v>
      </c>
    </row>
    <row r="228" spans="2:65" s="15" customFormat="1">
      <c r="B228" s="180"/>
      <c r="D228" s="149" t="s">
        <v>153</v>
      </c>
      <c r="E228" s="181" t="s">
        <v>1</v>
      </c>
      <c r="F228" s="182" t="s">
        <v>182</v>
      </c>
      <c r="H228" s="183">
        <v>45.741999999999997</v>
      </c>
      <c r="I228" s="184"/>
      <c r="L228" s="180"/>
      <c r="M228" s="185"/>
      <c r="T228" s="186"/>
      <c r="AT228" s="181" t="s">
        <v>153</v>
      </c>
      <c r="AU228" s="181" t="s">
        <v>81</v>
      </c>
      <c r="AV228" s="15" t="s">
        <v>151</v>
      </c>
      <c r="AW228" s="15" t="s">
        <v>28</v>
      </c>
      <c r="AX228" s="15" t="s">
        <v>79</v>
      </c>
      <c r="AY228" s="181" t="s">
        <v>144</v>
      </c>
    </row>
    <row r="229" spans="2:65" s="1" customFormat="1" ht="24.2" customHeight="1">
      <c r="B229" s="133"/>
      <c r="C229" s="134" t="s">
        <v>265</v>
      </c>
      <c r="D229" s="134" t="s">
        <v>147</v>
      </c>
      <c r="E229" s="135" t="s">
        <v>266</v>
      </c>
      <c r="F229" s="136" t="s">
        <v>267</v>
      </c>
      <c r="G229" s="137" t="s">
        <v>171</v>
      </c>
      <c r="H229" s="138">
        <v>13.536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36</v>
      </c>
      <c r="P229" s="144">
        <f>O229*H229</f>
        <v>0</v>
      </c>
      <c r="Q229" s="144">
        <v>1.8380000000000001E-2</v>
      </c>
      <c r="R229" s="144">
        <f>Q229*H229</f>
        <v>0.24879167999999999</v>
      </c>
      <c r="S229" s="144">
        <v>0</v>
      </c>
      <c r="T229" s="145">
        <f>S229*H229</f>
        <v>0</v>
      </c>
      <c r="AR229" s="146" t="s">
        <v>151</v>
      </c>
      <c r="AT229" s="146" t="s">
        <v>147</v>
      </c>
      <c r="AU229" s="146" t="s">
        <v>81</v>
      </c>
      <c r="AY229" s="17" t="s">
        <v>144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7" t="s">
        <v>79</v>
      </c>
      <c r="BK229" s="147">
        <f>ROUND(I229*H229,2)</f>
        <v>0</v>
      </c>
      <c r="BL229" s="17" t="s">
        <v>151</v>
      </c>
      <c r="BM229" s="146" t="s">
        <v>268</v>
      </c>
    </row>
    <row r="230" spans="2:65" s="12" customFormat="1">
      <c r="B230" s="148"/>
      <c r="D230" s="149" t="s">
        <v>153</v>
      </c>
      <c r="E230" s="150" t="s">
        <v>1</v>
      </c>
      <c r="F230" s="151" t="s">
        <v>174</v>
      </c>
      <c r="H230" s="150" t="s">
        <v>1</v>
      </c>
      <c r="I230" s="152"/>
      <c r="L230" s="148"/>
      <c r="M230" s="153"/>
      <c r="T230" s="154"/>
      <c r="AT230" s="150" t="s">
        <v>153</v>
      </c>
      <c r="AU230" s="150" t="s">
        <v>81</v>
      </c>
      <c r="AV230" s="12" t="s">
        <v>79</v>
      </c>
      <c r="AW230" s="12" t="s">
        <v>28</v>
      </c>
      <c r="AX230" s="12" t="s">
        <v>71</v>
      </c>
      <c r="AY230" s="150" t="s">
        <v>144</v>
      </c>
    </row>
    <row r="231" spans="2:65" s="12" customFormat="1">
      <c r="B231" s="148"/>
      <c r="D231" s="149" t="s">
        <v>153</v>
      </c>
      <c r="E231" s="150" t="s">
        <v>1</v>
      </c>
      <c r="F231" s="151" t="s">
        <v>228</v>
      </c>
      <c r="H231" s="150" t="s">
        <v>1</v>
      </c>
      <c r="I231" s="152"/>
      <c r="L231" s="148"/>
      <c r="M231" s="153"/>
      <c r="T231" s="154"/>
      <c r="AT231" s="150" t="s">
        <v>153</v>
      </c>
      <c r="AU231" s="150" t="s">
        <v>81</v>
      </c>
      <c r="AV231" s="12" t="s">
        <v>79</v>
      </c>
      <c r="AW231" s="12" t="s">
        <v>28</v>
      </c>
      <c r="AX231" s="12" t="s">
        <v>71</v>
      </c>
      <c r="AY231" s="150" t="s">
        <v>144</v>
      </c>
    </row>
    <row r="232" spans="2:65" s="13" customFormat="1" ht="22.5">
      <c r="B232" s="155"/>
      <c r="D232" s="149" t="s">
        <v>153</v>
      </c>
      <c r="E232" s="156" t="s">
        <v>1</v>
      </c>
      <c r="F232" s="157" t="s">
        <v>269</v>
      </c>
      <c r="H232" s="158">
        <v>3.77</v>
      </c>
      <c r="I232" s="159"/>
      <c r="L232" s="155"/>
      <c r="M232" s="160"/>
      <c r="T232" s="161"/>
      <c r="AT232" s="156" t="s">
        <v>153</v>
      </c>
      <c r="AU232" s="156" t="s">
        <v>81</v>
      </c>
      <c r="AV232" s="13" t="s">
        <v>81</v>
      </c>
      <c r="AW232" s="13" t="s">
        <v>28</v>
      </c>
      <c r="AX232" s="13" t="s">
        <v>71</v>
      </c>
      <c r="AY232" s="156" t="s">
        <v>144</v>
      </c>
    </row>
    <row r="233" spans="2:65" s="12" customFormat="1">
      <c r="B233" s="148"/>
      <c r="D233" s="149" t="s">
        <v>153</v>
      </c>
      <c r="E233" s="150" t="s">
        <v>1</v>
      </c>
      <c r="F233" s="151" t="s">
        <v>270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271</v>
      </c>
      <c r="H234" s="158">
        <v>2.2879999999999998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4" customFormat="1">
      <c r="B235" s="173"/>
      <c r="D235" s="149" t="s">
        <v>153</v>
      </c>
      <c r="E235" s="174" t="s">
        <v>1</v>
      </c>
      <c r="F235" s="175" t="s">
        <v>178</v>
      </c>
      <c r="H235" s="176">
        <v>6.0579999999999998</v>
      </c>
      <c r="I235" s="177"/>
      <c r="L235" s="173"/>
      <c r="M235" s="178"/>
      <c r="T235" s="179"/>
      <c r="AT235" s="174" t="s">
        <v>153</v>
      </c>
      <c r="AU235" s="174" t="s">
        <v>81</v>
      </c>
      <c r="AV235" s="14" t="s">
        <v>145</v>
      </c>
      <c r="AW235" s="14" t="s">
        <v>28</v>
      </c>
      <c r="AX235" s="14" t="s">
        <v>71</v>
      </c>
      <c r="AY235" s="174" t="s">
        <v>144</v>
      </c>
    </row>
    <row r="236" spans="2:65" s="12" customFormat="1">
      <c r="B236" s="148"/>
      <c r="D236" s="149" t="s">
        <v>153</v>
      </c>
      <c r="E236" s="150" t="s">
        <v>1</v>
      </c>
      <c r="F236" s="151" t="s">
        <v>179</v>
      </c>
      <c r="H236" s="150" t="s">
        <v>1</v>
      </c>
      <c r="I236" s="152"/>
      <c r="L236" s="148"/>
      <c r="M236" s="153"/>
      <c r="T236" s="154"/>
      <c r="AT236" s="150" t="s">
        <v>153</v>
      </c>
      <c r="AU236" s="150" t="s">
        <v>81</v>
      </c>
      <c r="AV236" s="12" t="s">
        <v>79</v>
      </c>
      <c r="AW236" s="12" t="s">
        <v>28</v>
      </c>
      <c r="AX236" s="12" t="s">
        <v>71</v>
      </c>
      <c r="AY236" s="150" t="s">
        <v>144</v>
      </c>
    </row>
    <row r="237" spans="2:65" s="12" customFormat="1">
      <c r="B237" s="148"/>
      <c r="D237" s="149" t="s">
        <v>153</v>
      </c>
      <c r="E237" s="150" t="s">
        <v>1</v>
      </c>
      <c r="F237" s="151" t="s">
        <v>272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273</v>
      </c>
      <c r="H238" s="158">
        <v>2.2949999999999999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234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274</v>
      </c>
      <c r="H240" s="158">
        <v>1.62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2" customFormat="1">
      <c r="B241" s="148"/>
      <c r="D241" s="149" t="s">
        <v>153</v>
      </c>
      <c r="E241" s="150" t="s">
        <v>1</v>
      </c>
      <c r="F241" s="151" t="s">
        <v>240</v>
      </c>
      <c r="H241" s="150" t="s">
        <v>1</v>
      </c>
      <c r="I241" s="152"/>
      <c r="L241" s="148"/>
      <c r="M241" s="153"/>
      <c r="T241" s="154"/>
      <c r="AT241" s="150" t="s">
        <v>153</v>
      </c>
      <c r="AU241" s="150" t="s">
        <v>81</v>
      </c>
      <c r="AV241" s="12" t="s">
        <v>79</v>
      </c>
      <c r="AW241" s="12" t="s">
        <v>28</v>
      </c>
      <c r="AX241" s="12" t="s">
        <v>71</v>
      </c>
      <c r="AY241" s="150" t="s">
        <v>144</v>
      </c>
    </row>
    <row r="242" spans="2:65" s="13" customFormat="1">
      <c r="B242" s="155"/>
      <c r="D242" s="149" t="s">
        <v>153</v>
      </c>
      <c r="E242" s="156" t="s">
        <v>1</v>
      </c>
      <c r="F242" s="157" t="s">
        <v>275</v>
      </c>
      <c r="H242" s="158">
        <v>3.5630000000000002</v>
      </c>
      <c r="I242" s="159"/>
      <c r="L242" s="155"/>
      <c r="M242" s="160"/>
      <c r="T242" s="161"/>
      <c r="AT242" s="156" t="s">
        <v>153</v>
      </c>
      <c r="AU242" s="156" t="s">
        <v>81</v>
      </c>
      <c r="AV242" s="13" t="s">
        <v>81</v>
      </c>
      <c r="AW242" s="13" t="s">
        <v>28</v>
      </c>
      <c r="AX242" s="13" t="s">
        <v>71</v>
      </c>
      <c r="AY242" s="156" t="s">
        <v>144</v>
      </c>
    </row>
    <row r="243" spans="2:65" s="14" customFormat="1">
      <c r="B243" s="173"/>
      <c r="D243" s="149" t="s">
        <v>153</v>
      </c>
      <c r="E243" s="174" t="s">
        <v>1</v>
      </c>
      <c r="F243" s="175" t="s">
        <v>178</v>
      </c>
      <c r="H243" s="176">
        <v>7.4779999999999998</v>
      </c>
      <c r="I243" s="177"/>
      <c r="L243" s="173"/>
      <c r="M243" s="178"/>
      <c r="T243" s="179"/>
      <c r="AT243" s="174" t="s">
        <v>153</v>
      </c>
      <c r="AU243" s="174" t="s">
        <v>81</v>
      </c>
      <c r="AV243" s="14" t="s">
        <v>145</v>
      </c>
      <c r="AW243" s="14" t="s">
        <v>28</v>
      </c>
      <c r="AX243" s="14" t="s">
        <v>71</v>
      </c>
      <c r="AY243" s="174" t="s">
        <v>144</v>
      </c>
    </row>
    <row r="244" spans="2:65" s="15" customFormat="1">
      <c r="B244" s="180"/>
      <c r="D244" s="149" t="s">
        <v>153</v>
      </c>
      <c r="E244" s="181" t="s">
        <v>1</v>
      </c>
      <c r="F244" s="182" t="s">
        <v>182</v>
      </c>
      <c r="H244" s="183">
        <v>13.536</v>
      </c>
      <c r="I244" s="184"/>
      <c r="L244" s="180"/>
      <c r="M244" s="185"/>
      <c r="T244" s="186"/>
      <c r="AT244" s="181" t="s">
        <v>153</v>
      </c>
      <c r="AU244" s="181" t="s">
        <v>81</v>
      </c>
      <c r="AV244" s="15" t="s">
        <v>151</v>
      </c>
      <c r="AW244" s="15" t="s">
        <v>28</v>
      </c>
      <c r="AX244" s="15" t="s">
        <v>79</v>
      </c>
      <c r="AY244" s="181" t="s">
        <v>144</v>
      </c>
    </row>
    <row r="245" spans="2:65" s="1" customFormat="1" ht="24.2" customHeight="1">
      <c r="B245" s="133"/>
      <c r="C245" s="134" t="s">
        <v>276</v>
      </c>
      <c r="D245" s="134" t="s">
        <v>147</v>
      </c>
      <c r="E245" s="135" t="s">
        <v>277</v>
      </c>
      <c r="F245" s="136" t="s">
        <v>278</v>
      </c>
      <c r="G245" s="137" t="s">
        <v>279</v>
      </c>
      <c r="H245" s="138">
        <v>18.2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36</v>
      </c>
      <c r="P245" s="144">
        <f>O245*H245</f>
        <v>0</v>
      </c>
      <c r="Q245" s="144">
        <v>1.5E-3</v>
      </c>
      <c r="R245" s="144">
        <f>Q245*H245</f>
        <v>2.7299999999999998E-2</v>
      </c>
      <c r="S245" s="144">
        <v>0</v>
      </c>
      <c r="T245" s="145">
        <f>S245*H245</f>
        <v>0</v>
      </c>
      <c r="AR245" s="146" t="s">
        <v>151</v>
      </c>
      <c r="AT245" s="146" t="s">
        <v>147</v>
      </c>
      <c r="AU245" s="146" t="s">
        <v>81</v>
      </c>
      <c r="AY245" s="17" t="s">
        <v>144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79</v>
      </c>
      <c r="BK245" s="147">
        <f>ROUND(I245*H245,2)</f>
        <v>0</v>
      </c>
      <c r="BL245" s="17" t="s">
        <v>151</v>
      </c>
      <c r="BM245" s="146" t="s">
        <v>280</v>
      </c>
    </row>
    <row r="246" spans="2:65" s="12" customFormat="1">
      <c r="B246" s="148"/>
      <c r="D246" s="149" t="s">
        <v>153</v>
      </c>
      <c r="E246" s="150" t="s">
        <v>1</v>
      </c>
      <c r="F246" s="151" t="s">
        <v>281</v>
      </c>
      <c r="H246" s="150" t="s">
        <v>1</v>
      </c>
      <c r="I246" s="152"/>
      <c r="L246" s="148"/>
      <c r="M246" s="153"/>
      <c r="T246" s="154"/>
      <c r="AT246" s="150" t="s">
        <v>153</v>
      </c>
      <c r="AU246" s="150" t="s">
        <v>81</v>
      </c>
      <c r="AV246" s="12" t="s">
        <v>79</v>
      </c>
      <c r="AW246" s="12" t="s">
        <v>28</v>
      </c>
      <c r="AX246" s="12" t="s">
        <v>71</v>
      </c>
      <c r="AY246" s="150" t="s">
        <v>144</v>
      </c>
    </row>
    <row r="247" spans="2:65" s="13" customFormat="1">
      <c r="B247" s="155"/>
      <c r="D247" s="149" t="s">
        <v>153</v>
      </c>
      <c r="E247" s="156" t="s">
        <v>1</v>
      </c>
      <c r="F247" s="157" t="s">
        <v>282</v>
      </c>
      <c r="H247" s="158">
        <v>15</v>
      </c>
      <c r="I247" s="159"/>
      <c r="L247" s="155"/>
      <c r="M247" s="160"/>
      <c r="T247" s="161"/>
      <c r="AT247" s="156" t="s">
        <v>153</v>
      </c>
      <c r="AU247" s="156" t="s">
        <v>81</v>
      </c>
      <c r="AV247" s="13" t="s">
        <v>81</v>
      </c>
      <c r="AW247" s="13" t="s">
        <v>28</v>
      </c>
      <c r="AX247" s="13" t="s">
        <v>71</v>
      </c>
      <c r="AY247" s="156" t="s">
        <v>144</v>
      </c>
    </row>
    <row r="248" spans="2:65" s="13" customFormat="1">
      <c r="B248" s="155"/>
      <c r="D248" s="149" t="s">
        <v>153</v>
      </c>
      <c r="E248" s="156" t="s">
        <v>1</v>
      </c>
      <c r="F248" s="157" t="s">
        <v>283</v>
      </c>
      <c r="H248" s="158">
        <v>2.4</v>
      </c>
      <c r="I248" s="159"/>
      <c r="L248" s="155"/>
      <c r="M248" s="160"/>
      <c r="T248" s="161"/>
      <c r="AT248" s="156" t="s">
        <v>153</v>
      </c>
      <c r="AU248" s="156" t="s">
        <v>81</v>
      </c>
      <c r="AV248" s="13" t="s">
        <v>81</v>
      </c>
      <c r="AW248" s="13" t="s">
        <v>28</v>
      </c>
      <c r="AX248" s="13" t="s">
        <v>71</v>
      </c>
      <c r="AY248" s="156" t="s">
        <v>144</v>
      </c>
    </row>
    <row r="249" spans="2:65" s="12" customFormat="1">
      <c r="B249" s="148"/>
      <c r="D249" s="149" t="s">
        <v>153</v>
      </c>
      <c r="E249" s="150" t="s">
        <v>1</v>
      </c>
      <c r="F249" s="151" t="s">
        <v>284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285</v>
      </c>
      <c r="H250" s="158">
        <v>0.8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4" customFormat="1">
      <c r="B251" s="173"/>
      <c r="D251" s="149" t="s">
        <v>153</v>
      </c>
      <c r="E251" s="174" t="s">
        <v>1</v>
      </c>
      <c r="F251" s="175" t="s">
        <v>178</v>
      </c>
      <c r="H251" s="176">
        <v>18.2</v>
      </c>
      <c r="I251" s="177"/>
      <c r="L251" s="173"/>
      <c r="M251" s="178"/>
      <c r="T251" s="179"/>
      <c r="AT251" s="174" t="s">
        <v>153</v>
      </c>
      <c r="AU251" s="174" t="s">
        <v>81</v>
      </c>
      <c r="AV251" s="14" t="s">
        <v>145</v>
      </c>
      <c r="AW251" s="14" t="s">
        <v>28</v>
      </c>
      <c r="AX251" s="14" t="s">
        <v>79</v>
      </c>
      <c r="AY251" s="174" t="s">
        <v>144</v>
      </c>
    </row>
    <row r="252" spans="2:65" s="1" customFormat="1" ht="24.2" customHeight="1">
      <c r="B252" s="133"/>
      <c r="C252" s="193" t="s">
        <v>286</v>
      </c>
      <c r="D252" s="193" t="s">
        <v>147</v>
      </c>
      <c r="E252" s="194" t="s">
        <v>287</v>
      </c>
      <c r="F252" s="195" t="s">
        <v>288</v>
      </c>
      <c r="G252" s="196" t="s">
        <v>171</v>
      </c>
      <c r="H252" s="197">
        <v>103.42400000000001</v>
      </c>
      <c r="I252" s="198"/>
      <c r="J252" s="198">
        <f>ROUND(I252*H252,2)</f>
        <v>0</v>
      </c>
      <c r="K252" s="141"/>
      <c r="L252" s="32"/>
      <c r="M252" s="142" t="s">
        <v>1</v>
      </c>
      <c r="N252" s="143" t="s">
        <v>36</v>
      </c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AR252" s="146" t="s">
        <v>151</v>
      </c>
      <c r="AT252" s="146" t="s">
        <v>147</v>
      </c>
      <c r="AU252" s="146" t="s">
        <v>81</v>
      </c>
      <c r="AY252" s="17" t="s">
        <v>144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79</v>
      </c>
      <c r="BK252" s="147">
        <f>ROUND(I252*H252,2)</f>
        <v>0</v>
      </c>
      <c r="BL252" s="17" t="s">
        <v>151</v>
      </c>
      <c r="BM252" s="146" t="s">
        <v>289</v>
      </c>
    </row>
    <row r="253" spans="2:65" s="13" customFormat="1">
      <c r="B253" s="155"/>
      <c r="D253" s="149" t="s">
        <v>153</v>
      </c>
      <c r="E253" s="156" t="s">
        <v>1</v>
      </c>
      <c r="F253" s="157" t="s">
        <v>290</v>
      </c>
      <c r="H253" s="158">
        <v>11.423999999999999</v>
      </c>
      <c r="I253" s="159"/>
      <c r="L253" s="155"/>
      <c r="M253" s="160"/>
      <c r="T253" s="161"/>
      <c r="AT253" s="156" t="s">
        <v>153</v>
      </c>
      <c r="AU253" s="156" t="s">
        <v>81</v>
      </c>
      <c r="AV253" s="13" t="s">
        <v>81</v>
      </c>
      <c r="AW253" s="13" t="s">
        <v>28</v>
      </c>
      <c r="AX253" s="13" t="s">
        <v>71</v>
      </c>
      <c r="AY253" s="156" t="s">
        <v>144</v>
      </c>
    </row>
    <row r="254" spans="2:65" s="14" customFormat="1">
      <c r="B254" s="173"/>
      <c r="D254" s="149" t="s">
        <v>153</v>
      </c>
      <c r="E254" s="174" t="s">
        <v>1</v>
      </c>
      <c r="F254" s="175" t="s">
        <v>178</v>
      </c>
      <c r="H254" s="176">
        <v>11.423999999999999</v>
      </c>
      <c r="I254" s="177"/>
      <c r="L254" s="173"/>
      <c r="M254" s="178"/>
      <c r="T254" s="179"/>
      <c r="AT254" s="174" t="s">
        <v>153</v>
      </c>
      <c r="AU254" s="174" t="s">
        <v>81</v>
      </c>
      <c r="AV254" s="14" t="s">
        <v>145</v>
      </c>
      <c r="AW254" s="14" t="s">
        <v>28</v>
      </c>
      <c r="AX254" s="14" t="s">
        <v>71</v>
      </c>
      <c r="AY254" s="174" t="s">
        <v>144</v>
      </c>
    </row>
    <row r="255" spans="2:65" s="12" customFormat="1">
      <c r="B255" s="148"/>
      <c r="D255" s="149" t="s">
        <v>153</v>
      </c>
      <c r="E255" s="150" t="s">
        <v>1</v>
      </c>
      <c r="F255" s="151" t="s">
        <v>291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3" customFormat="1">
      <c r="B256" s="155"/>
      <c r="D256" s="149" t="s">
        <v>153</v>
      </c>
      <c r="E256" s="156" t="s">
        <v>1</v>
      </c>
      <c r="F256" s="157" t="s">
        <v>292</v>
      </c>
      <c r="H256" s="158">
        <v>92</v>
      </c>
      <c r="I256" s="159"/>
      <c r="L256" s="155"/>
      <c r="M256" s="160"/>
      <c r="T256" s="161"/>
      <c r="AT256" s="156" t="s">
        <v>153</v>
      </c>
      <c r="AU256" s="156" t="s">
        <v>81</v>
      </c>
      <c r="AV256" s="13" t="s">
        <v>81</v>
      </c>
      <c r="AW256" s="13" t="s">
        <v>28</v>
      </c>
      <c r="AX256" s="13" t="s">
        <v>71</v>
      </c>
      <c r="AY256" s="156" t="s">
        <v>144</v>
      </c>
    </row>
    <row r="257" spans="2:65" s="14" customFormat="1">
      <c r="B257" s="173"/>
      <c r="D257" s="149" t="s">
        <v>153</v>
      </c>
      <c r="E257" s="174" t="s">
        <v>1</v>
      </c>
      <c r="F257" s="175" t="s">
        <v>178</v>
      </c>
      <c r="H257" s="176">
        <v>92</v>
      </c>
      <c r="I257" s="177"/>
      <c r="L257" s="173"/>
      <c r="M257" s="178"/>
      <c r="T257" s="179"/>
      <c r="AT257" s="174" t="s">
        <v>153</v>
      </c>
      <c r="AU257" s="174" t="s">
        <v>81</v>
      </c>
      <c r="AV257" s="14" t="s">
        <v>145</v>
      </c>
      <c r="AW257" s="14" t="s">
        <v>28</v>
      </c>
      <c r="AX257" s="14" t="s">
        <v>71</v>
      </c>
      <c r="AY257" s="174" t="s">
        <v>144</v>
      </c>
    </row>
    <row r="258" spans="2:65" s="15" customFormat="1">
      <c r="B258" s="180"/>
      <c r="D258" s="149" t="s">
        <v>153</v>
      </c>
      <c r="E258" s="181" t="s">
        <v>1</v>
      </c>
      <c r="F258" s="182" t="s">
        <v>182</v>
      </c>
      <c r="H258" s="183">
        <v>103.42400000000001</v>
      </c>
      <c r="I258" s="184"/>
      <c r="L258" s="180"/>
      <c r="M258" s="185"/>
      <c r="T258" s="186"/>
      <c r="AT258" s="181" t="s">
        <v>153</v>
      </c>
      <c r="AU258" s="181" t="s">
        <v>81</v>
      </c>
      <c r="AV258" s="15" t="s">
        <v>151</v>
      </c>
      <c r="AW258" s="15" t="s">
        <v>28</v>
      </c>
      <c r="AX258" s="15" t="s">
        <v>79</v>
      </c>
      <c r="AY258" s="181" t="s">
        <v>144</v>
      </c>
    </row>
    <row r="259" spans="2:65" s="1" customFormat="1" ht="24.2" customHeight="1">
      <c r="B259" s="133"/>
      <c r="C259" s="193" t="s">
        <v>293</v>
      </c>
      <c r="D259" s="193" t="s">
        <v>147</v>
      </c>
      <c r="E259" s="194" t="s">
        <v>294</v>
      </c>
      <c r="F259" s="195" t="s">
        <v>295</v>
      </c>
      <c r="G259" s="196" t="s">
        <v>150</v>
      </c>
      <c r="H259" s="197">
        <v>1.1160000000000001</v>
      </c>
      <c r="I259" s="198"/>
      <c r="J259" s="198">
        <f>ROUND(I259*H259,2)</f>
        <v>0</v>
      </c>
      <c r="K259" s="141"/>
      <c r="L259" s="32"/>
      <c r="M259" s="142" t="s">
        <v>1</v>
      </c>
      <c r="N259" s="143" t="s">
        <v>36</v>
      </c>
      <c r="P259" s="144">
        <f>O259*H259</f>
        <v>0</v>
      </c>
      <c r="Q259" s="144">
        <v>9.1E-4</v>
      </c>
      <c r="R259" s="144">
        <f>Q259*H259</f>
        <v>1.0155600000000002E-3</v>
      </c>
      <c r="S259" s="144">
        <v>0</v>
      </c>
      <c r="T259" s="145">
        <f>S259*H259</f>
        <v>0</v>
      </c>
      <c r="AR259" s="146" t="s">
        <v>151</v>
      </c>
      <c r="AT259" s="146" t="s">
        <v>147</v>
      </c>
      <c r="AU259" s="146" t="s">
        <v>81</v>
      </c>
      <c r="AY259" s="17" t="s">
        <v>144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79</v>
      </c>
      <c r="BK259" s="147">
        <f>ROUND(I259*H259,2)</f>
        <v>0</v>
      </c>
      <c r="BL259" s="17" t="s">
        <v>151</v>
      </c>
      <c r="BM259" s="146" t="s">
        <v>751</v>
      </c>
    </row>
    <row r="260" spans="2:65" s="13" customFormat="1">
      <c r="B260" s="155"/>
      <c r="D260" s="149" t="s">
        <v>153</v>
      </c>
      <c r="E260" s="156" t="s">
        <v>1</v>
      </c>
      <c r="F260" s="157" t="s">
        <v>297</v>
      </c>
      <c r="H260" s="158">
        <v>1.1160000000000001</v>
      </c>
      <c r="I260" s="159"/>
      <c r="L260" s="155"/>
      <c r="M260" s="160"/>
      <c r="T260" s="161"/>
      <c r="AT260" s="156" t="s">
        <v>153</v>
      </c>
      <c r="AU260" s="156" t="s">
        <v>81</v>
      </c>
      <c r="AV260" s="13" t="s">
        <v>81</v>
      </c>
      <c r="AW260" s="13" t="s">
        <v>28</v>
      </c>
      <c r="AX260" s="13" t="s">
        <v>79</v>
      </c>
      <c r="AY260" s="156" t="s">
        <v>144</v>
      </c>
    </row>
    <row r="261" spans="2:65" s="1" customFormat="1" ht="24.2" customHeight="1">
      <c r="B261" s="133"/>
      <c r="C261" s="134" t="s">
        <v>298</v>
      </c>
      <c r="D261" s="134" t="s">
        <v>147</v>
      </c>
      <c r="E261" s="135" t="s">
        <v>299</v>
      </c>
      <c r="F261" s="136" t="s">
        <v>300</v>
      </c>
      <c r="G261" s="137" t="s">
        <v>171</v>
      </c>
      <c r="H261" s="138">
        <v>0.18</v>
      </c>
      <c r="I261" s="139"/>
      <c r="J261" s="140">
        <f>ROUND(I261*H261,2)</f>
        <v>0</v>
      </c>
      <c r="K261" s="141"/>
      <c r="L261" s="32"/>
      <c r="M261" s="142" t="s">
        <v>1</v>
      </c>
      <c r="N261" s="143" t="s">
        <v>36</v>
      </c>
      <c r="P261" s="144">
        <f>O261*H261</f>
        <v>0</v>
      </c>
      <c r="Q261" s="144">
        <v>0.105</v>
      </c>
      <c r="R261" s="144">
        <f>Q261*H261</f>
        <v>1.89E-2</v>
      </c>
      <c r="S261" s="144">
        <v>0</v>
      </c>
      <c r="T261" s="145">
        <f>S261*H261</f>
        <v>0</v>
      </c>
      <c r="AR261" s="146" t="s">
        <v>151</v>
      </c>
      <c r="AT261" s="146" t="s">
        <v>147</v>
      </c>
      <c r="AU261" s="146" t="s">
        <v>81</v>
      </c>
      <c r="AY261" s="17" t="s">
        <v>144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79</v>
      </c>
      <c r="BK261" s="147">
        <f>ROUND(I261*H261,2)</f>
        <v>0</v>
      </c>
      <c r="BL261" s="17" t="s">
        <v>151</v>
      </c>
      <c r="BM261" s="146" t="s">
        <v>301</v>
      </c>
    </row>
    <row r="262" spans="2:65" s="12" customFormat="1">
      <c r="B262" s="148"/>
      <c r="D262" s="149" t="s">
        <v>153</v>
      </c>
      <c r="E262" s="150" t="s">
        <v>1</v>
      </c>
      <c r="F262" s="151" t="s">
        <v>302</v>
      </c>
      <c r="H262" s="150" t="s">
        <v>1</v>
      </c>
      <c r="I262" s="152"/>
      <c r="L262" s="148"/>
      <c r="M262" s="153"/>
      <c r="T262" s="154"/>
      <c r="AT262" s="150" t="s">
        <v>153</v>
      </c>
      <c r="AU262" s="150" t="s">
        <v>81</v>
      </c>
      <c r="AV262" s="12" t="s">
        <v>79</v>
      </c>
      <c r="AW262" s="12" t="s">
        <v>28</v>
      </c>
      <c r="AX262" s="12" t="s">
        <v>71</v>
      </c>
      <c r="AY262" s="150" t="s">
        <v>144</v>
      </c>
    </row>
    <row r="263" spans="2:65" s="13" customFormat="1">
      <c r="B263" s="155"/>
      <c r="D263" s="149" t="s">
        <v>153</v>
      </c>
      <c r="E263" s="156" t="s">
        <v>1</v>
      </c>
      <c r="F263" s="157" t="s">
        <v>303</v>
      </c>
      <c r="H263" s="158">
        <v>0.18</v>
      </c>
      <c r="I263" s="159"/>
      <c r="L263" s="155"/>
      <c r="M263" s="160"/>
      <c r="T263" s="161"/>
      <c r="AT263" s="156" t="s">
        <v>153</v>
      </c>
      <c r="AU263" s="156" t="s">
        <v>81</v>
      </c>
      <c r="AV263" s="13" t="s">
        <v>81</v>
      </c>
      <c r="AW263" s="13" t="s">
        <v>28</v>
      </c>
      <c r="AX263" s="13" t="s">
        <v>79</v>
      </c>
      <c r="AY263" s="156" t="s">
        <v>144</v>
      </c>
    </row>
    <row r="264" spans="2:65" s="1" customFormat="1" ht="24.2" customHeight="1">
      <c r="B264" s="133"/>
      <c r="C264" s="134" t="s">
        <v>7</v>
      </c>
      <c r="D264" s="134" t="s">
        <v>147</v>
      </c>
      <c r="E264" s="135" t="s">
        <v>304</v>
      </c>
      <c r="F264" s="136" t="s">
        <v>305</v>
      </c>
      <c r="G264" s="137" t="s">
        <v>171</v>
      </c>
      <c r="H264" s="138">
        <v>55.8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4.0800000000000003E-2</v>
      </c>
      <c r="R264" s="144">
        <f>Q264*H264</f>
        <v>2.27664</v>
      </c>
      <c r="S264" s="144">
        <v>0</v>
      </c>
      <c r="T264" s="145">
        <f>S264*H264</f>
        <v>0</v>
      </c>
      <c r="AR264" s="146" t="s">
        <v>151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151</v>
      </c>
      <c r="BM264" s="146" t="s">
        <v>306</v>
      </c>
    </row>
    <row r="265" spans="2:65" s="12" customFormat="1">
      <c r="B265" s="148"/>
      <c r="D265" s="149" t="s">
        <v>153</v>
      </c>
      <c r="E265" s="150" t="s">
        <v>1</v>
      </c>
      <c r="F265" s="151" t="s">
        <v>174</v>
      </c>
      <c r="H265" s="150" t="s">
        <v>1</v>
      </c>
      <c r="I265" s="152"/>
      <c r="L265" s="148"/>
      <c r="M265" s="153"/>
      <c r="T265" s="154"/>
      <c r="AT265" s="150" t="s">
        <v>153</v>
      </c>
      <c r="AU265" s="150" t="s">
        <v>81</v>
      </c>
      <c r="AV265" s="12" t="s">
        <v>79</v>
      </c>
      <c r="AW265" s="12" t="s">
        <v>28</v>
      </c>
      <c r="AX265" s="12" t="s">
        <v>71</v>
      </c>
      <c r="AY265" s="150" t="s">
        <v>144</v>
      </c>
    </row>
    <row r="266" spans="2:65" s="13" customFormat="1">
      <c r="B266" s="155"/>
      <c r="D266" s="149" t="s">
        <v>153</v>
      </c>
      <c r="E266" s="156" t="s">
        <v>1</v>
      </c>
      <c r="F266" s="157" t="s">
        <v>307</v>
      </c>
      <c r="H266" s="158">
        <v>27.9</v>
      </c>
      <c r="I266" s="159"/>
      <c r="L266" s="155"/>
      <c r="M266" s="160"/>
      <c r="T266" s="161"/>
      <c r="AT266" s="156" t="s">
        <v>153</v>
      </c>
      <c r="AU266" s="156" t="s">
        <v>81</v>
      </c>
      <c r="AV266" s="13" t="s">
        <v>81</v>
      </c>
      <c r="AW266" s="13" t="s">
        <v>28</v>
      </c>
      <c r="AX266" s="13" t="s">
        <v>71</v>
      </c>
      <c r="AY266" s="156" t="s">
        <v>144</v>
      </c>
    </row>
    <row r="267" spans="2:65" s="12" customFormat="1">
      <c r="B267" s="148"/>
      <c r="D267" s="149" t="s">
        <v>153</v>
      </c>
      <c r="E267" s="150" t="s">
        <v>1</v>
      </c>
      <c r="F267" s="151" t="s">
        <v>179</v>
      </c>
      <c r="H267" s="150" t="s">
        <v>1</v>
      </c>
      <c r="I267" s="152"/>
      <c r="L267" s="148"/>
      <c r="M267" s="153"/>
      <c r="T267" s="154"/>
      <c r="AT267" s="150" t="s">
        <v>153</v>
      </c>
      <c r="AU267" s="150" t="s">
        <v>81</v>
      </c>
      <c r="AV267" s="12" t="s">
        <v>79</v>
      </c>
      <c r="AW267" s="12" t="s">
        <v>28</v>
      </c>
      <c r="AX267" s="12" t="s">
        <v>71</v>
      </c>
      <c r="AY267" s="150" t="s">
        <v>144</v>
      </c>
    </row>
    <row r="268" spans="2:65" s="13" customFormat="1">
      <c r="B268" s="155"/>
      <c r="D268" s="149" t="s">
        <v>153</v>
      </c>
      <c r="E268" s="156" t="s">
        <v>1</v>
      </c>
      <c r="F268" s="157" t="s">
        <v>307</v>
      </c>
      <c r="H268" s="158">
        <v>27.9</v>
      </c>
      <c r="I268" s="159"/>
      <c r="L268" s="155"/>
      <c r="M268" s="160"/>
      <c r="T268" s="161"/>
      <c r="AT268" s="156" t="s">
        <v>153</v>
      </c>
      <c r="AU268" s="156" t="s">
        <v>81</v>
      </c>
      <c r="AV268" s="13" t="s">
        <v>81</v>
      </c>
      <c r="AW268" s="13" t="s">
        <v>28</v>
      </c>
      <c r="AX268" s="13" t="s">
        <v>71</v>
      </c>
      <c r="AY268" s="156" t="s">
        <v>144</v>
      </c>
    </row>
    <row r="269" spans="2:65" s="15" customFormat="1">
      <c r="B269" s="180"/>
      <c r="D269" s="149" t="s">
        <v>153</v>
      </c>
      <c r="E269" s="181" t="s">
        <v>1</v>
      </c>
      <c r="F269" s="182" t="s">
        <v>182</v>
      </c>
      <c r="H269" s="183">
        <v>55.8</v>
      </c>
      <c r="I269" s="184"/>
      <c r="L269" s="180"/>
      <c r="M269" s="185"/>
      <c r="T269" s="186"/>
      <c r="AT269" s="181" t="s">
        <v>153</v>
      </c>
      <c r="AU269" s="181" t="s">
        <v>81</v>
      </c>
      <c r="AV269" s="15" t="s">
        <v>151</v>
      </c>
      <c r="AW269" s="15" t="s">
        <v>28</v>
      </c>
      <c r="AX269" s="15" t="s">
        <v>79</v>
      </c>
      <c r="AY269" s="181" t="s">
        <v>144</v>
      </c>
    </row>
    <row r="270" spans="2:65" s="1" customFormat="1" ht="24.2" customHeight="1">
      <c r="B270" s="133"/>
      <c r="C270" s="134" t="s">
        <v>308</v>
      </c>
      <c r="D270" s="134" t="s">
        <v>147</v>
      </c>
      <c r="E270" s="135" t="s">
        <v>309</v>
      </c>
      <c r="F270" s="136" t="s">
        <v>310</v>
      </c>
      <c r="G270" s="137" t="s">
        <v>279</v>
      </c>
      <c r="H270" s="138">
        <v>67.08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8.0000000000000007E-5</v>
      </c>
      <c r="R270" s="144">
        <f>Q270*H270</f>
        <v>5.3664000000000003E-3</v>
      </c>
      <c r="S270" s="144">
        <v>0</v>
      </c>
      <c r="T270" s="145">
        <f>S270*H270</f>
        <v>0</v>
      </c>
      <c r="AR270" s="146" t="s">
        <v>151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151</v>
      </c>
      <c r="BM270" s="146" t="s">
        <v>311</v>
      </c>
    </row>
    <row r="271" spans="2:65" s="12" customFormat="1">
      <c r="B271" s="148"/>
      <c r="D271" s="149" t="s">
        <v>153</v>
      </c>
      <c r="E271" s="150" t="s">
        <v>1</v>
      </c>
      <c r="F271" s="151" t="s">
        <v>173</v>
      </c>
      <c r="H271" s="150" t="s">
        <v>1</v>
      </c>
      <c r="I271" s="152"/>
      <c r="L271" s="148"/>
      <c r="M271" s="153"/>
      <c r="T271" s="154"/>
      <c r="AT271" s="150" t="s">
        <v>153</v>
      </c>
      <c r="AU271" s="150" t="s">
        <v>81</v>
      </c>
      <c r="AV271" s="12" t="s">
        <v>79</v>
      </c>
      <c r="AW271" s="12" t="s">
        <v>28</v>
      </c>
      <c r="AX271" s="12" t="s">
        <v>71</v>
      </c>
      <c r="AY271" s="150" t="s">
        <v>144</v>
      </c>
    </row>
    <row r="272" spans="2:65" s="12" customFormat="1">
      <c r="B272" s="148"/>
      <c r="D272" s="149" t="s">
        <v>153</v>
      </c>
      <c r="E272" s="150" t="s">
        <v>1</v>
      </c>
      <c r="F272" s="151" t="s">
        <v>174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3" customFormat="1">
      <c r="B273" s="155"/>
      <c r="D273" s="149" t="s">
        <v>153</v>
      </c>
      <c r="E273" s="156" t="s">
        <v>1</v>
      </c>
      <c r="F273" s="157" t="s">
        <v>312</v>
      </c>
      <c r="H273" s="158">
        <v>14.19</v>
      </c>
      <c r="I273" s="159"/>
      <c r="L273" s="155"/>
      <c r="M273" s="160"/>
      <c r="T273" s="161"/>
      <c r="AT273" s="156" t="s">
        <v>153</v>
      </c>
      <c r="AU273" s="156" t="s">
        <v>81</v>
      </c>
      <c r="AV273" s="13" t="s">
        <v>81</v>
      </c>
      <c r="AW273" s="13" t="s">
        <v>28</v>
      </c>
      <c r="AX273" s="13" t="s">
        <v>71</v>
      </c>
      <c r="AY273" s="156" t="s">
        <v>144</v>
      </c>
    </row>
    <row r="274" spans="2:65" s="14" customFormat="1">
      <c r="B274" s="173"/>
      <c r="D274" s="149" t="s">
        <v>153</v>
      </c>
      <c r="E274" s="174" t="s">
        <v>1</v>
      </c>
      <c r="F274" s="175" t="s">
        <v>178</v>
      </c>
      <c r="H274" s="176">
        <v>14.19</v>
      </c>
      <c r="I274" s="177"/>
      <c r="L274" s="173"/>
      <c r="M274" s="178"/>
      <c r="T274" s="179"/>
      <c r="AT274" s="174" t="s">
        <v>153</v>
      </c>
      <c r="AU274" s="174" t="s">
        <v>81</v>
      </c>
      <c r="AV274" s="14" t="s">
        <v>145</v>
      </c>
      <c r="AW274" s="14" t="s">
        <v>28</v>
      </c>
      <c r="AX274" s="14" t="s">
        <v>71</v>
      </c>
      <c r="AY274" s="174" t="s">
        <v>144</v>
      </c>
    </row>
    <row r="275" spans="2:65" s="12" customFormat="1">
      <c r="B275" s="148"/>
      <c r="D275" s="149" t="s">
        <v>153</v>
      </c>
      <c r="E275" s="150" t="s">
        <v>1</v>
      </c>
      <c r="F275" s="151" t="s">
        <v>179</v>
      </c>
      <c r="H275" s="150" t="s">
        <v>1</v>
      </c>
      <c r="I275" s="152"/>
      <c r="L275" s="148"/>
      <c r="M275" s="153"/>
      <c r="T275" s="154"/>
      <c r="AT275" s="150" t="s">
        <v>153</v>
      </c>
      <c r="AU275" s="150" t="s">
        <v>81</v>
      </c>
      <c r="AV275" s="12" t="s">
        <v>79</v>
      </c>
      <c r="AW275" s="12" t="s">
        <v>28</v>
      </c>
      <c r="AX275" s="12" t="s">
        <v>71</v>
      </c>
      <c r="AY275" s="150" t="s">
        <v>144</v>
      </c>
    </row>
    <row r="276" spans="2:65" s="13" customFormat="1">
      <c r="B276" s="155"/>
      <c r="D276" s="149" t="s">
        <v>153</v>
      </c>
      <c r="E276" s="156" t="s">
        <v>1</v>
      </c>
      <c r="F276" s="157" t="s">
        <v>313</v>
      </c>
      <c r="H276" s="158">
        <v>10.29</v>
      </c>
      <c r="I276" s="159"/>
      <c r="L276" s="155"/>
      <c r="M276" s="160"/>
      <c r="T276" s="161"/>
      <c r="AT276" s="156" t="s">
        <v>153</v>
      </c>
      <c r="AU276" s="156" t="s">
        <v>81</v>
      </c>
      <c r="AV276" s="13" t="s">
        <v>81</v>
      </c>
      <c r="AW276" s="13" t="s">
        <v>28</v>
      </c>
      <c r="AX276" s="13" t="s">
        <v>71</v>
      </c>
      <c r="AY276" s="156" t="s">
        <v>144</v>
      </c>
    </row>
    <row r="277" spans="2:65" s="14" customFormat="1">
      <c r="B277" s="173"/>
      <c r="D277" s="149" t="s">
        <v>153</v>
      </c>
      <c r="E277" s="174" t="s">
        <v>1</v>
      </c>
      <c r="F277" s="175" t="s">
        <v>178</v>
      </c>
      <c r="H277" s="176">
        <v>10.29</v>
      </c>
      <c r="I277" s="177"/>
      <c r="L277" s="173"/>
      <c r="M277" s="178"/>
      <c r="T277" s="179"/>
      <c r="AT277" s="174" t="s">
        <v>153</v>
      </c>
      <c r="AU277" s="174" t="s">
        <v>81</v>
      </c>
      <c r="AV277" s="14" t="s">
        <v>145</v>
      </c>
      <c r="AW277" s="14" t="s">
        <v>28</v>
      </c>
      <c r="AX277" s="14" t="s">
        <v>71</v>
      </c>
      <c r="AY277" s="174" t="s">
        <v>144</v>
      </c>
    </row>
    <row r="278" spans="2:65" s="13" customFormat="1">
      <c r="B278" s="155"/>
      <c r="D278" s="149" t="s">
        <v>153</v>
      </c>
      <c r="E278" s="156" t="s">
        <v>1</v>
      </c>
      <c r="F278" s="157" t="s">
        <v>314</v>
      </c>
      <c r="H278" s="158">
        <v>42.6</v>
      </c>
      <c r="I278" s="159"/>
      <c r="L278" s="155"/>
      <c r="M278" s="160"/>
      <c r="T278" s="161"/>
      <c r="AT278" s="156" t="s">
        <v>153</v>
      </c>
      <c r="AU278" s="156" t="s">
        <v>81</v>
      </c>
      <c r="AV278" s="13" t="s">
        <v>81</v>
      </c>
      <c r="AW278" s="13" t="s">
        <v>28</v>
      </c>
      <c r="AX278" s="13" t="s">
        <v>71</v>
      </c>
      <c r="AY278" s="156" t="s">
        <v>144</v>
      </c>
    </row>
    <row r="279" spans="2:65" s="14" customFormat="1">
      <c r="B279" s="173"/>
      <c r="D279" s="149" t="s">
        <v>153</v>
      </c>
      <c r="E279" s="174" t="s">
        <v>1</v>
      </c>
      <c r="F279" s="175" t="s">
        <v>178</v>
      </c>
      <c r="H279" s="176">
        <v>42.6</v>
      </c>
      <c r="I279" s="177"/>
      <c r="L279" s="173"/>
      <c r="M279" s="178"/>
      <c r="T279" s="179"/>
      <c r="AT279" s="174" t="s">
        <v>153</v>
      </c>
      <c r="AU279" s="174" t="s">
        <v>81</v>
      </c>
      <c r="AV279" s="14" t="s">
        <v>145</v>
      </c>
      <c r="AW279" s="14" t="s">
        <v>28</v>
      </c>
      <c r="AX279" s="14" t="s">
        <v>71</v>
      </c>
      <c r="AY279" s="174" t="s">
        <v>144</v>
      </c>
    </row>
    <row r="280" spans="2:65" s="15" customFormat="1">
      <c r="B280" s="180"/>
      <c r="D280" s="149" t="s">
        <v>153</v>
      </c>
      <c r="E280" s="181" t="s">
        <v>1</v>
      </c>
      <c r="F280" s="182" t="s">
        <v>182</v>
      </c>
      <c r="H280" s="183">
        <v>67.08</v>
      </c>
      <c r="I280" s="184"/>
      <c r="L280" s="180"/>
      <c r="M280" s="185"/>
      <c r="T280" s="186"/>
      <c r="AT280" s="181" t="s">
        <v>153</v>
      </c>
      <c r="AU280" s="181" t="s">
        <v>81</v>
      </c>
      <c r="AV280" s="15" t="s">
        <v>151</v>
      </c>
      <c r="AW280" s="15" t="s">
        <v>28</v>
      </c>
      <c r="AX280" s="15" t="s">
        <v>79</v>
      </c>
      <c r="AY280" s="181" t="s">
        <v>144</v>
      </c>
    </row>
    <row r="281" spans="2:65" s="1" customFormat="1" ht="24.2" customHeight="1">
      <c r="B281" s="133"/>
      <c r="C281" s="134" t="s">
        <v>315</v>
      </c>
      <c r="D281" s="134" t="s">
        <v>147</v>
      </c>
      <c r="E281" s="135" t="s">
        <v>316</v>
      </c>
      <c r="F281" s="136" t="s">
        <v>317</v>
      </c>
      <c r="G281" s="137" t="s">
        <v>318</v>
      </c>
      <c r="H281" s="138">
        <v>3</v>
      </c>
      <c r="I281" s="139"/>
      <c r="J281" s="140">
        <f>ROUND(I281*H281,2)</f>
        <v>0</v>
      </c>
      <c r="K281" s="141"/>
      <c r="L281" s="32"/>
      <c r="M281" s="142" t="s">
        <v>1</v>
      </c>
      <c r="N281" s="143" t="s">
        <v>36</v>
      </c>
      <c r="P281" s="144">
        <f>O281*H281</f>
        <v>0</v>
      </c>
      <c r="Q281" s="144">
        <v>0.44169999999999998</v>
      </c>
      <c r="R281" s="144">
        <f>Q281*H281</f>
        <v>1.3250999999999999</v>
      </c>
      <c r="S281" s="144">
        <v>0</v>
      </c>
      <c r="T281" s="145">
        <f>S281*H281</f>
        <v>0</v>
      </c>
      <c r="AR281" s="146" t="s">
        <v>151</v>
      </c>
      <c r="AT281" s="146" t="s">
        <v>147</v>
      </c>
      <c r="AU281" s="146" t="s">
        <v>81</v>
      </c>
      <c r="AY281" s="17" t="s">
        <v>144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79</v>
      </c>
      <c r="BK281" s="147">
        <f>ROUND(I281*H281,2)</f>
        <v>0</v>
      </c>
      <c r="BL281" s="17" t="s">
        <v>151</v>
      </c>
      <c r="BM281" s="146" t="s">
        <v>319</v>
      </c>
    </row>
    <row r="282" spans="2:65" s="12" customFormat="1">
      <c r="B282" s="148"/>
      <c r="D282" s="149" t="s">
        <v>153</v>
      </c>
      <c r="E282" s="150" t="s">
        <v>1</v>
      </c>
      <c r="F282" s="151" t="s">
        <v>320</v>
      </c>
      <c r="H282" s="150" t="s">
        <v>1</v>
      </c>
      <c r="I282" s="152"/>
      <c r="L282" s="148"/>
      <c r="M282" s="153"/>
      <c r="T282" s="154"/>
      <c r="AT282" s="150" t="s">
        <v>153</v>
      </c>
      <c r="AU282" s="150" t="s">
        <v>81</v>
      </c>
      <c r="AV282" s="12" t="s">
        <v>79</v>
      </c>
      <c r="AW282" s="12" t="s">
        <v>28</v>
      </c>
      <c r="AX282" s="12" t="s">
        <v>71</v>
      </c>
      <c r="AY282" s="150" t="s">
        <v>144</v>
      </c>
    </row>
    <row r="283" spans="2:65" s="13" customFormat="1">
      <c r="B283" s="155"/>
      <c r="D283" s="149" t="s">
        <v>153</v>
      </c>
      <c r="E283" s="156" t="s">
        <v>1</v>
      </c>
      <c r="F283" s="157" t="s">
        <v>145</v>
      </c>
      <c r="H283" s="158">
        <v>3</v>
      </c>
      <c r="I283" s="159"/>
      <c r="L283" s="155"/>
      <c r="M283" s="160"/>
      <c r="T283" s="161"/>
      <c r="AT283" s="156" t="s">
        <v>153</v>
      </c>
      <c r="AU283" s="156" t="s">
        <v>81</v>
      </c>
      <c r="AV283" s="13" t="s">
        <v>81</v>
      </c>
      <c r="AW283" s="13" t="s">
        <v>28</v>
      </c>
      <c r="AX283" s="13" t="s">
        <v>71</v>
      </c>
      <c r="AY283" s="156" t="s">
        <v>144</v>
      </c>
    </row>
    <row r="284" spans="2:65" s="15" customFormat="1">
      <c r="B284" s="180"/>
      <c r="D284" s="149" t="s">
        <v>153</v>
      </c>
      <c r="E284" s="181" t="s">
        <v>1</v>
      </c>
      <c r="F284" s="182" t="s">
        <v>182</v>
      </c>
      <c r="H284" s="183">
        <v>3</v>
      </c>
      <c r="I284" s="184"/>
      <c r="L284" s="180"/>
      <c r="M284" s="185"/>
      <c r="T284" s="186"/>
      <c r="AT284" s="181" t="s">
        <v>153</v>
      </c>
      <c r="AU284" s="181" t="s">
        <v>81</v>
      </c>
      <c r="AV284" s="15" t="s">
        <v>151</v>
      </c>
      <c r="AW284" s="15" t="s">
        <v>28</v>
      </c>
      <c r="AX284" s="15" t="s">
        <v>79</v>
      </c>
      <c r="AY284" s="181" t="s">
        <v>144</v>
      </c>
    </row>
    <row r="285" spans="2:65" s="1" customFormat="1" ht="37.9" customHeight="1">
      <c r="B285" s="133"/>
      <c r="C285" s="162" t="s">
        <v>321</v>
      </c>
      <c r="D285" s="162" t="s">
        <v>163</v>
      </c>
      <c r="E285" s="163" t="s">
        <v>322</v>
      </c>
      <c r="F285" s="164" t="s">
        <v>323</v>
      </c>
      <c r="G285" s="165" t="s">
        <v>318</v>
      </c>
      <c r="H285" s="166">
        <v>3</v>
      </c>
      <c r="I285" s="167"/>
      <c r="J285" s="168">
        <f>ROUND(I285*H285,2)</f>
        <v>0</v>
      </c>
      <c r="K285" s="169"/>
      <c r="L285" s="170"/>
      <c r="M285" s="171" t="s">
        <v>1</v>
      </c>
      <c r="N285" s="172" t="s">
        <v>36</v>
      </c>
      <c r="P285" s="144">
        <f>O285*H285</f>
        <v>0</v>
      </c>
      <c r="Q285" s="144">
        <v>2.3369999999999998E-2</v>
      </c>
      <c r="R285" s="144">
        <f>Q285*H285</f>
        <v>7.0109999999999992E-2</v>
      </c>
      <c r="S285" s="144">
        <v>0</v>
      </c>
      <c r="T285" s="145">
        <f>S285*H285</f>
        <v>0</v>
      </c>
      <c r="AR285" s="146" t="s">
        <v>166</v>
      </c>
      <c r="AT285" s="146" t="s">
        <v>163</v>
      </c>
      <c r="AU285" s="146" t="s">
        <v>81</v>
      </c>
      <c r="AY285" s="17" t="s">
        <v>144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79</v>
      </c>
      <c r="BK285" s="147">
        <f>ROUND(I285*H285,2)</f>
        <v>0</v>
      </c>
      <c r="BL285" s="17" t="s">
        <v>151</v>
      </c>
      <c r="BM285" s="146" t="s">
        <v>324</v>
      </c>
    </row>
    <row r="286" spans="2:65" s="11" customFormat="1" ht="22.9" customHeight="1">
      <c r="B286" s="121"/>
      <c r="D286" s="122" t="s">
        <v>70</v>
      </c>
      <c r="E286" s="131" t="s">
        <v>203</v>
      </c>
      <c r="F286" s="131" t="s">
        <v>325</v>
      </c>
      <c r="I286" s="124"/>
      <c r="J286" s="132">
        <f>BK286</f>
        <v>0</v>
      </c>
      <c r="L286" s="121"/>
      <c r="M286" s="126"/>
      <c r="P286" s="127">
        <f>SUM(P287:P364)</f>
        <v>0</v>
      </c>
      <c r="R286" s="127">
        <f>SUM(R287:R364)</f>
        <v>1.2465999999999998E-2</v>
      </c>
      <c r="T286" s="128">
        <f>SUM(T287:T364)</f>
        <v>11.047432000000001</v>
      </c>
      <c r="AR286" s="122" t="s">
        <v>79</v>
      </c>
      <c r="AT286" s="129" t="s">
        <v>70</v>
      </c>
      <c r="AU286" s="129" t="s">
        <v>79</v>
      </c>
      <c r="AY286" s="122" t="s">
        <v>144</v>
      </c>
      <c r="BK286" s="130">
        <f>SUM(BK287:BK364)</f>
        <v>0</v>
      </c>
    </row>
    <row r="287" spans="2:65" s="1" customFormat="1" ht="24.2" customHeight="1">
      <c r="B287" s="133"/>
      <c r="C287" s="134" t="s">
        <v>326</v>
      </c>
      <c r="D287" s="134" t="s">
        <v>147</v>
      </c>
      <c r="E287" s="135" t="s">
        <v>327</v>
      </c>
      <c r="F287" s="136" t="s">
        <v>328</v>
      </c>
      <c r="G287" s="137" t="s">
        <v>318</v>
      </c>
      <c r="H287" s="138">
        <v>2</v>
      </c>
      <c r="I287" s="139"/>
      <c r="J287" s="140">
        <f t="shared" ref="J287:J292" si="0">ROUND(I287*H287,2)</f>
        <v>0</v>
      </c>
      <c r="K287" s="141"/>
      <c r="L287" s="32"/>
      <c r="M287" s="142" t="s">
        <v>1</v>
      </c>
      <c r="N287" s="143" t="s">
        <v>36</v>
      </c>
      <c r="P287" s="144">
        <f t="shared" ref="P287:P292" si="1">O287*H287</f>
        <v>0</v>
      </c>
      <c r="Q287" s="144">
        <v>0</v>
      </c>
      <c r="R287" s="144">
        <f t="shared" ref="R287:R292" si="2">Q287*H287</f>
        <v>0</v>
      </c>
      <c r="S287" s="144">
        <v>0</v>
      </c>
      <c r="T287" s="145">
        <f t="shared" ref="T287:T292" si="3">S287*H287</f>
        <v>0</v>
      </c>
      <c r="AR287" s="146" t="s">
        <v>151</v>
      </c>
      <c r="AT287" s="146" t="s">
        <v>147</v>
      </c>
      <c r="AU287" s="146" t="s">
        <v>81</v>
      </c>
      <c r="AY287" s="17" t="s">
        <v>144</v>
      </c>
      <c r="BE287" s="147">
        <f t="shared" ref="BE287:BE292" si="4">IF(N287="základní",J287,0)</f>
        <v>0</v>
      </c>
      <c r="BF287" s="147">
        <f t="shared" ref="BF287:BF292" si="5">IF(N287="snížená",J287,0)</f>
        <v>0</v>
      </c>
      <c r="BG287" s="147">
        <f t="shared" ref="BG287:BG292" si="6">IF(N287="zákl. přenesená",J287,0)</f>
        <v>0</v>
      </c>
      <c r="BH287" s="147">
        <f t="shared" ref="BH287:BH292" si="7">IF(N287="sníž. přenesená",J287,0)</f>
        <v>0</v>
      </c>
      <c r="BI287" s="147">
        <f t="shared" ref="BI287:BI292" si="8">IF(N287="nulová",J287,0)</f>
        <v>0</v>
      </c>
      <c r="BJ287" s="17" t="s">
        <v>79</v>
      </c>
      <c r="BK287" s="147">
        <f t="shared" ref="BK287:BK292" si="9">ROUND(I287*H287,2)</f>
        <v>0</v>
      </c>
      <c r="BL287" s="17" t="s">
        <v>151</v>
      </c>
      <c r="BM287" s="146" t="s">
        <v>329</v>
      </c>
    </row>
    <row r="288" spans="2:65" s="1" customFormat="1" ht="16.5" customHeight="1">
      <c r="B288" s="133"/>
      <c r="C288" s="134" t="s">
        <v>330</v>
      </c>
      <c r="D288" s="134" t="s">
        <v>147</v>
      </c>
      <c r="E288" s="135" t="s">
        <v>331</v>
      </c>
      <c r="F288" s="136" t="s">
        <v>332</v>
      </c>
      <c r="G288" s="137" t="s">
        <v>318</v>
      </c>
      <c r="H288" s="138">
        <v>2</v>
      </c>
      <c r="I288" s="139"/>
      <c r="J288" s="140">
        <f t="shared" si="0"/>
        <v>0</v>
      </c>
      <c r="K288" s="141"/>
      <c r="L288" s="32"/>
      <c r="M288" s="142" t="s">
        <v>1</v>
      </c>
      <c r="N288" s="143" t="s">
        <v>36</v>
      </c>
      <c r="P288" s="144">
        <f t="shared" si="1"/>
        <v>0</v>
      </c>
      <c r="Q288" s="144">
        <v>0</v>
      </c>
      <c r="R288" s="144">
        <f t="shared" si="2"/>
        <v>0</v>
      </c>
      <c r="S288" s="144">
        <v>0</v>
      </c>
      <c r="T288" s="145">
        <f t="shared" si="3"/>
        <v>0</v>
      </c>
      <c r="AR288" s="146" t="s">
        <v>151</v>
      </c>
      <c r="AT288" s="146" t="s">
        <v>147</v>
      </c>
      <c r="AU288" s="146" t="s">
        <v>81</v>
      </c>
      <c r="AY288" s="17" t="s">
        <v>144</v>
      </c>
      <c r="BE288" s="147">
        <f t="shared" si="4"/>
        <v>0</v>
      </c>
      <c r="BF288" s="147">
        <f t="shared" si="5"/>
        <v>0</v>
      </c>
      <c r="BG288" s="147">
        <f t="shared" si="6"/>
        <v>0</v>
      </c>
      <c r="BH288" s="147">
        <f t="shared" si="7"/>
        <v>0</v>
      </c>
      <c r="BI288" s="147">
        <f t="shared" si="8"/>
        <v>0</v>
      </c>
      <c r="BJ288" s="17" t="s">
        <v>79</v>
      </c>
      <c r="BK288" s="147">
        <f t="shared" si="9"/>
        <v>0</v>
      </c>
      <c r="BL288" s="17" t="s">
        <v>151</v>
      </c>
      <c r="BM288" s="146" t="s">
        <v>333</v>
      </c>
    </row>
    <row r="289" spans="2:65" s="1" customFormat="1" ht="16.5" customHeight="1">
      <c r="B289" s="133"/>
      <c r="C289" s="134" t="s">
        <v>334</v>
      </c>
      <c r="D289" s="134" t="s">
        <v>147</v>
      </c>
      <c r="E289" s="135" t="s">
        <v>335</v>
      </c>
      <c r="F289" s="136" t="s">
        <v>336</v>
      </c>
      <c r="G289" s="137" t="s">
        <v>318</v>
      </c>
      <c r="H289" s="138">
        <v>1</v>
      </c>
      <c r="I289" s="139"/>
      <c r="J289" s="140">
        <f t="shared" si="0"/>
        <v>0</v>
      </c>
      <c r="K289" s="141"/>
      <c r="L289" s="32"/>
      <c r="M289" s="142" t="s">
        <v>1</v>
      </c>
      <c r="N289" s="143" t="s">
        <v>36</v>
      </c>
      <c r="P289" s="144">
        <f t="shared" si="1"/>
        <v>0</v>
      </c>
      <c r="Q289" s="144">
        <v>0</v>
      </c>
      <c r="R289" s="144">
        <f t="shared" si="2"/>
        <v>0</v>
      </c>
      <c r="S289" s="144">
        <v>0</v>
      </c>
      <c r="T289" s="145">
        <f t="shared" si="3"/>
        <v>0</v>
      </c>
      <c r="AR289" s="146" t="s">
        <v>151</v>
      </c>
      <c r="AT289" s="146" t="s">
        <v>147</v>
      </c>
      <c r="AU289" s="146" t="s">
        <v>81</v>
      </c>
      <c r="AY289" s="17" t="s">
        <v>144</v>
      </c>
      <c r="BE289" s="147">
        <f t="shared" si="4"/>
        <v>0</v>
      </c>
      <c r="BF289" s="147">
        <f t="shared" si="5"/>
        <v>0</v>
      </c>
      <c r="BG289" s="147">
        <f t="shared" si="6"/>
        <v>0</v>
      </c>
      <c r="BH289" s="147">
        <f t="shared" si="7"/>
        <v>0</v>
      </c>
      <c r="BI289" s="147">
        <f t="shared" si="8"/>
        <v>0</v>
      </c>
      <c r="BJ289" s="17" t="s">
        <v>79</v>
      </c>
      <c r="BK289" s="147">
        <f t="shared" si="9"/>
        <v>0</v>
      </c>
      <c r="BL289" s="17" t="s">
        <v>151</v>
      </c>
      <c r="BM289" s="146" t="s">
        <v>337</v>
      </c>
    </row>
    <row r="290" spans="2:65" s="1" customFormat="1" ht="16.5" customHeight="1">
      <c r="B290" s="133"/>
      <c r="C290" s="134" t="s">
        <v>338</v>
      </c>
      <c r="D290" s="134" t="s">
        <v>147</v>
      </c>
      <c r="E290" s="135" t="s">
        <v>339</v>
      </c>
      <c r="F290" s="136" t="s">
        <v>340</v>
      </c>
      <c r="G290" s="137" t="s">
        <v>318</v>
      </c>
      <c r="H290" s="138">
        <v>1</v>
      </c>
      <c r="I290" s="139"/>
      <c r="J290" s="140">
        <f t="shared" si="0"/>
        <v>0</v>
      </c>
      <c r="K290" s="141"/>
      <c r="L290" s="32"/>
      <c r="M290" s="142" t="s">
        <v>1</v>
      </c>
      <c r="N290" s="143" t="s">
        <v>36</v>
      </c>
      <c r="P290" s="144">
        <f t="shared" si="1"/>
        <v>0</v>
      </c>
      <c r="Q290" s="144">
        <v>0</v>
      </c>
      <c r="R290" s="144">
        <f t="shared" si="2"/>
        <v>0</v>
      </c>
      <c r="S290" s="144">
        <v>0</v>
      </c>
      <c r="T290" s="145">
        <f t="shared" si="3"/>
        <v>0</v>
      </c>
      <c r="AR290" s="146" t="s">
        <v>151</v>
      </c>
      <c r="AT290" s="146" t="s">
        <v>147</v>
      </c>
      <c r="AU290" s="146" t="s">
        <v>81</v>
      </c>
      <c r="AY290" s="17" t="s">
        <v>144</v>
      </c>
      <c r="BE290" s="147">
        <f t="shared" si="4"/>
        <v>0</v>
      </c>
      <c r="BF290" s="147">
        <f t="shared" si="5"/>
        <v>0</v>
      </c>
      <c r="BG290" s="147">
        <f t="shared" si="6"/>
        <v>0</v>
      </c>
      <c r="BH290" s="147">
        <f t="shared" si="7"/>
        <v>0</v>
      </c>
      <c r="BI290" s="147">
        <f t="shared" si="8"/>
        <v>0</v>
      </c>
      <c r="BJ290" s="17" t="s">
        <v>79</v>
      </c>
      <c r="BK290" s="147">
        <f t="shared" si="9"/>
        <v>0</v>
      </c>
      <c r="BL290" s="17" t="s">
        <v>151</v>
      </c>
      <c r="BM290" s="146" t="s">
        <v>341</v>
      </c>
    </row>
    <row r="291" spans="2:65" s="1" customFormat="1" ht="16.5" customHeight="1">
      <c r="B291" s="133"/>
      <c r="C291" s="134" t="s">
        <v>342</v>
      </c>
      <c r="D291" s="134" t="s">
        <v>147</v>
      </c>
      <c r="E291" s="135" t="s">
        <v>343</v>
      </c>
      <c r="F291" s="136" t="s">
        <v>344</v>
      </c>
      <c r="G291" s="137" t="s">
        <v>318</v>
      </c>
      <c r="H291" s="138">
        <v>1</v>
      </c>
      <c r="I291" s="139"/>
      <c r="J291" s="140">
        <f t="shared" si="0"/>
        <v>0</v>
      </c>
      <c r="K291" s="141"/>
      <c r="L291" s="32"/>
      <c r="M291" s="142" t="s">
        <v>1</v>
      </c>
      <c r="N291" s="143" t="s">
        <v>36</v>
      </c>
      <c r="P291" s="144">
        <f t="shared" si="1"/>
        <v>0</v>
      </c>
      <c r="Q291" s="144">
        <v>0</v>
      </c>
      <c r="R291" s="144">
        <f t="shared" si="2"/>
        <v>0</v>
      </c>
      <c r="S291" s="144">
        <v>0</v>
      </c>
      <c r="T291" s="145">
        <f t="shared" si="3"/>
        <v>0</v>
      </c>
      <c r="AR291" s="146" t="s">
        <v>151</v>
      </c>
      <c r="AT291" s="146" t="s">
        <v>147</v>
      </c>
      <c r="AU291" s="146" t="s">
        <v>81</v>
      </c>
      <c r="AY291" s="17" t="s">
        <v>144</v>
      </c>
      <c r="BE291" s="147">
        <f t="shared" si="4"/>
        <v>0</v>
      </c>
      <c r="BF291" s="147">
        <f t="shared" si="5"/>
        <v>0</v>
      </c>
      <c r="BG291" s="147">
        <f t="shared" si="6"/>
        <v>0</v>
      </c>
      <c r="BH291" s="147">
        <f t="shared" si="7"/>
        <v>0</v>
      </c>
      <c r="BI291" s="147">
        <f t="shared" si="8"/>
        <v>0</v>
      </c>
      <c r="BJ291" s="17" t="s">
        <v>79</v>
      </c>
      <c r="BK291" s="147">
        <f t="shared" si="9"/>
        <v>0</v>
      </c>
      <c r="BL291" s="17" t="s">
        <v>151</v>
      </c>
      <c r="BM291" s="146" t="s">
        <v>345</v>
      </c>
    </row>
    <row r="292" spans="2:65" s="1" customFormat="1" ht="37.9" customHeight="1">
      <c r="B292" s="133"/>
      <c r="C292" s="193" t="s">
        <v>346</v>
      </c>
      <c r="D292" s="193" t="s">
        <v>147</v>
      </c>
      <c r="E292" s="194" t="s">
        <v>347</v>
      </c>
      <c r="F292" s="195" t="s">
        <v>348</v>
      </c>
      <c r="G292" s="196" t="s">
        <v>349</v>
      </c>
      <c r="H292" s="197">
        <v>1</v>
      </c>
      <c r="I292" s="198"/>
      <c r="J292" s="198">
        <f t="shared" si="0"/>
        <v>0</v>
      </c>
      <c r="K292" s="141"/>
      <c r="L292" s="32"/>
      <c r="M292" s="142" t="s">
        <v>1</v>
      </c>
      <c r="N292" s="143" t="s">
        <v>36</v>
      </c>
      <c r="P292" s="144">
        <f t="shared" si="1"/>
        <v>0</v>
      </c>
      <c r="Q292" s="144">
        <v>0</v>
      </c>
      <c r="R292" s="144">
        <f t="shared" si="2"/>
        <v>0</v>
      </c>
      <c r="S292" s="144">
        <v>0</v>
      </c>
      <c r="T292" s="145">
        <f t="shared" si="3"/>
        <v>0</v>
      </c>
      <c r="AR292" s="146" t="s">
        <v>151</v>
      </c>
      <c r="AT292" s="146" t="s">
        <v>147</v>
      </c>
      <c r="AU292" s="146" t="s">
        <v>81</v>
      </c>
      <c r="AY292" s="17" t="s">
        <v>144</v>
      </c>
      <c r="BE292" s="147">
        <f t="shared" si="4"/>
        <v>0</v>
      </c>
      <c r="BF292" s="147">
        <f t="shared" si="5"/>
        <v>0</v>
      </c>
      <c r="BG292" s="147">
        <f t="shared" si="6"/>
        <v>0</v>
      </c>
      <c r="BH292" s="147">
        <f t="shared" si="7"/>
        <v>0</v>
      </c>
      <c r="BI292" s="147">
        <f t="shared" si="8"/>
        <v>0</v>
      </c>
      <c r="BJ292" s="17" t="s">
        <v>79</v>
      </c>
      <c r="BK292" s="147">
        <f t="shared" si="9"/>
        <v>0</v>
      </c>
      <c r="BL292" s="17" t="s">
        <v>151</v>
      </c>
      <c r="BM292" s="146" t="s">
        <v>752</v>
      </c>
    </row>
    <row r="293" spans="2:65" s="13" customFormat="1">
      <c r="B293" s="155"/>
      <c r="D293" s="149" t="s">
        <v>153</v>
      </c>
      <c r="E293" s="156" t="s">
        <v>1</v>
      </c>
      <c r="F293" s="157" t="s">
        <v>79</v>
      </c>
      <c r="H293" s="158">
        <v>1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79</v>
      </c>
      <c r="AY293" s="156" t="s">
        <v>144</v>
      </c>
    </row>
    <row r="294" spans="2:65" s="1" customFormat="1" ht="33" customHeight="1">
      <c r="B294" s="133"/>
      <c r="C294" s="134" t="s">
        <v>351</v>
      </c>
      <c r="D294" s="134" t="s">
        <v>147</v>
      </c>
      <c r="E294" s="135" t="s">
        <v>352</v>
      </c>
      <c r="F294" s="136" t="s">
        <v>353</v>
      </c>
      <c r="G294" s="137" t="s">
        <v>171</v>
      </c>
      <c r="H294" s="138">
        <v>49.4</v>
      </c>
      <c r="I294" s="139"/>
      <c r="J294" s="140">
        <f>ROUND(I294*H294,2)</f>
        <v>0</v>
      </c>
      <c r="K294" s="141"/>
      <c r="L294" s="32"/>
      <c r="M294" s="142" t="s">
        <v>1</v>
      </c>
      <c r="N294" s="143" t="s">
        <v>36</v>
      </c>
      <c r="P294" s="144">
        <f>O294*H294</f>
        <v>0</v>
      </c>
      <c r="Q294" s="144">
        <v>1.2999999999999999E-4</v>
      </c>
      <c r="R294" s="144">
        <f>Q294*H294</f>
        <v>6.4219999999999989E-3</v>
      </c>
      <c r="S294" s="144">
        <v>0</v>
      </c>
      <c r="T294" s="145">
        <f>S294*H294</f>
        <v>0</v>
      </c>
      <c r="AR294" s="146" t="s">
        <v>151</v>
      </c>
      <c r="AT294" s="146" t="s">
        <v>147</v>
      </c>
      <c r="AU294" s="146" t="s">
        <v>81</v>
      </c>
      <c r="AY294" s="17" t="s">
        <v>144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7" t="s">
        <v>79</v>
      </c>
      <c r="BK294" s="147">
        <f>ROUND(I294*H294,2)</f>
        <v>0</v>
      </c>
      <c r="BL294" s="17" t="s">
        <v>151</v>
      </c>
      <c r="BM294" s="146" t="s">
        <v>354</v>
      </c>
    </row>
    <row r="295" spans="2:65" s="1" customFormat="1" ht="24.2" customHeight="1">
      <c r="B295" s="133"/>
      <c r="C295" s="193" t="s">
        <v>355</v>
      </c>
      <c r="D295" s="193" t="s">
        <v>147</v>
      </c>
      <c r="E295" s="194" t="s">
        <v>356</v>
      </c>
      <c r="F295" s="195" t="s">
        <v>357</v>
      </c>
      <c r="G295" s="196" t="s">
        <v>171</v>
      </c>
      <c r="H295" s="197">
        <v>141.4</v>
      </c>
      <c r="I295" s="198"/>
      <c r="J295" s="198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4.0000000000000003E-5</v>
      </c>
      <c r="R295" s="144">
        <f>Q295*H295</f>
        <v>5.6560000000000004E-3</v>
      </c>
      <c r="S295" s="144">
        <v>0</v>
      </c>
      <c r="T295" s="145">
        <f>S295*H295</f>
        <v>0</v>
      </c>
      <c r="AR295" s="146" t="s">
        <v>151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151</v>
      </c>
      <c r="BM295" s="146" t="s">
        <v>358</v>
      </c>
    </row>
    <row r="296" spans="2:65" s="13" customFormat="1">
      <c r="B296" s="155"/>
      <c r="D296" s="149" t="s">
        <v>153</v>
      </c>
      <c r="E296" s="156" t="s">
        <v>1</v>
      </c>
      <c r="F296" s="157" t="s">
        <v>359</v>
      </c>
      <c r="H296" s="158">
        <v>49.4</v>
      </c>
      <c r="I296" s="159"/>
      <c r="L296" s="155"/>
      <c r="M296" s="160"/>
      <c r="T296" s="161"/>
      <c r="AT296" s="156" t="s">
        <v>153</v>
      </c>
      <c r="AU296" s="156" t="s">
        <v>81</v>
      </c>
      <c r="AV296" s="13" t="s">
        <v>81</v>
      </c>
      <c r="AW296" s="13" t="s">
        <v>28</v>
      </c>
      <c r="AX296" s="13" t="s">
        <v>71</v>
      </c>
      <c r="AY296" s="156" t="s">
        <v>144</v>
      </c>
    </row>
    <row r="297" spans="2:65" s="14" customFormat="1">
      <c r="B297" s="173"/>
      <c r="D297" s="149" t="s">
        <v>153</v>
      </c>
      <c r="E297" s="174" t="s">
        <v>1</v>
      </c>
      <c r="F297" s="175" t="s">
        <v>178</v>
      </c>
      <c r="H297" s="176">
        <v>49.4</v>
      </c>
      <c r="I297" s="177"/>
      <c r="L297" s="173"/>
      <c r="M297" s="178"/>
      <c r="T297" s="179"/>
      <c r="AT297" s="174" t="s">
        <v>153</v>
      </c>
      <c r="AU297" s="174" t="s">
        <v>81</v>
      </c>
      <c r="AV297" s="14" t="s">
        <v>145</v>
      </c>
      <c r="AW297" s="14" t="s">
        <v>28</v>
      </c>
      <c r="AX297" s="14" t="s">
        <v>71</v>
      </c>
      <c r="AY297" s="174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291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292</v>
      </c>
      <c r="H299" s="158">
        <v>92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4" customFormat="1">
      <c r="B300" s="173"/>
      <c r="D300" s="149" t="s">
        <v>153</v>
      </c>
      <c r="E300" s="174" t="s">
        <v>1</v>
      </c>
      <c r="F300" s="175" t="s">
        <v>178</v>
      </c>
      <c r="H300" s="176">
        <v>92</v>
      </c>
      <c r="I300" s="177"/>
      <c r="L300" s="173"/>
      <c r="M300" s="178"/>
      <c r="T300" s="179"/>
      <c r="AT300" s="174" t="s">
        <v>153</v>
      </c>
      <c r="AU300" s="174" t="s">
        <v>81</v>
      </c>
      <c r="AV300" s="14" t="s">
        <v>145</v>
      </c>
      <c r="AW300" s="14" t="s">
        <v>28</v>
      </c>
      <c r="AX300" s="14" t="s">
        <v>71</v>
      </c>
      <c r="AY300" s="174" t="s">
        <v>144</v>
      </c>
    </row>
    <row r="301" spans="2:65" s="15" customFormat="1">
      <c r="B301" s="180"/>
      <c r="D301" s="149" t="s">
        <v>153</v>
      </c>
      <c r="E301" s="181" t="s">
        <v>1</v>
      </c>
      <c r="F301" s="182" t="s">
        <v>182</v>
      </c>
      <c r="H301" s="183">
        <v>141.4</v>
      </c>
      <c r="I301" s="184"/>
      <c r="L301" s="180"/>
      <c r="M301" s="185"/>
      <c r="T301" s="186"/>
      <c r="AT301" s="181" t="s">
        <v>153</v>
      </c>
      <c r="AU301" s="181" t="s">
        <v>81</v>
      </c>
      <c r="AV301" s="15" t="s">
        <v>151</v>
      </c>
      <c r="AW301" s="15" t="s">
        <v>28</v>
      </c>
      <c r="AX301" s="15" t="s">
        <v>79</v>
      </c>
      <c r="AY301" s="181" t="s">
        <v>144</v>
      </c>
    </row>
    <row r="302" spans="2:65" s="1" customFormat="1" ht="24.2" customHeight="1">
      <c r="B302" s="133"/>
      <c r="C302" s="134" t="s">
        <v>360</v>
      </c>
      <c r="D302" s="134" t="s">
        <v>147</v>
      </c>
      <c r="E302" s="135" t="s">
        <v>361</v>
      </c>
      <c r="F302" s="136" t="s">
        <v>362</v>
      </c>
      <c r="G302" s="137" t="s">
        <v>150</v>
      </c>
      <c r="H302" s="138">
        <v>0.308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36</v>
      </c>
      <c r="P302" s="144">
        <f>O302*H302</f>
        <v>0</v>
      </c>
      <c r="Q302" s="144">
        <v>0</v>
      </c>
      <c r="R302" s="144">
        <f>Q302*H302</f>
        <v>0</v>
      </c>
      <c r="S302" s="144">
        <v>1.8</v>
      </c>
      <c r="T302" s="145">
        <f>S302*H302</f>
        <v>0.5544</v>
      </c>
      <c r="AR302" s="146" t="s">
        <v>151</v>
      </c>
      <c r="AT302" s="146" t="s">
        <v>147</v>
      </c>
      <c r="AU302" s="146" t="s">
        <v>81</v>
      </c>
      <c r="AY302" s="17" t="s">
        <v>144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79</v>
      </c>
      <c r="BK302" s="147">
        <f>ROUND(I302*H302,2)</f>
        <v>0</v>
      </c>
      <c r="BL302" s="17" t="s">
        <v>151</v>
      </c>
      <c r="BM302" s="146" t="s">
        <v>363</v>
      </c>
    </row>
    <row r="303" spans="2:65" s="12" customFormat="1">
      <c r="B303" s="148"/>
      <c r="D303" s="149" t="s">
        <v>153</v>
      </c>
      <c r="E303" s="150" t="s">
        <v>1</v>
      </c>
      <c r="F303" s="151" t="s">
        <v>154</v>
      </c>
      <c r="H303" s="150" t="s">
        <v>1</v>
      </c>
      <c r="I303" s="152"/>
      <c r="L303" s="148"/>
      <c r="M303" s="153"/>
      <c r="T303" s="154"/>
      <c r="AT303" s="150" t="s">
        <v>153</v>
      </c>
      <c r="AU303" s="150" t="s">
        <v>81</v>
      </c>
      <c r="AV303" s="12" t="s">
        <v>79</v>
      </c>
      <c r="AW303" s="12" t="s">
        <v>28</v>
      </c>
      <c r="AX303" s="12" t="s">
        <v>71</v>
      </c>
      <c r="AY303" s="150" t="s">
        <v>144</v>
      </c>
    </row>
    <row r="304" spans="2:65" s="13" customFormat="1">
      <c r="B304" s="155"/>
      <c r="D304" s="149" t="s">
        <v>153</v>
      </c>
      <c r="E304" s="156" t="s">
        <v>1</v>
      </c>
      <c r="F304" s="157" t="s">
        <v>155</v>
      </c>
      <c r="H304" s="158">
        <v>0.308</v>
      </c>
      <c r="I304" s="159"/>
      <c r="L304" s="155"/>
      <c r="M304" s="160"/>
      <c r="T304" s="161"/>
      <c r="AT304" s="156" t="s">
        <v>153</v>
      </c>
      <c r="AU304" s="156" t="s">
        <v>81</v>
      </c>
      <c r="AV304" s="13" t="s">
        <v>81</v>
      </c>
      <c r="AW304" s="13" t="s">
        <v>28</v>
      </c>
      <c r="AX304" s="13" t="s">
        <v>71</v>
      </c>
      <c r="AY304" s="156" t="s">
        <v>144</v>
      </c>
    </row>
    <row r="305" spans="2:65" s="14" customFormat="1">
      <c r="B305" s="173"/>
      <c r="D305" s="149" t="s">
        <v>153</v>
      </c>
      <c r="E305" s="174" t="s">
        <v>1</v>
      </c>
      <c r="F305" s="175" t="s">
        <v>178</v>
      </c>
      <c r="H305" s="176">
        <v>0.308</v>
      </c>
      <c r="I305" s="177"/>
      <c r="L305" s="173"/>
      <c r="M305" s="178"/>
      <c r="T305" s="179"/>
      <c r="AT305" s="174" t="s">
        <v>153</v>
      </c>
      <c r="AU305" s="174" t="s">
        <v>81</v>
      </c>
      <c r="AV305" s="14" t="s">
        <v>145</v>
      </c>
      <c r="AW305" s="14" t="s">
        <v>28</v>
      </c>
      <c r="AX305" s="14" t="s">
        <v>71</v>
      </c>
      <c r="AY305" s="174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0.308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33" customHeight="1">
      <c r="B307" s="133"/>
      <c r="C307" s="134" t="s">
        <v>364</v>
      </c>
      <c r="D307" s="134" t="s">
        <v>147</v>
      </c>
      <c r="E307" s="135" t="s">
        <v>365</v>
      </c>
      <c r="F307" s="136" t="s">
        <v>366</v>
      </c>
      <c r="G307" s="137" t="s">
        <v>150</v>
      </c>
      <c r="H307" s="138">
        <v>1.022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0</v>
      </c>
      <c r="R307" s="144">
        <f>Q307*H307</f>
        <v>0</v>
      </c>
      <c r="S307" s="144">
        <v>2.2000000000000002</v>
      </c>
      <c r="T307" s="145">
        <f>S307*H307</f>
        <v>2.2484000000000002</v>
      </c>
      <c r="AR307" s="146" t="s">
        <v>151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151</v>
      </c>
      <c r="BM307" s="146" t="s">
        <v>367</v>
      </c>
    </row>
    <row r="308" spans="2:65" s="12" customFormat="1">
      <c r="B308" s="148"/>
      <c r="D308" s="149" t="s">
        <v>153</v>
      </c>
      <c r="E308" s="150" t="s">
        <v>1</v>
      </c>
      <c r="F308" s="151" t="s">
        <v>368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2" customFormat="1">
      <c r="B309" s="148"/>
      <c r="D309" s="149" t="s">
        <v>153</v>
      </c>
      <c r="E309" s="150" t="s">
        <v>1</v>
      </c>
      <c r="F309" s="151" t="s">
        <v>174</v>
      </c>
      <c r="H309" s="150" t="s">
        <v>1</v>
      </c>
      <c r="I309" s="152"/>
      <c r="L309" s="148"/>
      <c r="M309" s="153"/>
      <c r="T309" s="154"/>
      <c r="AT309" s="150" t="s">
        <v>153</v>
      </c>
      <c r="AU309" s="150" t="s">
        <v>81</v>
      </c>
      <c r="AV309" s="12" t="s">
        <v>79</v>
      </c>
      <c r="AW309" s="12" t="s">
        <v>28</v>
      </c>
      <c r="AX309" s="12" t="s">
        <v>71</v>
      </c>
      <c r="AY309" s="150" t="s">
        <v>144</v>
      </c>
    </row>
    <row r="310" spans="2:65" s="13" customFormat="1">
      <c r="B310" s="155"/>
      <c r="D310" s="149" t="s">
        <v>153</v>
      </c>
      <c r="E310" s="156" t="s">
        <v>1</v>
      </c>
      <c r="F310" s="157" t="s">
        <v>369</v>
      </c>
      <c r="H310" s="158">
        <v>0.309</v>
      </c>
      <c r="I310" s="159"/>
      <c r="L310" s="155"/>
      <c r="M310" s="160"/>
      <c r="T310" s="161"/>
      <c r="AT310" s="156" t="s">
        <v>153</v>
      </c>
      <c r="AU310" s="156" t="s">
        <v>81</v>
      </c>
      <c r="AV310" s="13" t="s">
        <v>81</v>
      </c>
      <c r="AW310" s="13" t="s">
        <v>28</v>
      </c>
      <c r="AX310" s="13" t="s">
        <v>71</v>
      </c>
      <c r="AY310" s="156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370</v>
      </c>
      <c r="H311" s="158">
        <v>0.28100000000000003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2" customFormat="1">
      <c r="B312" s="148"/>
      <c r="D312" s="149" t="s">
        <v>153</v>
      </c>
      <c r="E312" s="150" t="s">
        <v>1</v>
      </c>
      <c r="F312" s="151" t="s">
        <v>179</v>
      </c>
      <c r="H312" s="150" t="s">
        <v>1</v>
      </c>
      <c r="I312" s="152"/>
      <c r="L312" s="148"/>
      <c r="M312" s="153"/>
      <c r="T312" s="154"/>
      <c r="AT312" s="150" t="s">
        <v>153</v>
      </c>
      <c r="AU312" s="150" t="s">
        <v>81</v>
      </c>
      <c r="AV312" s="12" t="s">
        <v>79</v>
      </c>
      <c r="AW312" s="12" t="s">
        <v>28</v>
      </c>
      <c r="AX312" s="12" t="s">
        <v>71</v>
      </c>
      <c r="AY312" s="150" t="s">
        <v>144</v>
      </c>
    </row>
    <row r="313" spans="2:65" s="13" customFormat="1">
      <c r="B313" s="155"/>
      <c r="D313" s="149" t="s">
        <v>153</v>
      </c>
      <c r="E313" s="156" t="s">
        <v>1</v>
      </c>
      <c r="F313" s="157" t="s">
        <v>371</v>
      </c>
      <c r="H313" s="158">
        <v>0.432</v>
      </c>
      <c r="I313" s="159"/>
      <c r="L313" s="155"/>
      <c r="M313" s="160"/>
      <c r="T313" s="161"/>
      <c r="AT313" s="156" t="s">
        <v>153</v>
      </c>
      <c r="AU313" s="156" t="s">
        <v>81</v>
      </c>
      <c r="AV313" s="13" t="s">
        <v>81</v>
      </c>
      <c r="AW313" s="13" t="s">
        <v>28</v>
      </c>
      <c r="AX313" s="13" t="s">
        <v>71</v>
      </c>
      <c r="AY313" s="156" t="s">
        <v>144</v>
      </c>
    </row>
    <row r="314" spans="2:65" s="15" customFormat="1">
      <c r="B314" s="180"/>
      <c r="D314" s="149" t="s">
        <v>153</v>
      </c>
      <c r="E314" s="181" t="s">
        <v>1</v>
      </c>
      <c r="F314" s="182" t="s">
        <v>182</v>
      </c>
      <c r="H314" s="183">
        <v>1.022</v>
      </c>
      <c r="I314" s="184"/>
      <c r="L314" s="180"/>
      <c r="M314" s="185"/>
      <c r="T314" s="186"/>
      <c r="AT314" s="181" t="s">
        <v>153</v>
      </c>
      <c r="AU314" s="181" t="s">
        <v>81</v>
      </c>
      <c r="AV314" s="15" t="s">
        <v>151</v>
      </c>
      <c r="AW314" s="15" t="s">
        <v>28</v>
      </c>
      <c r="AX314" s="15" t="s">
        <v>79</v>
      </c>
      <c r="AY314" s="181" t="s">
        <v>144</v>
      </c>
    </row>
    <row r="315" spans="2:65" s="1" customFormat="1" ht="21.75" customHeight="1">
      <c r="B315" s="133"/>
      <c r="C315" s="193" t="s">
        <v>372</v>
      </c>
      <c r="D315" s="193" t="s">
        <v>147</v>
      </c>
      <c r="E315" s="194" t="s">
        <v>373</v>
      </c>
      <c r="F315" s="195" t="s">
        <v>374</v>
      </c>
      <c r="G315" s="196" t="s">
        <v>171</v>
      </c>
      <c r="H315" s="197">
        <v>55.8</v>
      </c>
      <c r="I315" s="198"/>
      <c r="J315" s="198">
        <f>ROUND(I315*H315,2)</f>
        <v>0</v>
      </c>
      <c r="K315" s="141"/>
      <c r="L315" s="32"/>
      <c r="M315" s="142" t="s">
        <v>1</v>
      </c>
      <c r="N315" s="143" t="s">
        <v>36</v>
      </c>
      <c r="P315" s="144">
        <f>O315*H315</f>
        <v>0</v>
      </c>
      <c r="Q315" s="144">
        <v>0</v>
      </c>
      <c r="R315" s="144">
        <f>Q315*H315</f>
        <v>0</v>
      </c>
      <c r="S315" s="144">
        <v>0</v>
      </c>
      <c r="T315" s="145">
        <f>S315*H315</f>
        <v>0</v>
      </c>
      <c r="AR315" s="146" t="s">
        <v>151</v>
      </c>
      <c r="AT315" s="146" t="s">
        <v>147</v>
      </c>
      <c r="AU315" s="146" t="s">
        <v>81</v>
      </c>
      <c r="AY315" s="17" t="s">
        <v>144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7" t="s">
        <v>79</v>
      </c>
      <c r="BK315" s="147">
        <f>ROUND(I315*H315,2)</f>
        <v>0</v>
      </c>
      <c r="BL315" s="17" t="s">
        <v>151</v>
      </c>
      <c r="BM315" s="146" t="s">
        <v>753</v>
      </c>
    </row>
    <row r="316" spans="2:65" s="13" customFormat="1">
      <c r="B316" s="155"/>
      <c r="D316" s="149" t="s">
        <v>153</v>
      </c>
      <c r="E316" s="156" t="s">
        <v>1</v>
      </c>
      <c r="F316" s="157" t="s">
        <v>376</v>
      </c>
      <c r="H316" s="158">
        <v>55.8</v>
      </c>
      <c r="I316" s="159"/>
      <c r="L316" s="155"/>
      <c r="M316" s="160"/>
      <c r="T316" s="161"/>
      <c r="AT316" s="156" t="s">
        <v>153</v>
      </c>
      <c r="AU316" s="156" t="s">
        <v>81</v>
      </c>
      <c r="AV316" s="13" t="s">
        <v>81</v>
      </c>
      <c r="AW316" s="13" t="s">
        <v>28</v>
      </c>
      <c r="AX316" s="13" t="s">
        <v>79</v>
      </c>
      <c r="AY316" s="156" t="s">
        <v>144</v>
      </c>
    </row>
    <row r="317" spans="2:65" s="1" customFormat="1" ht="21.75" customHeight="1">
      <c r="B317" s="133"/>
      <c r="C317" s="134" t="s">
        <v>377</v>
      </c>
      <c r="D317" s="134" t="s">
        <v>147</v>
      </c>
      <c r="E317" s="135" t="s">
        <v>378</v>
      </c>
      <c r="F317" s="136" t="s">
        <v>379</v>
      </c>
      <c r="G317" s="137" t="s">
        <v>171</v>
      </c>
      <c r="H317" s="138">
        <v>12.608000000000001</v>
      </c>
      <c r="I317" s="139"/>
      <c r="J317" s="140">
        <f>ROUND(I317*H317,2)</f>
        <v>0</v>
      </c>
      <c r="K317" s="141"/>
      <c r="L317" s="32"/>
      <c r="M317" s="142" t="s">
        <v>1</v>
      </c>
      <c r="N317" s="143" t="s">
        <v>36</v>
      </c>
      <c r="P317" s="144">
        <f>O317*H317</f>
        <v>0</v>
      </c>
      <c r="Q317" s="144">
        <v>0</v>
      </c>
      <c r="R317" s="144">
        <f>Q317*H317</f>
        <v>0</v>
      </c>
      <c r="S317" s="144">
        <v>7.5999999999999998E-2</v>
      </c>
      <c r="T317" s="145">
        <f>S317*H317</f>
        <v>0.95820800000000006</v>
      </c>
      <c r="AR317" s="146" t="s">
        <v>151</v>
      </c>
      <c r="AT317" s="146" t="s">
        <v>147</v>
      </c>
      <c r="AU317" s="146" t="s">
        <v>81</v>
      </c>
      <c r="AY317" s="17" t="s">
        <v>144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79</v>
      </c>
      <c r="BK317" s="147">
        <f>ROUND(I317*H317,2)</f>
        <v>0</v>
      </c>
      <c r="BL317" s="17" t="s">
        <v>151</v>
      </c>
      <c r="BM317" s="146" t="s">
        <v>380</v>
      </c>
    </row>
    <row r="318" spans="2:65" s="12" customFormat="1">
      <c r="B318" s="148"/>
      <c r="D318" s="149" t="s">
        <v>153</v>
      </c>
      <c r="E318" s="150" t="s">
        <v>1</v>
      </c>
      <c r="F318" s="151" t="s">
        <v>381</v>
      </c>
      <c r="H318" s="150" t="s">
        <v>1</v>
      </c>
      <c r="I318" s="152"/>
      <c r="L318" s="148"/>
      <c r="M318" s="153"/>
      <c r="T318" s="154"/>
      <c r="AT318" s="150" t="s">
        <v>153</v>
      </c>
      <c r="AU318" s="150" t="s">
        <v>81</v>
      </c>
      <c r="AV318" s="12" t="s">
        <v>79</v>
      </c>
      <c r="AW318" s="12" t="s">
        <v>28</v>
      </c>
      <c r="AX318" s="12" t="s">
        <v>71</v>
      </c>
      <c r="AY318" s="150" t="s">
        <v>144</v>
      </c>
    </row>
    <row r="319" spans="2:65" s="13" customFormat="1">
      <c r="B319" s="155"/>
      <c r="D319" s="149" t="s">
        <v>153</v>
      </c>
      <c r="E319" s="156" t="s">
        <v>1</v>
      </c>
      <c r="F319" s="157" t="s">
        <v>382</v>
      </c>
      <c r="H319" s="158">
        <v>4.7279999999999998</v>
      </c>
      <c r="I319" s="159"/>
      <c r="L319" s="155"/>
      <c r="M319" s="160"/>
      <c r="T319" s="161"/>
      <c r="AT319" s="156" t="s">
        <v>153</v>
      </c>
      <c r="AU319" s="156" t="s">
        <v>81</v>
      </c>
      <c r="AV319" s="13" t="s">
        <v>81</v>
      </c>
      <c r="AW319" s="13" t="s">
        <v>28</v>
      </c>
      <c r="AX319" s="13" t="s">
        <v>71</v>
      </c>
      <c r="AY319" s="156" t="s">
        <v>144</v>
      </c>
    </row>
    <row r="320" spans="2:65" s="12" customFormat="1">
      <c r="B320" s="148"/>
      <c r="D320" s="149" t="s">
        <v>153</v>
      </c>
      <c r="E320" s="150" t="s">
        <v>1</v>
      </c>
      <c r="F320" s="151" t="s">
        <v>174</v>
      </c>
      <c r="H320" s="150" t="s">
        <v>1</v>
      </c>
      <c r="I320" s="152"/>
      <c r="L320" s="148"/>
      <c r="M320" s="153"/>
      <c r="T320" s="154"/>
      <c r="AT320" s="150" t="s">
        <v>153</v>
      </c>
      <c r="AU320" s="150" t="s">
        <v>81</v>
      </c>
      <c r="AV320" s="12" t="s">
        <v>79</v>
      </c>
      <c r="AW320" s="12" t="s">
        <v>28</v>
      </c>
      <c r="AX320" s="12" t="s">
        <v>71</v>
      </c>
      <c r="AY320" s="150" t="s">
        <v>144</v>
      </c>
    </row>
    <row r="321" spans="2:65" s="13" customFormat="1">
      <c r="B321" s="155"/>
      <c r="D321" s="149" t="s">
        <v>153</v>
      </c>
      <c r="E321" s="156" t="s">
        <v>1</v>
      </c>
      <c r="F321" s="157" t="s">
        <v>383</v>
      </c>
      <c r="H321" s="158">
        <v>2.758</v>
      </c>
      <c r="I321" s="159"/>
      <c r="L321" s="155"/>
      <c r="M321" s="160"/>
      <c r="T321" s="161"/>
      <c r="AT321" s="156" t="s">
        <v>153</v>
      </c>
      <c r="AU321" s="156" t="s">
        <v>81</v>
      </c>
      <c r="AV321" s="13" t="s">
        <v>81</v>
      </c>
      <c r="AW321" s="13" t="s">
        <v>28</v>
      </c>
      <c r="AX321" s="13" t="s">
        <v>71</v>
      </c>
      <c r="AY321" s="156" t="s">
        <v>144</v>
      </c>
    </row>
    <row r="322" spans="2:65" s="12" customFormat="1">
      <c r="B322" s="148"/>
      <c r="D322" s="149" t="s">
        <v>153</v>
      </c>
      <c r="E322" s="150" t="s">
        <v>1</v>
      </c>
      <c r="F322" s="151" t="s">
        <v>179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384</v>
      </c>
      <c r="H323" s="158">
        <v>5.1219999999999999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71</v>
      </c>
      <c r="AY323" s="156" t="s">
        <v>144</v>
      </c>
    </row>
    <row r="324" spans="2:65" s="15" customFormat="1">
      <c r="B324" s="180"/>
      <c r="D324" s="149" t="s">
        <v>153</v>
      </c>
      <c r="E324" s="181" t="s">
        <v>1</v>
      </c>
      <c r="F324" s="182" t="s">
        <v>182</v>
      </c>
      <c r="H324" s="183">
        <v>12.608000000000001</v>
      </c>
      <c r="I324" s="184"/>
      <c r="L324" s="180"/>
      <c r="M324" s="185"/>
      <c r="T324" s="186"/>
      <c r="AT324" s="181" t="s">
        <v>153</v>
      </c>
      <c r="AU324" s="181" t="s">
        <v>81</v>
      </c>
      <c r="AV324" s="15" t="s">
        <v>151</v>
      </c>
      <c r="AW324" s="15" t="s">
        <v>28</v>
      </c>
      <c r="AX324" s="15" t="s">
        <v>79</v>
      </c>
      <c r="AY324" s="181" t="s">
        <v>144</v>
      </c>
    </row>
    <row r="325" spans="2:65" s="1" customFormat="1" ht="24.2" customHeight="1">
      <c r="B325" s="133"/>
      <c r="C325" s="134" t="s">
        <v>385</v>
      </c>
      <c r="D325" s="134" t="s">
        <v>147</v>
      </c>
      <c r="E325" s="135" t="s">
        <v>386</v>
      </c>
      <c r="F325" s="136" t="s">
        <v>387</v>
      </c>
      <c r="G325" s="137" t="s">
        <v>171</v>
      </c>
      <c r="H325" s="138">
        <v>0.72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7.2999999999999995E-2</v>
      </c>
      <c r="T325" s="145">
        <f>S325*H325</f>
        <v>5.2559999999999996E-2</v>
      </c>
      <c r="AR325" s="146" t="s">
        <v>151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151</v>
      </c>
      <c r="BM325" s="146" t="s">
        <v>388</v>
      </c>
    </row>
    <row r="326" spans="2:65" s="12" customFormat="1">
      <c r="B326" s="148"/>
      <c r="D326" s="149" t="s">
        <v>153</v>
      </c>
      <c r="E326" s="150" t="s">
        <v>1</v>
      </c>
      <c r="F326" s="151" t="s">
        <v>389</v>
      </c>
      <c r="H326" s="150" t="s">
        <v>1</v>
      </c>
      <c r="I326" s="152"/>
      <c r="L326" s="148"/>
      <c r="M326" s="153"/>
      <c r="T326" s="154"/>
      <c r="AT326" s="150" t="s">
        <v>153</v>
      </c>
      <c r="AU326" s="150" t="s">
        <v>81</v>
      </c>
      <c r="AV326" s="12" t="s">
        <v>79</v>
      </c>
      <c r="AW326" s="12" t="s">
        <v>28</v>
      </c>
      <c r="AX326" s="12" t="s">
        <v>71</v>
      </c>
      <c r="AY326" s="150" t="s">
        <v>144</v>
      </c>
    </row>
    <row r="327" spans="2:65" s="13" customFormat="1">
      <c r="B327" s="155"/>
      <c r="D327" s="149" t="s">
        <v>153</v>
      </c>
      <c r="E327" s="156" t="s">
        <v>1</v>
      </c>
      <c r="F327" s="157" t="s">
        <v>390</v>
      </c>
      <c r="H327" s="158">
        <v>0.72</v>
      </c>
      <c r="I327" s="159"/>
      <c r="L327" s="155"/>
      <c r="M327" s="160"/>
      <c r="T327" s="161"/>
      <c r="AT327" s="156" t="s">
        <v>153</v>
      </c>
      <c r="AU327" s="156" t="s">
        <v>81</v>
      </c>
      <c r="AV327" s="13" t="s">
        <v>81</v>
      </c>
      <c r="AW327" s="13" t="s">
        <v>28</v>
      </c>
      <c r="AX327" s="13" t="s">
        <v>79</v>
      </c>
      <c r="AY327" s="156" t="s">
        <v>144</v>
      </c>
    </row>
    <row r="328" spans="2:65" s="1" customFormat="1" ht="24.2" customHeight="1">
      <c r="B328" s="133"/>
      <c r="C328" s="134" t="s">
        <v>391</v>
      </c>
      <c r="D328" s="134" t="s">
        <v>147</v>
      </c>
      <c r="E328" s="135" t="s">
        <v>392</v>
      </c>
      <c r="F328" s="136" t="s">
        <v>393</v>
      </c>
      <c r="G328" s="137" t="s">
        <v>318</v>
      </c>
      <c r="H328" s="138">
        <v>1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5.3999999999999999E-2</v>
      </c>
      <c r="T328" s="145">
        <f>S328*H328</f>
        <v>5.3999999999999999E-2</v>
      </c>
      <c r="AR328" s="146" t="s">
        <v>151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151</v>
      </c>
      <c r="BM328" s="146" t="s">
        <v>394</v>
      </c>
    </row>
    <row r="329" spans="2:65" s="1" customFormat="1" ht="24.2" customHeight="1">
      <c r="B329" s="133"/>
      <c r="C329" s="134" t="s">
        <v>395</v>
      </c>
      <c r="D329" s="134" t="s">
        <v>147</v>
      </c>
      <c r="E329" s="135" t="s">
        <v>396</v>
      </c>
      <c r="F329" s="136" t="s">
        <v>397</v>
      </c>
      <c r="G329" s="137" t="s">
        <v>318</v>
      </c>
      <c r="H329" s="138">
        <v>2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0</v>
      </c>
      <c r="R329" s="144">
        <f>Q329*H329</f>
        <v>0</v>
      </c>
      <c r="S329" s="144">
        <v>9.7000000000000003E-2</v>
      </c>
      <c r="T329" s="145">
        <f>S329*H329</f>
        <v>0.19400000000000001</v>
      </c>
      <c r="AR329" s="146" t="s">
        <v>151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151</v>
      </c>
      <c r="BM329" s="146" t="s">
        <v>398</v>
      </c>
    </row>
    <row r="330" spans="2:65" s="12" customFormat="1">
      <c r="B330" s="148"/>
      <c r="D330" s="149" t="s">
        <v>153</v>
      </c>
      <c r="E330" s="150" t="s">
        <v>1</v>
      </c>
      <c r="F330" s="151" t="s">
        <v>160</v>
      </c>
      <c r="H330" s="150" t="s">
        <v>1</v>
      </c>
      <c r="I330" s="152"/>
      <c r="L330" s="148"/>
      <c r="M330" s="153"/>
      <c r="T330" s="154"/>
      <c r="AT330" s="150" t="s">
        <v>153</v>
      </c>
      <c r="AU330" s="150" t="s">
        <v>81</v>
      </c>
      <c r="AV330" s="12" t="s">
        <v>79</v>
      </c>
      <c r="AW330" s="12" t="s">
        <v>28</v>
      </c>
      <c r="AX330" s="12" t="s">
        <v>71</v>
      </c>
      <c r="AY330" s="150" t="s">
        <v>144</v>
      </c>
    </row>
    <row r="331" spans="2:65" s="13" customFormat="1">
      <c r="B331" s="155"/>
      <c r="D331" s="149" t="s">
        <v>153</v>
      </c>
      <c r="E331" s="156" t="s">
        <v>1</v>
      </c>
      <c r="F331" s="157" t="s">
        <v>81</v>
      </c>
      <c r="H331" s="158">
        <v>2</v>
      </c>
      <c r="I331" s="159"/>
      <c r="L331" s="155"/>
      <c r="M331" s="160"/>
      <c r="T331" s="161"/>
      <c r="AT331" s="156" t="s">
        <v>153</v>
      </c>
      <c r="AU331" s="156" t="s">
        <v>81</v>
      </c>
      <c r="AV331" s="13" t="s">
        <v>81</v>
      </c>
      <c r="AW331" s="13" t="s">
        <v>28</v>
      </c>
      <c r="AX331" s="13" t="s">
        <v>79</v>
      </c>
      <c r="AY331" s="156" t="s">
        <v>144</v>
      </c>
    </row>
    <row r="332" spans="2:65" s="1" customFormat="1" ht="24.2" customHeight="1">
      <c r="B332" s="133"/>
      <c r="C332" s="134" t="s">
        <v>399</v>
      </c>
      <c r="D332" s="134" t="s">
        <v>147</v>
      </c>
      <c r="E332" s="135" t="s">
        <v>400</v>
      </c>
      <c r="F332" s="136" t="s">
        <v>401</v>
      </c>
      <c r="G332" s="137" t="s">
        <v>279</v>
      </c>
      <c r="H332" s="138">
        <v>0.4</v>
      </c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36</v>
      </c>
      <c r="P332" s="144">
        <f>O332*H332</f>
        <v>0</v>
      </c>
      <c r="Q332" s="144">
        <v>9.7000000000000005E-4</v>
      </c>
      <c r="R332" s="144">
        <f>Q332*H332</f>
        <v>3.8800000000000005E-4</v>
      </c>
      <c r="S332" s="144">
        <v>4.3E-3</v>
      </c>
      <c r="T332" s="145">
        <f>S332*H332</f>
        <v>1.7200000000000002E-3</v>
      </c>
      <c r="AR332" s="146" t="s">
        <v>151</v>
      </c>
      <c r="AT332" s="146" t="s">
        <v>147</v>
      </c>
      <c r="AU332" s="146" t="s">
        <v>81</v>
      </c>
      <c r="AY332" s="17" t="s">
        <v>144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151</v>
      </c>
      <c r="BM332" s="146" t="s">
        <v>402</v>
      </c>
    </row>
    <row r="333" spans="2:65" s="12" customFormat="1">
      <c r="B333" s="148"/>
      <c r="D333" s="149" t="s">
        <v>153</v>
      </c>
      <c r="E333" s="150" t="s">
        <v>1</v>
      </c>
      <c r="F333" s="151" t="s">
        <v>403</v>
      </c>
      <c r="H333" s="150" t="s">
        <v>1</v>
      </c>
      <c r="I333" s="152"/>
      <c r="L333" s="148"/>
      <c r="M333" s="153"/>
      <c r="T333" s="154"/>
      <c r="AT333" s="150" t="s">
        <v>153</v>
      </c>
      <c r="AU333" s="150" t="s">
        <v>81</v>
      </c>
      <c r="AV333" s="12" t="s">
        <v>79</v>
      </c>
      <c r="AW333" s="12" t="s">
        <v>28</v>
      </c>
      <c r="AX333" s="12" t="s">
        <v>71</v>
      </c>
      <c r="AY333" s="150" t="s">
        <v>144</v>
      </c>
    </row>
    <row r="334" spans="2:65" s="13" customFormat="1">
      <c r="B334" s="155"/>
      <c r="D334" s="149" t="s">
        <v>153</v>
      </c>
      <c r="E334" s="156" t="s">
        <v>1</v>
      </c>
      <c r="F334" s="157" t="s">
        <v>404</v>
      </c>
      <c r="H334" s="158">
        <v>0.4</v>
      </c>
      <c r="I334" s="159"/>
      <c r="L334" s="155"/>
      <c r="M334" s="160"/>
      <c r="T334" s="161"/>
      <c r="AT334" s="156" t="s">
        <v>153</v>
      </c>
      <c r="AU334" s="156" t="s">
        <v>81</v>
      </c>
      <c r="AV334" s="13" t="s">
        <v>81</v>
      </c>
      <c r="AW334" s="13" t="s">
        <v>28</v>
      </c>
      <c r="AX334" s="13" t="s">
        <v>79</v>
      </c>
      <c r="AY334" s="156" t="s">
        <v>144</v>
      </c>
    </row>
    <row r="335" spans="2:65" s="1" customFormat="1" ht="37.9" customHeight="1">
      <c r="B335" s="133"/>
      <c r="C335" s="134" t="s">
        <v>405</v>
      </c>
      <c r="D335" s="134" t="s">
        <v>147</v>
      </c>
      <c r="E335" s="135" t="s">
        <v>406</v>
      </c>
      <c r="F335" s="136" t="s">
        <v>407</v>
      </c>
      <c r="G335" s="137" t="s">
        <v>171</v>
      </c>
      <c r="H335" s="138">
        <v>47.9</v>
      </c>
      <c r="I335" s="139"/>
      <c r="J335" s="140">
        <f>ROUND(I335*H335,2)</f>
        <v>0</v>
      </c>
      <c r="K335" s="141"/>
      <c r="L335" s="32"/>
      <c r="M335" s="142" t="s">
        <v>1</v>
      </c>
      <c r="N335" s="143" t="s">
        <v>36</v>
      </c>
      <c r="P335" s="144">
        <f>O335*H335</f>
        <v>0</v>
      </c>
      <c r="Q335" s="144">
        <v>0</v>
      </c>
      <c r="R335" s="144">
        <f>Q335*H335</f>
        <v>0</v>
      </c>
      <c r="S335" s="144">
        <v>0.05</v>
      </c>
      <c r="T335" s="145">
        <f>S335*H335</f>
        <v>2.395</v>
      </c>
      <c r="AR335" s="146" t="s">
        <v>151</v>
      </c>
      <c r="AT335" s="146" t="s">
        <v>147</v>
      </c>
      <c r="AU335" s="146" t="s">
        <v>81</v>
      </c>
      <c r="AY335" s="17" t="s">
        <v>144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7" t="s">
        <v>79</v>
      </c>
      <c r="BK335" s="147">
        <f>ROUND(I335*H335,2)</f>
        <v>0</v>
      </c>
      <c r="BL335" s="17" t="s">
        <v>151</v>
      </c>
      <c r="BM335" s="146" t="s">
        <v>408</v>
      </c>
    </row>
    <row r="336" spans="2:65" s="12" customFormat="1">
      <c r="B336" s="148"/>
      <c r="D336" s="149" t="s">
        <v>153</v>
      </c>
      <c r="E336" s="150" t="s">
        <v>1</v>
      </c>
      <c r="F336" s="151" t="s">
        <v>174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51" s="13" customFormat="1">
      <c r="B337" s="155"/>
      <c r="D337" s="149" t="s">
        <v>153</v>
      </c>
      <c r="E337" s="156" t="s">
        <v>1</v>
      </c>
      <c r="F337" s="157" t="s">
        <v>307</v>
      </c>
      <c r="H337" s="158">
        <v>27.9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51" s="12" customFormat="1">
      <c r="B338" s="148"/>
      <c r="D338" s="149" t="s">
        <v>153</v>
      </c>
      <c r="E338" s="150" t="s">
        <v>1</v>
      </c>
      <c r="F338" s="151" t="s">
        <v>409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51" s="12" customFormat="1">
      <c r="B339" s="148"/>
      <c r="D339" s="149" t="s">
        <v>153</v>
      </c>
      <c r="E339" s="150" t="s">
        <v>1</v>
      </c>
      <c r="F339" s="151" t="s">
        <v>174</v>
      </c>
      <c r="H339" s="150" t="s">
        <v>1</v>
      </c>
      <c r="I339" s="152"/>
      <c r="L339" s="148"/>
      <c r="M339" s="153"/>
      <c r="T339" s="154"/>
      <c r="AT339" s="150" t="s">
        <v>153</v>
      </c>
      <c r="AU339" s="150" t="s">
        <v>81</v>
      </c>
      <c r="AV339" s="12" t="s">
        <v>79</v>
      </c>
      <c r="AW339" s="12" t="s">
        <v>28</v>
      </c>
      <c r="AX339" s="12" t="s">
        <v>71</v>
      </c>
      <c r="AY339" s="150" t="s">
        <v>144</v>
      </c>
    </row>
    <row r="340" spans="2:51" s="12" customFormat="1">
      <c r="B340" s="148"/>
      <c r="D340" s="149" t="s">
        <v>153</v>
      </c>
      <c r="E340" s="150" t="s">
        <v>1</v>
      </c>
      <c r="F340" s="151" t="s">
        <v>230</v>
      </c>
      <c r="H340" s="150" t="s">
        <v>1</v>
      </c>
      <c r="I340" s="152"/>
      <c r="L340" s="148"/>
      <c r="M340" s="153"/>
      <c r="T340" s="154"/>
      <c r="AT340" s="150" t="s">
        <v>153</v>
      </c>
      <c r="AU340" s="150" t="s">
        <v>81</v>
      </c>
      <c r="AV340" s="12" t="s">
        <v>79</v>
      </c>
      <c r="AW340" s="12" t="s">
        <v>28</v>
      </c>
      <c r="AX340" s="12" t="s">
        <v>71</v>
      </c>
      <c r="AY340" s="150" t="s">
        <v>144</v>
      </c>
    </row>
    <row r="341" spans="2:51" s="13" customFormat="1">
      <c r="B341" s="155"/>
      <c r="D341" s="149" t="s">
        <v>153</v>
      </c>
      <c r="E341" s="156" t="s">
        <v>1</v>
      </c>
      <c r="F341" s="157" t="s">
        <v>410</v>
      </c>
      <c r="H341" s="158">
        <v>-1</v>
      </c>
      <c r="I341" s="159"/>
      <c r="L341" s="155"/>
      <c r="M341" s="160"/>
      <c r="T341" s="161"/>
      <c r="AT341" s="156" t="s">
        <v>153</v>
      </c>
      <c r="AU341" s="156" t="s">
        <v>81</v>
      </c>
      <c r="AV341" s="13" t="s">
        <v>81</v>
      </c>
      <c r="AW341" s="13" t="s">
        <v>28</v>
      </c>
      <c r="AX341" s="13" t="s">
        <v>71</v>
      </c>
      <c r="AY341" s="156" t="s">
        <v>144</v>
      </c>
    </row>
    <row r="342" spans="2:51" s="12" customFormat="1">
      <c r="B342" s="148"/>
      <c r="D342" s="149" t="s">
        <v>153</v>
      </c>
      <c r="E342" s="150" t="s">
        <v>1</v>
      </c>
      <c r="F342" s="151" t="s">
        <v>270</v>
      </c>
      <c r="H342" s="150" t="s">
        <v>1</v>
      </c>
      <c r="I342" s="152"/>
      <c r="L342" s="148"/>
      <c r="M342" s="153"/>
      <c r="T342" s="154"/>
      <c r="AT342" s="150" t="s">
        <v>153</v>
      </c>
      <c r="AU342" s="150" t="s">
        <v>81</v>
      </c>
      <c r="AV342" s="12" t="s">
        <v>79</v>
      </c>
      <c r="AW342" s="12" t="s">
        <v>28</v>
      </c>
      <c r="AX342" s="12" t="s">
        <v>71</v>
      </c>
      <c r="AY342" s="150" t="s">
        <v>144</v>
      </c>
    </row>
    <row r="343" spans="2:51" s="13" customFormat="1">
      <c r="B343" s="155"/>
      <c r="D343" s="149" t="s">
        <v>153</v>
      </c>
      <c r="E343" s="156" t="s">
        <v>1</v>
      </c>
      <c r="F343" s="157" t="s">
        <v>411</v>
      </c>
      <c r="H343" s="158">
        <v>-1.38</v>
      </c>
      <c r="I343" s="159"/>
      <c r="L343" s="155"/>
      <c r="M343" s="160"/>
      <c r="T343" s="161"/>
      <c r="AT343" s="156" t="s">
        <v>153</v>
      </c>
      <c r="AU343" s="156" t="s">
        <v>81</v>
      </c>
      <c r="AV343" s="13" t="s">
        <v>81</v>
      </c>
      <c r="AW343" s="13" t="s">
        <v>28</v>
      </c>
      <c r="AX343" s="13" t="s">
        <v>71</v>
      </c>
      <c r="AY343" s="156" t="s">
        <v>144</v>
      </c>
    </row>
    <row r="344" spans="2:51" s="14" customFormat="1">
      <c r="B344" s="173"/>
      <c r="D344" s="149" t="s">
        <v>153</v>
      </c>
      <c r="E344" s="174" t="s">
        <v>1</v>
      </c>
      <c r="F344" s="175" t="s">
        <v>178</v>
      </c>
      <c r="H344" s="176">
        <v>25.52</v>
      </c>
      <c r="I344" s="177"/>
      <c r="L344" s="173"/>
      <c r="M344" s="178"/>
      <c r="T344" s="179"/>
      <c r="AT344" s="174" t="s">
        <v>153</v>
      </c>
      <c r="AU344" s="174" t="s">
        <v>81</v>
      </c>
      <c r="AV344" s="14" t="s">
        <v>145</v>
      </c>
      <c r="AW344" s="14" t="s">
        <v>28</v>
      </c>
      <c r="AX344" s="14" t="s">
        <v>71</v>
      </c>
      <c r="AY344" s="174" t="s">
        <v>144</v>
      </c>
    </row>
    <row r="345" spans="2:51" s="12" customFormat="1">
      <c r="B345" s="148"/>
      <c r="D345" s="149" t="s">
        <v>153</v>
      </c>
      <c r="E345" s="150" t="s">
        <v>1</v>
      </c>
      <c r="F345" s="151" t="s">
        <v>179</v>
      </c>
      <c r="H345" s="150" t="s">
        <v>1</v>
      </c>
      <c r="I345" s="152"/>
      <c r="L345" s="148"/>
      <c r="M345" s="153"/>
      <c r="T345" s="154"/>
      <c r="AT345" s="150" t="s">
        <v>153</v>
      </c>
      <c r="AU345" s="150" t="s">
        <v>81</v>
      </c>
      <c r="AV345" s="12" t="s">
        <v>79</v>
      </c>
      <c r="AW345" s="12" t="s">
        <v>28</v>
      </c>
      <c r="AX345" s="12" t="s">
        <v>71</v>
      </c>
      <c r="AY345" s="150" t="s">
        <v>144</v>
      </c>
    </row>
    <row r="346" spans="2:51" s="13" customFormat="1">
      <c r="B346" s="155"/>
      <c r="D346" s="149" t="s">
        <v>153</v>
      </c>
      <c r="E346" s="156" t="s">
        <v>1</v>
      </c>
      <c r="F346" s="157" t="s">
        <v>307</v>
      </c>
      <c r="H346" s="158">
        <v>27.9</v>
      </c>
      <c r="I346" s="159"/>
      <c r="L346" s="155"/>
      <c r="M346" s="160"/>
      <c r="T346" s="161"/>
      <c r="AT346" s="156" t="s">
        <v>153</v>
      </c>
      <c r="AU346" s="156" t="s">
        <v>81</v>
      </c>
      <c r="AV346" s="13" t="s">
        <v>81</v>
      </c>
      <c r="AW346" s="13" t="s">
        <v>28</v>
      </c>
      <c r="AX346" s="13" t="s">
        <v>71</v>
      </c>
      <c r="AY346" s="156" t="s">
        <v>144</v>
      </c>
    </row>
    <row r="347" spans="2:51" s="12" customFormat="1">
      <c r="B347" s="148"/>
      <c r="D347" s="149" t="s">
        <v>153</v>
      </c>
      <c r="E347" s="150" t="s">
        <v>1</v>
      </c>
      <c r="F347" s="151" t="s">
        <v>409</v>
      </c>
      <c r="H347" s="150" t="s">
        <v>1</v>
      </c>
      <c r="I347" s="152"/>
      <c r="L347" s="148"/>
      <c r="M347" s="153"/>
      <c r="T347" s="154"/>
      <c r="AT347" s="150" t="s">
        <v>153</v>
      </c>
      <c r="AU347" s="150" t="s">
        <v>81</v>
      </c>
      <c r="AV347" s="12" t="s">
        <v>79</v>
      </c>
      <c r="AW347" s="12" t="s">
        <v>28</v>
      </c>
      <c r="AX347" s="12" t="s">
        <v>71</v>
      </c>
      <c r="AY347" s="150" t="s">
        <v>144</v>
      </c>
    </row>
    <row r="348" spans="2:51" s="12" customFormat="1">
      <c r="B348" s="148"/>
      <c r="D348" s="149" t="s">
        <v>153</v>
      </c>
      <c r="E348" s="150" t="s">
        <v>1</v>
      </c>
      <c r="F348" s="151" t="s">
        <v>236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51" s="13" customFormat="1">
      <c r="B349" s="155"/>
      <c r="D349" s="149" t="s">
        <v>153</v>
      </c>
      <c r="E349" s="156" t="s">
        <v>1</v>
      </c>
      <c r="F349" s="157" t="s">
        <v>410</v>
      </c>
      <c r="H349" s="158">
        <v>-1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51" s="12" customFormat="1">
      <c r="B350" s="148"/>
      <c r="D350" s="149" t="s">
        <v>153</v>
      </c>
      <c r="E350" s="150" t="s">
        <v>1</v>
      </c>
      <c r="F350" s="151" t="s">
        <v>272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51" s="13" customFormat="1">
      <c r="B351" s="155"/>
      <c r="D351" s="149" t="s">
        <v>153</v>
      </c>
      <c r="E351" s="156" t="s">
        <v>1</v>
      </c>
      <c r="F351" s="157" t="s">
        <v>412</v>
      </c>
      <c r="H351" s="158">
        <v>-2.81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51" s="12" customFormat="1">
      <c r="B352" s="148"/>
      <c r="D352" s="149" t="s">
        <v>153</v>
      </c>
      <c r="E352" s="150" t="s">
        <v>1</v>
      </c>
      <c r="F352" s="151" t="s">
        <v>234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65" s="13" customFormat="1">
      <c r="B353" s="155"/>
      <c r="D353" s="149" t="s">
        <v>153</v>
      </c>
      <c r="E353" s="156" t="s">
        <v>1</v>
      </c>
      <c r="F353" s="157" t="s">
        <v>413</v>
      </c>
      <c r="H353" s="158">
        <v>-1.71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65" s="14" customFormat="1">
      <c r="B354" s="173"/>
      <c r="D354" s="149" t="s">
        <v>153</v>
      </c>
      <c r="E354" s="174" t="s">
        <v>1</v>
      </c>
      <c r="F354" s="175" t="s">
        <v>178</v>
      </c>
      <c r="H354" s="176">
        <v>22.38</v>
      </c>
      <c r="I354" s="177"/>
      <c r="L354" s="173"/>
      <c r="M354" s="178"/>
      <c r="T354" s="179"/>
      <c r="AT354" s="174" t="s">
        <v>153</v>
      </c>
      <c r="AU354" s="174" t="s">
        <v>81</v>
      </c>
      <c r="AV354" s="14" t="s">
        <v>145</v>
      </c>
      <c r="AW354" s="14" t="s">
        <v>28</v>
      </c>
      <c r="AX354" s="14" t="s">
        <v>71</v>
      </c>
      <c r="AY354" s="174" t="s">
        <v>144</v>
      </c>
    </row>
    <row r="355" spans="2:65" s="15" customFormat="1">
      <c r="B355" s="180"/>
      <c r="D355" s="149" t="s">
        <v>153</v>
      </c>
      <c r="E355" s="181" t="s">
        <v>1</v>
      </c>
      <c r="F355" s="182" t="s">
        <v>182</v>
      </c>
      <c r="H355" s="183">
        <v>47.9</v>
      </c>
      <c r="I355" s="184"/>
      <c r="L355" s="180"/>
      <c r="M355" s="185"/>
      <c r="T355" s="186"/>
      <c r="AT355" s="181" t="s">
        <v>153</v>
      </c>
      <c r="AU355" s="181" t="s">
        <v>81</v>
      </c>
      <c r="AV355" s="15" t="s">
        <v>151</v>
      </c>
      <c r="AW355" s="15" t="s">
        <v>28</v>
      </c>
      <c r="AX355" s="15" t="s">
        <v>79</v>
      </c>
      <c r="AY355" s="181" t="s">
        <v>144</v>
      </c>
    </row>
    <row r="356" spans="2:65" s="1" customFormat="1" ht="37.9" customHeight="1">
      <c r="B356" s="133"/>
      <c r="C356" s="134" t="s">
        <v>414</v>
      </c>
      <c r="D356" s="134" t="s">
        <v>147</v>
      </c>
      <c r="E356" s="135" t="s">
        <v>415</v>
      </c>
      <c r="F356" s="136" t="s">
        <v>416</v>
      </c>
      <c r="G356" s="137" t="s">
        <v>171</v>
      </c>
      <c r="H356" s="138">
        <v>99.763999999999996</v>
      </c>
      <c r="I356" s="139"/>
      <c r="J356" s="140">
        <f>ROUND(I356*H356,2)</f>
        <v>0</v>
      </c>
      <c r="K356" s="141"/>
      <c r="L356" s="32"/>
      <c r="M356" s="142" t="s">
        <v>1</v>
      </c>
      <c r="N356" s="143" t="s">
        <v>36</v>
      </c>
      <c r="P356" s="144">
        <f>O356*H356</f>
        <v>0</v>
      </c>
      <c r="Q356" s="144">
        <v>0</v>
      </c>
      <c r="R356" s="144">
        <f>Q356*H356</f>
        <v>0</v>
      </c>
      <c r="S356" s="144">
        <v>4.5999999999999999E-2</v>
      </c>
      <c r="T356" s="145">
        <f>S356*H356</f>
        <v>4.5891440000000001</v>
      </c>
      <c r="AR356" s="146" t="s">
        <v>151</v>
      </c>
      <c r="AT356" s="146" t="s">
        <v>147</v>
      </c>
      <c r="AU356" s="146" t="s">
        <v>81</v>
      </c>
      <c r="AY356" s="17" t="s">
        <v>144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7" t="s">
        <v>79</v>
      </c>
      <c r="BK356" s="147">
        <f>ROUND(I356*H356,2)</f>
        <v>0</v>
      </c>
      <c r="BL356" s="17" t="s">
        <v>151</v>
      </c>
      <c r="BM356" s="146" t="s">
        <v>417</v>
      </c>
    </row>
    <row r="357" spans="2:65" s="12" customFormat="1">
      <c r="B357" s="148"/>
      <c r="D357" s="149" t="s">
        <v>153</v>
      </c>
      <c r="E357" s="150" t="s">
        <v>1</v>
      </c>
      <c r="F357" s="151" t="s">
        <v>418</v>
      </c>
      <c r="H357" s="150" t="s">
        <v>1</v>
      </c>
      <c r="I357" s="152"/>
      <c r="L357" s="148"/>
      <c r="M357" s="153"/>
      <c r="T357" s="154"/>
      <c r="AT357" s="150" t="s">
        <v>153</v>
      </c>
      <c r="AU357" s="150" t="s">
        <v>81</v>
      </c>
      <c r="AV357" s="12" t="s">
        <v>79</v>
      </c>
      <c r="AW357" s="12" t="s">
        <v>28</v>
      </c>
      <c r="AX357" s="12" t="s">
        <v>71</v>
      </c>
      <c r="AY357" s="150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174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 ht="22.5">
      <c r="B359" s="155"/>
      <c r="D359" s="149" t="s">
        <v>153</v>
      </c>
      <c r="E359" s="156" t="s">
        <v>1</v>
      </c>
      <c r="F359" s="157" t="s">
        <v>419</v>
      </c>
      <c r="H359" s="158">
        <v>49.805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4" customFormat="1">
      <c r="B360" s="173"/>
      <c r="D360" s="149" t="s">
        <v>153</v>
      </c>
      <c r="E360" s="174" t="s">
        <v>1</v>
      </c>
      <c r="F360" s="175" t="s">
        <v>178</v>
      </c>
      <c r="H360" s="176">
        <v>49.805</v>
      </c>
      <c r="I360" s="177"/>
      <c r="L360" s="173"/>
      <c r="M360" s="178"/>
      <c r="T360" s="179"/>
      <c r="AT360" s="174" t="s">
        <v>153</v>
      </c>
      <c r="AU360" s="174" t="s">
        <v>81</v>
      </c>
      <c r="AV360" s="14" t="s">
        <v>145</v>
      </c>
      <c r="AW360" s="14" t="s">
        <v>28</v>
      </c>
      <c r="AX360" s="14" t="s">
        <v>71</v>
      </c>
      <c r="AY360" s="174" t="s">
        <v>144</v>
      </c>
    </row>
    <row r="361" spans="2:65" s="12" customFormat="1">
      <c r="B361" s="148"/>
      <c r="D361" s="149" t="s">
        <v>153</v>
      </c>
      <c r="E361" s="150" t="s">
        <v>1</v>
      </c>
      <c r="F361" s="151" t="s">
        <v>179</v>
      </c>
      <c r="H361" s="150" t="s">
        <v>1</v>
      </c>
      <c r="I361" s="152"/>
      <c r="L361" s="148"/>
      <c r="M361" s="153"/>
      <c r="T361" s="154"/>
      <c r="AT361" s="150" t="s">
        <v>153</v>
      </c>
      <c r="AU361" s="150" t="s">
        <v>81</v>
      </c>
      <c r="AV361" s="12" t="s">
        <v>79</v>
      </c>
      <c r="AW361" s="12" t="s">
        <v>28</v>
      </c>
      <c r="AX361" s="12" t="s">
        <v>71</v>
      </c>
      <c r="AY361" s="150" t="s">
        <v>144</v>
      </c>
    </row>
    <row r="362" spans="2:65" s="13" customFormat="1" ht="22.5">
      <c r="B362" s="155"/>
      <c r="D362" s="149" t="s">
        <v>153</v>
      </c>
      <c r="E362" s="156" t="s">
        <v>1</v>
      </c>
      <c r="F362" s="157" t="s">
        <v>420</v>
      </c>
      <c r="H362" s="158">
        <v>49.959000000000003</v>
      </c>
      <c r="I362" s="159"/>
      <c r="L362" s="155"/>
      <c r="M362" s="160"/>
      <c r="T362" s="161"/>
      <c r="AT362" s="156" t="s">
        <v>153</v>
      </c>
      <c r="AU362" s="156" t="s">
        <v>81</v>
      </c>
      <c r="AV362" s="13" t="s">
        <v>81</v>
      </c>
      <c r="AW362" s="13" t="s">
        <v>28</v>
      </c>
      <c r="AX362" s="13" t="s">
        <v>71</v>
      </c>
      <c r="AY362" s="156" t="s">
        <v>144</v>
      </c>
    </row>
    <row r="363" spans="2:65" s="14" customFormat="1">
      <c r="B363" s="173"/>
      <c r="D363" s="149" t="s">
        <v>153</v>
      </c>
      <c r="E363" s="174" t="s">
        <v>1</v>
      </c>
      <c r="F363" s="175" t="s">
        <v>178</v>
      </c>
      <c r="H363" s="176">
        <v>49.959000000000003</v>
      </c>
      <c r="I363" s="177"/>
      <c r="L363" s="173"/>
      <c r="M363" s="178"/>
      <c r="T363" s="179"/>
      <c r="AT363" s="174" t="s">
        <v>153</v>
      </c>
      <c r="AU363" s="174" t="s">
        <v>81</v>
      </c>
      <c r="AV363" s="14" t="s">
        <v>145</v>
      </c>
      <c r="AW363" s="14" t="s">
        <v>28</v>
      </c>
      <c r="AX363" s="14" t="s">
        <v>71</v>
      </c>
      <c r="AY363" s="174" t="s">
        <v>144</v>
      </c>
    </row>
    <row r="364" spans="2:65" s="15" customFormat="1">
      <c r="B364" s="180"/>
      <c r="D364" s="149" t="s">
        <v>153</v>
      </c>
      <c r="E364" s="181" t="s">
        <v>1</v>
      </c>
      <c r="F364" s="182" t="s">
        <v>182</v>
      </c>
      <c r="H364" s="183">
        <v>99.763999999999996</v>
      </c>
      <c r="I364" s="184"/>
      <c r="L364" s="180"/>
      <c r="M364" s="185"/>
      <c r="T364" s="186"/>
      <c r="AT364" s="181" t="s">
        <v>153</v>
      </c>
      <c r="AU364" s="181" t="s">
        <v>81</v>
      </c>
      <c r="AV364" s="15" t="s">
        <v>151</v>
      </c>
      <c r="AW364" s="15" t="s">
        <v>28</v>
      </c>
      <c r="AX364" s="15" t="s">
        <v>79</v>
      </c>
      <c r="AY364" s="181" t="s">
        <v>144</v>
      </c>
    </row>
    <row r="365" spans="2:65" s="11" customFormat="1" ht="22.9" customHeight="1">
      <c r="B365" s="121"/>
      <c r="D365" s="122" t="s">
        <v>70</v>
      </c>
      <c r="E365" s="131" t="s">
        <v>421</v>
      </c>
      <c r="F365" s="131" t="s">
        <v>422</v>
      </c>
      <c r="I365" s="124"/>
      <c r="J365" s="132">
        <f>BK365</f>
        <v>0</v>
      </c>
      <c r="L365" s="121"/>
      <c r="M365" s="126"/>
      <c r="P365" s="127">
        <f>SUM(P366:P388)</f>
        <v>0</v>
      </c>
      <c r="R365" s="127">
        <f>SUM(R366:R388)</f>
        <v>0</v>
      </c>
      <c r="T365" s="128">
        <f>SUM(T366:T388)</f>
        <v>0</v>
      </c>
      <c r="AR365" s="122" t="s">
        <v>79</v>
      </c>
      <c r="AT365" s="129" t="s">
        <v>70</v>
      </c>
      <c r="AU365" s="129" t="s">
        <v>79</v>
      </c>
      <c r="AY365" s="122" t="s">
        <v>144</v>
      </c>
      <c r="BK365" s="130">
        <f>SUM(BK366:BK388)</f>
        <v>0</v>
      </c>
    </row>
    <row r="366" spans="2:65" s="1" customFormat="1" ht="16.5" customHeight="1">
      <c r="B366" s="133"/>
      <c r="C366" s="193" t="s">
        <v>423</v>
      </c>
      <c r="D366" s="193" t="s">
        <v>147</v>
      </c>
      <c r="E366" s="194" t="s">
        <v>424</v>
      </c>
      <c r="F366" s="195" t="s">
        <v>425</v>
      </c>
      <c r="G366" s="196" t="s">
        <v>158</v>
      </c>
      <c r="H366" s="197">
        <v>26.166</v>
      </c>
      <c r="I366" s="198"/>
      <c r="J366" s="198">
        <f>ROUND(I366*H366,2)</f>
        <v>0</v>
      </c>
      <c r="K366" s="141"/>
      <c r="L366" s="32"/>
      <c r="M366" s="142" t="s">
        <v>1</v>
      </c>
      <c r="N366" s="143" t="s">
        <v>36</v>
      </c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AR366" s="146" t="s">
        <v>151</v>
      </c>
      <c r="AT366" s="146" t="s">
        <v>147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151</v>
      </c>
      <c r="BM366" s="146" t="s">
        <v>754</v>
      </c>
    </row>
    <row r="367" spans="2:65" s="12" customFormat="1">
      <c r="B367" s="148"/>
      <c r="D367" s="149" t="s">
        <v>153</v>
      </c>
      <c r="E367" s="150" t="s">
        <v>1</v>
      </c>
      <c r="F367" s="151" t="s">
        <v>427</v>
      </c>
      <c r="H367" s="150" t="s">
        <v>1</v>
      </c>
      <c r="I367" s="152"/>
      <c r="L367" s="148"/>
      <c r="M367" s="153"/>
      <c r="T367" s="154"/>
      <c r="AT367" s="150" t="s">
        <v>153</v>
      </c>
      <c r="AU367" s="150" t="s">
        <v>81</v>
      </c>
      <c r="AV367" s="12" t="s">
        <v>79</v>
      </c>
      <c r="AW367" s="12" t="s">
        <v>28</v>
      </c>
      <c r="AX367" s="12" t="s">
        <v>71</v>
      </c>
      <c r="AY367" s="150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428</v>
      </c>
      <c r="H368" s="158">
        <v>25.295000000000002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2" customFormat="1">
      <c r="B369" s="148"/>
      <c r="D369" s="149" t="s">
        <v>153</v>
      </c>
      <c r="E369" s="150" t="s">
        <v>1</v>
      </c>
      <c r="F369" s="151" t="s">
        <v>429</v>
      </c>
      <c r="H369" s="150" t="s">
        <v>1</v>
      </c>
      <c r="I369" s="152"/>
      <c r="L369" s="148"/>
      <c r="M369" s="153"/>
      <c r="T369" s="154"/>
      <c r="AT369" s="150" t="s">
        <v>153</v>
      </c>
      <c r="AU369" s="150" t="s">
        <v>81</v>
      </c>
      <c r="AV369" s="12" t="s">
        <v>79</v>
      </c>
      <c r="AW369" s="12" t="s">
        <v>28</v>
      </c>
      <c r="AX369" s="12" t="s">
        <v>71</v>
      </c>
      <c r="AY369" s="150" t="s">
        <v>144</v>
      </c>
    </row>
    <row r="370" spans="2:65" s="13" customFormat="1">
      <c r="B370" s="155"/>
      <c r="D370" s="149" t="s">
        <v>153</v>
      </c>
      <c r="E370" s="156" t="s">
        <v>1</v>
      </c>
      <c r="F370" s="157" t="s">
        <v>430</v>
      </c>
      <c r="H370" s="158">
        <v>1.4999999999999999E-2</v>
      </c>
      <c r="I370" s="159"/>
      <c r="L370" s="155"/>
      <c r="M370" s="160"/>
      <c r="T370" s="161"/>
      <c r="AT370" s="156" t="s">
        <v>153</v>
      </c>
      <c r="AU370" s="156" t="s">
        <v>81</v>
      </c>
      <c r="AV370" s="13" t="s">
        <v>81</v>
      </c>
      <c r="AW370" s="13" t="s">
        <v>28</v>
      </c>
      <c r="AX370" s="13" t="s">
        <v>71</v>
      </c>
      <c r="AY370" s="156" t="s">
        <v>144</v>
      </c>
    </row>
    <row r="371" spans="2:65" s="12" customFormat="1">
      <c r="B371" s="148"/>
      <c r="D371" s="149" t="s">
        <v>153</v>
      </c>
      <c r="E371" s="150" t="s">
        <v>1</v>
      </c>
      <c r="F371" s="151" t="s">
        <v>431</v>
      </c>
      <c r="H371" s="150" t="s">
        <v>1</v>
      </c>
      <c r="I371" s="152"/>
      <c r="L371" s="148"/>
      <c r="M371" s="153"/>
      <c r="T371" s="154"/>
      <c r="AT371" s="150" t="s">
        <v>153</v>
      </c>
      <c r="AU371" s="150" t="s">
        <v>81</v>
      </c>
      <c r="AV371" s="12" t="s">
        <v>79</v>
      </c>
      <c r="AW371" s="12" t="s">
        <v>28</v>
      </c>
      <c r="AX371" s="12" t="s">
        <v>71</v>
      </c>
      <c r="AY371" s="150" t="s">
        <v>144</v>
      </c>
    </row>
    <row r="372" spans="2:65" s="13" customFormat="1">
      <c r="B372" s="155"/>
      <c r="D372" s="149" t="s">
        <v>153</v>
      </c>
      <c r="E372" s="156" t="s">
        <v>1</v>
      </c>
      <c r="F372" s="157" t="s">
        <v>432</v>
      </c>
      <c r="H372" s="158">
        <v>0.27100000000000002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65" s="12" customFormat="1">
      <c r="B373" s="148"/>
      <c r="D373" s="149" t="s">
        <v>153</v>
      </c>
      <c r="E373" s="150" t="s">
        <v>1</v>
      </c>
      <c r="F373" s="151" t="s">
        <v>433</v>
      </c>
      <c r="H373" s="150" t="s">
        <v>1</v>
      </c>
      <c r="I373" s="152"/>
      <c r="L373" s="148"/>
      <c r="M373" s="153"/>
      <c r="T373" s="154"/>
      <c r="AT373" s="150" t="s">
        <v>153</v>
      </c>
      <c r="AU373" s="150" t="s">
        <v>81</v>
      </c>
      <c r="AV373" s="12" t="s">
        <v>79</v>
      </c>
      <c r="AW373" s="12" t="s">
        <v>28</v>
      </c>
      <c r="AX373" s="12" t="s">
        <v>71</v>
      </c>
      <c r="AY373" s="150" t="s">
        <v>144</v>
      </c>
    </row>
    <row r="374" spans="2:65" s="13" customFormat="1">
      <c r="B374" s="155"/>
      <c r="D374" s="149" t="s">
        <v>153</v>
      </c>
      <c r="E374" s="156" t="s">
        <v>1</v>
      </c>
      <c r="F374" s="157" t="s">
        <v>434</v>
      </c>
      <c r="H374" s="158">
        <v>4.4999999999999998E-2</v>
      </c>
      <c r="I374" s="159"/>
      <c r="L374" s="155"/>
      <c r="M374" s="160"/>
      <c r="T374" s="161"/>
      <c r="AT374" s="156" t="s">
        <v>153</v>
      </c>
      <c r="AU374" s="156" t="s">
        <v>81</v>
      </c>
      <c r="AV374" s="13" t="s">
        <v>81</v>
      </c>
      <c r="AW374" s="13" t="s">
        <v>28</v>
      </c>
      <c r="AX374" s="13" t="s">
        <v>71</v>
      </c>
      <c r="AY374" s="156" t="s">
        <v>144</v>
      </c>
    </row>
    <row r="375" spans="2:65" s="12" customFormat="1">
      <c r="B375" s="148"/>
      <c r="D375" s="149" t="s">
        <v>153</v>
      </c>
      <c r="E375" s="150" t="s">
        <v>1</v>
      </c>
      <c r="F375" s="151" t="s">
        <v>435</v>
      </c>
      <c r="H375" s="150" t="s">
        <v>1</v>
      </c>
      <c r="I375" s="152"/>
      <c r="L375" s="148"/>
      <c r="M375" s="153"/>
      <c r="T375" s="154"/>
      <c r="AT375" s="150" t="s">
        <v>153</v>
      </c>
      <c r="AU375" s="150" t="s">
        <v>81</v>
      </c>
      <c r="AV375" s="12" t="s">
        <v>79</v>
      </c>
      <c r="AW375" s="12" t="s">
        <v>28</v>
      </c>
      <c r="AX375" s="12" t="s">
        <v>71</v>
      </c>
      <c r="AY375" s="150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436</v>
      </c>
      <c r="H376" s="158">
        <v>0.54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5" customFormat="1">
      <c r="B377" s="180"/>
      <c r="D377" s="149" t="s">
        <v>153</v>
      </c>
      <c r="E377" s="181" t="s">
        <v>1</v>
      </c>
      <c r="F377" s="182" t="s">
        <v>182</v>
      </c>
      <c r="H377" s="183">
        <v>26.166</v>
      </c>
      <c r="I377" s="184"/>
      <c r="L377" s="180"/>
      <c r="M377" s="185"/>
      <c r="T377" s="186"/>
      <c r="AT377" s="181" t="s">
        <v>153</v>
      </c>
      <c r="AU377" s="181" t="s">
        <v>81</v>
      </c>
      <c r="AV377" s="15" t="s">
        <v>151</v>
      </c>
      <c r="AW377" s="15" t="s">
        <v>28</v>
      </c>
      <c r="AX377" s="15" t="s">
        <v>79</v>
      </c>
      <c r="AY377" s="181" t="s">
        <v>144</v>
      </c>
    </row>
    <row r="378" spans="2:65" s="1" customFormat="1" ht="33" customHeight="1">
      <c r="B378" s="133"/>
      <c r="C378" s="193" t="s">
        <v>437</v>
      </c>
      <c r="D378" s="193" t="s">
        <v>147</v>
      </c>
      <c r="E378" s="194" t="s">
        <v>438</v>
      </c>
      <c r="F378" s="195" t="s">
        <v>439</v>
      </c>
      <c r="G378" s="196" t="s">
        <v>158</v>
      </c>
      <c r="H378" s="197">
        <v>26.166</v>
      </c>
      <c r="I378" s="198"/>
      <c r="J378" s="198">
        <f>ROUND(I378*H378,2)</f>
        <v>0</v>
      </c>
      <c r="K378" s="141"/>
      <c r="L378" s="32"/>
      <c r="M378" s="142" t="s">
        <v>1</v>
      </c>
      <c r="N378" s="143" t="s">
        <v>36</v>
      </c>
      <c r="P378" s="144">
        <f>O378*H378</f>
        <v>0</v>
      </c>
      <c r="Q378" s="144">
        <v>0</v>
      </c>
      <c r="R378" s="144">
        <f>Q378*H378</f>
        <v>0</v>
      </c>
      <c r="S378" s="144">
        <v>0</v>
      </c>
      <c r="T378" s="145">
        <f>S378*H378</f>
        <v>0</v>
      </c>
      <c r="AR378" s="146" t="s">
        <v>151</v>
      </c>
      <c r="AT378" s="146" t="s">
        <v>147</v>
      </c>
      <c r="AU378" s="146" t="s">
        <v>81</v>
      </c>
      <c r="AY378" s="17" t="s">
        <v>144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7" t="s">
        <v>79</v>
      </c>
      <c r="BK378" s="147">
        <f>ROUND(I378*H378,2)</f>
        <v>0</v>
      </c>
      <c r="BL378" s="17" t="s">
        <v>151</v>
      </c>
      <c r="BM378" s="146" t="s">
        <v>755</v>
      </c>
    </row>
    <row r="379" spans="2:65" s="1" customFormat="1" ht="24.2" customHeight="1">
      <c r="B379" s="133"/>
      <c r="C379" s="193" t="s">
        <v>441</v>
      </c>
      <c r="D379" s="193" t="s">
        <v>147</v>
      </c>
      <c r="E379" s="194" t="s">
        <v>442</v>
      </c>
      <c r="F379" s="195" t="s">
        <v>443</v>
      </c>
      <c r="G379" s="196" t="s">
        <v>158</v>
      </c>
      <c r="H379" s="197">
        <v>26.166</v>
      </c>
      <c r="I379" s="198"/>
      <c r="J379" s="198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0</v>
      </c>
      <c r="R379" s="144">
        <f>Q379*H379</f>
        <v>0</v>
      </c>
      <c r="S379" s="144">
        <v>0</v>
      </c>
      <c r="T379" s="145">
        <f>S379*H379</f>
        <v>0</v>
      </c>
      <c r="AR379" s="146" t="s">
        <v>151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151</v>
      </c>
      <c r="BM379" s="146" t="s">
        <v>756</v>
      </c>
    </row>
    <row r="380" spans="2:65" s="1" customFormat="1" ht="24.2" customHeight="1">
      <c r="B380" s="133"/>
      <c r="C380" s="193" t="s">
        <v>445</v>
      </c>
      <c r="D380" s="193" t="s">
        <v>147</v>
      </c>
      <c r="E380" s="194" t="s">
        <v>446</v>
      </c>
      <c r="F380" s="195" t="s">
        <v>447</v>
      </c>
      <c r="G380" s="196" t="s">
        <v>158</v>
      </c>
      <c r="H380" s="197">
        <v>235.494</v>
      </c>
      <c r="I380" s="198"/>
      <c r="J380" s="198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0</v>
      </c>
      <c r="R380" s="144">
        <f>Q380*H380</f>
        <v>0</v>
      </c>
      <c r="S380" s="144">
        <v>0</v>
      </c>
      <c r="T380" s="145">
        <f>S380*H380</f>
        <v>0</v>
      </c>
      <c r="AR380" s="146" t="s">
        <v>151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151</v>
      </c>
      <c r="BM380" s="146" t="s">
        <v>757</v>
      </c>
    </row>
    <row r="381" spans="2:65" s="13" customFormat="1">
      <c r="B381" s="155"/>
      <c r="D381" s="149" t="s">
        <v>153</v>
      </c>
      <c r="E381" s="156" t="s">
        <v>1</v>
      </c>
      <c r="F381" s="157" t="s">
        <v>449</v>
      </c>
      <c r="H381" s="158">
        <v>26.166</v>
      </c>
      <c r="I381" s="159"/>
      <c r="L381" s="155"/>
      <c r="M381" s="160"/>
      <c r="T381" s="161"/>
      <c r="AT381" s="156" t="s">
        <v>153</v>
      </c>
      <c r="AU381" s="156" t="s">
        <v>81</v>
      </c>
      <c r="AV381" s="13" t="s">
        <v>81</v>
      </c>
      <c r="AW381" s="13" t="s">
        <v>28</v>
      </c>
      <c r="AX381" s="13" t="s">
        <v>79</v>
      </c>
      <c r="AY381" s="156" t="s">
        <v>144</v>
      </c>
    </row>
    <row r="382" spans="2:65" s="13" customFormat="1">
      <c r="B382" s="155"/>
      <c r="D382" s="149" t="s">
        <v>153</v>
      </c>
      <c r="F382" s="157" t="s">
        <v>450</v>
      </c>
      <c r="H382" s="158">
        <v>235.494</v>
      </c>
      <c r="I382" s="159"/>
      <c r="L382" s="155"/>
      <c r="M382" s="160"/>
      <c r="T382" s="161"/>
      <c r="AT382" s="156" t="s">
        <v>153</v>
      </c>
      <c r="AU382" s="156" t="s">
        <v>81</v>
      </c>
      <c r="AV382" s="13" t="s">
        <v>81</v>
      </c>
      <c r="AW382" s="13" t="s">
        <v>3</v>
      </c>
      <c r="AX382" s="13" t="s">
        <v>79</v>
      </c>
      <c r="AY382" s="156" t="s">
        <v>144</v>
      </c>
    </row>
    <row r="383" spans="2:65" s="1" customFormat="1" ht="37.9" customHeight="1">
      <c r="B383" s="133"/>
      <c r="C383" s="134" t="s">
        <v>451</v>
      </c>
      <c r="D383" s="134" t="s">
        <v>147</v>
      </c>
      <c r="E383" s="135" t="s">
        <v>452</v>
      </c>
      <c r="F383" s="136" t="s">
        <v>453</v>
      </c>
      <c r="G383" s="137" t="s">
        <v>158</v>
      </c>
      <c r="H383" s="138">
        <v>2.2480000000000002</v>
      </c>
      <c r="I383" s="139"/>
      <c r="J383" s="140">
        <f>ROUND(I383*H383,2)</f>
        <v>0</v>
      </c>
      <c r="K383" s="141"/>
      <c r="L383" s="32"/>
      <c r="M383" s="142" t="s">
        <v>1</v>
      </c>
      <c r="N383" s="143" t="s">
        <v>36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151</v>
      </c>
      <c r="AT383" s="146" t="s">
        <v>147</v>
      </c>
      <c r="AU383" s="146" t="s">
        <v>81</v>
      </c>
      <c r="AY383" s="17" t="s">
        <v>144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79</v>
      </c>
      <c r="BK383" s="147">
        <f>ROUND(I383*H383,2)</f>
        <v>0</v>
      </c>
      <c r="BL383" s="17" t="s">
        <v>151</v>
      </c>
      <c r="BM383" s="146" t="s">
        <v>454</v>
      </c>
    </row>
    <row r="384" spans="2:65" s="13" customFormat="1">
      <c r="B384" s="155"/>
      <c r="D384" s="149" t="s">
        <v>153</v>
      </c>
      <c r="E384" s="156" t="s">
        <v>1</v>
      </c>
      <c r="F384" s="157" t="s">
        <v>455</v>
      </c>
      <c r="H384" s="158">
        <v>2.2480000000000002</v>
      </c>
      <c r="I384" s="159"/>
      <c r="L384" s="155"/>
      <c r="M384" s="160"/>
      <c r="T384" s="161"/>
      <c r="AT384" s="156" t="s">
        <v>153</v>
      </c>
      <c r="AU384" s="156" t="s">
        <v>81</v>
      </c>
      <c r="AV384" s="13" t="s">
        <v>81</v>
      </c>
      <c r="AW384" s="13" t="s">
        <v>28</v>
      </c>
      <c r="AX384" s="13" t="s">
        <v>79</v>
      </c>
      <c r="AY384" s="156" t="s">
        <v>144</v>
      </c>
    </row>
    <row r="385" spans="2:65" s="1" customFormat="1" ht="33" customHeight="1">
      <c r="B385" s="133"/>
      <c r="C385" s="134" t="s">
        <v>456</v>
      </c>
      <c r="D385" s="134" t="s">
        <v>147</v>
      </c>
      <c r="E385" s="135" t="s">
        <v>457</v>
      </c>
      <c r="F385" s="136" t="s">
        <v>458</v>
      </c>
      <c r="G385" s="137" t="s">
        <v>158</v>
      </c>
      <c r="H385" s="138">
        <v>0.80400000000000005</v>
      </c>
      <c r="I385" s="139"/>
      <c r="J385" s="140">
        <f>ROUND(I385*H385,2)</f>
        <v>0</v>
      </c>
      <c r="K385" s="141"/>
      <c r="L385" s="32"/>
      <c r="M385" s="142" t="s">
        <v>1</v>
      </c>
      <c r="N385" s="143" t="s">
        <v>36</v>
      </c>
      <c r="P385" s="144">
        <f>O385*H385</f>
        <v>0</v>
      </c>
      <c r="Q385" s="144">
        <v>0</v>
      </c>
      <c r="R385" s="144">
        <f>Q385*H385</f>
        <v>0</v>
      </c>
      <c r="S385" s="144">
        <v>0</v>
      </c>
      <c r="T385" s="145">
        <f>S385*H385</f>
        <v>0</v>
      </c>
      <c r="AR385" s="146" t="s">
        <v>151</v>
      </c>
      <c r="AT385" s="146" t="s">
        <v>147</v>
      </c>
      <c r="AU385" s="146" t="s">
        <v>81</v>
      </c>
      <c r="AY385" s="17" t="s">
        <v>144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7" t="s">
        <v>79</v>
      </c>
      <c r="BK385" s="147">
        <f>ROUND(I385*H385,2)</f>
        <v>0</v>
      </c>
      <c r="BL385" s="17" t="s">
        <v>151</v>
      </c>
      <c r="BM385" s="146" t="s">
        <v>459</v>
      </c>
    </row>
    <row r="386" spans="2:65" s="13" customFormat="1">
      <c r="B386" s="155"/>
      <c r="D386" s="149" t="s">
        <v>153</v>
      </c>
      <c r="E386" s="156" t="s">
        <v>1</v>
      </c>
      <c r="F386" s="157" t="s">
        <v>460</v>
      </c>
      <c r="H386" s="158">
        <v>0.80400000000000005</v>
      </c>
      <c r="I386" s="159"/>
      <c r="L386" s="155"/>
      <c r="M386" s="160"/>
      <c r="T386" s="161"/>
      <c r="AT386" s="156" t="s">
        <v>153</v>
      </c>
      <c r="AU386" s="156" t="s">
        <v>81</v>
      </c>
      <c r="AV386" s="13" t="s">
        <v>81</v>
      </c>
      <c r="AW386" s="13" t="s">
        <v>28</v>
      </c>
      <c r="AX386" s="13" t="s">
        <v>79</v>
      </c>
      <c r="AY386" s="156" t="s">
        <v>144</v>
      </c>
    </row>
    <row r="387" spans="2:65" s="1" customFormat="1" ht="49.15" customHeight="1">
      <c r="B387" s="133"/>
      <c r="C387" s="193" t="s">
        <v>461</v>
      </c>
      <c r="D387" s="193" t="s">
        <v>147</v>
      </c>
      <c r="E387" s="194" t="s">
        <v>462</v>
      </c>
      <c r="F387" s="195" t="s">
        <v>463</v>
      </c>
      <c r="G387" s="196" t="s">
        <v>158</v>
      </c>
      <c r="H387" s="197">
        <v>23.114000000000001</v>
      </c>
      <c r="I387" s="198"/>
      <c r="J387" s="198">
        <f>ROUND(I387*H387,2)</f>
        <v>0</v>
      </c>
      <c r="K387" s="141"/>
      <c r="L387" s="32"/>
      <c r="M387" s="142" t="s">
        <v>1</v>
      </c>
      <c r="N387" s="143" t="s">
        <v>36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151</v>
      </c>
      <c r="AT387" s="146" t="s">
        <v>147</v>
      </c>
      <c r="AU387" s="146" t="s">
        <v>81</v>
      </c>
      <c r="AY387" s="17" t="s">
        <v>144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7" t="s">
        <v>79</v>
      </c>
      <c r="BK387" s="147">
        <f>ROUND(I387*H387,2)</f>
        <v>0</v>
      </c>
      <c r="BL387" s="17" t="s">
        <v>151</v>
      </c>
      <c r="BM387" s="146" t="s">
        <v>758</v>
      </c>
    </row>
    <row r="388" spans="2:65" s="13" customFormat="1">
      <c r="B388" s="155"/>
      <c r="D388" s="149" t="s">
        <v>153</v>
      </c>
      <c r="E388" s="156" t="s">
        <v>1</v>
      </c>
      <c r="F388" s="157" t="s">
        <v>465</v>
      </c>
      <c r="H388" s="158">
        <v>23.114000000000001</v>
      </c>
      <c r="I388" s="159"/>
      <c r="L388" s="155"/>
      <c r="M388" s="160"/>
      <c r="T388" s="161"/>
      <c r="AT388" s="156" t="s">
        <v>153</v>
      </c>
      <c r="AU388" s="156" t="s">
        <v>81</v>
      </c>
      <c r="AV388" s="13" t="s">
        <v>81</v>
      </c>
      <c r="AW388" s="13" t="s">
        <v>28</v>
      </c>
      <c r="AX388" s="13" t="s">
        <v>79</v>
      </c>
      <c r="AY388" s="156" t="s">
        <v>144</v>
      </c>
    </row>
    <row r="389" spans="2:65" s="11" customFormat="1" ht="22.9" customHeight="1">
      <c r="B389" s="121"/>
      <c r="D389" s="122" t="s">
        <v>70</v>
      </c>
      <c r="E389" s="131" t="s">
        <v>466</v>
      </c>
      <c r="F389" s="131" t="s">
        <v>467</v>
      </c>
      <c r="I389" s="124"/>
      <c r="J389" s="132">
        <f>BK389</f>
        <v>0</v>
      </c>
      <c r="L389" s="121"/>
      <c r="M389" s="126"/>
      <c r="P389" s="127">
        <f>P390</f>
        <v>0</v>
      </c>
      <c r="R389" s="127">
        <f>R390</f>
        <v>0</v>
      </c>
      <c r="T389" s="128">
        <f>T390</f>
        <v>0</v>
      </c>
      <c r="AR389" s="122" t="s">
        <v>79</v>
      </c>
      <c r="AT389" s="129" t="s">
        <v>70</v>
      </c>
      <c r="AU389" s="129" t="s">
        <v>79</v>
      </c>
      <c r="AY389" s="122" t="s">
        <v>144</v>
      </c>
      <c r="BK389" s="130">
        <f>BK390</f>
        <v>0</v>
      </c>
    </row>
    <row r="390" spans="2:65" s="1" customFormat="1" ht="21.75" customHeight="1">
      <c r="B390" s="133"/>
      <c r="C390" s="193" t="s">
        <v>468</v>
      </c>
      <c r="D390" s="193" t="s">
        <v>147</v>
      </c>
      <c r="E390" s="194" t="s">
        <v>469</v>
      </c>
      <c r="F390" s="195" t="s">
        <v>470</v>
      </c>
      <c r="G390" s="196" t="s">
        <v>158</v>
      </c>
      <c r="H390" s="197">
        <v>8.5359999999999996</v>
      </c>
      <c r="I390" s="198"/>
      <c r="J390" s="198">
        <f>ROUND(I390*H390,2)</f>
        <v>0</v>
      </c>
      <c r="K390" s="141"/>
      <c r="L390" s="32"/>
      <c r="M390" s="142" t="s">
        <v>1</v>
      </c>
      <c r="N390" s="143" t="s">
        <v>36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151</v>
      </c>
      <c r="AT390" s="146" t="s">
        <v>147</v>
      </c>
      <c r="AU390" s="146" t="s">
        <v>81</v>
      </c>
      <c r="AY390" s="17" t="s">
        <v>144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79</v>
      </c>
      <c r="BK390" s="147">
        <f>ROUND(I390*H390,2)</f>
        <v>0</v>
      </c>
      <c r="BL390" s="17" t="s">
        <v>151</v>
      </c>
      <c r="BM390" s="146" t="s">
        <v>759</v>
      </c>
    </row>
    <row r="391" spans="2:65" s="11" customFormat="1" ht="25.9" customHeight="1">
      <c r="B391" s="121"/>
      <c r="D391" s="122" t="s">
        <v>70</v>
      </c>
      <c r="E391" s="123" t="s">
        <v>472</v>
      </c>
      <c r="F391" s="123" t="s">
        <v>473</v>
      </c>
      <c r="I391" s="124"/>
      <c r="J391" s="125">
        <f>BK391</f>
        <v>0</v>
      </c>
      <c r="L391" s="121"/>
      <c r="M391" s="126"/>
      <c r="P391" s="127">
        <f>P392+P396+P399+P458+P468+P484+P514</f>
        <v>0</v>
      </c>
      <c r="R391" s="127">
        <f>R392+R396+R399+R458+R468+R484+R514</f>
        <v>0</v>
      </c>
      <c r="T391" s="128">
        <f>T392+T396+T399+T458+T468+T484+T514</f>
        <v>14.219621589999999</v>
      </c>
      <c r="AR391" s="122" t="s">
        <v>81</v>
      </c>
      <c r="AT391" s="129" t="s">
        <v>70</v>
      </c>
      <c r="AU391" s="129" t="s">
        <v>71</v>
      </c>
      <c r="AY391" s="122" t="s">
        <v>144</v>
      </c>
      <c r="BK391" s="130">
        <f>BK392+BK396+BK399+BK458+BK468+BK484+BK514</f>
        <v>0</v>
      </c>
    </row>
    <row r="392" spans="2:65" s="11" customFormat="1" ht="22.9" customHeight="1">
      <c r="B392" s="121"/>
      <c r="D392" s="122" t="s">
        <v>70</v>
      </c>
      <c r="E392" s="131" t="s">
        <v>474</v>
      </c>
      <c r="F392" s="131" t="s">
        <v>475</v>
      </c>
      <c r="I392" s="124"/>
      <c r="J392" s="132">
        <f>BK392</f>
        <v>0</v>
      </c>
      <c r="L392" s="121"/>
      <c r="M392" s="126"/>
      <c r="P392" s="127">
        <f>SUM(P393:P395)</f>
        <v>0</v>
      </c>
      <c r="R392" s="127">
        <f>SUM(R393:R395)</f>
        <v>0</v>
      </c>
      <c r="T392" s="128">
        <f>SUM(T393:T395)</f>
        <v>9.5200000000000007E-2</v>
      </c>
      <c r="AR392" s="122" t="s">
        <v>81</v>
      </c>
      <c r="AT392" s="129" t="s">
        <v>70</v>
      </c>
      <c r="AU392" s="129" t="s">
        <v>79</v>
      </c>
      <c r="AY392" s="122" t="s">
        <v>144</v>
      </c>
      <c r="BK392" s="130">
        <f>SUM(BK393:BK395)</f>
        <v>0</v>
      </c>
    </row>
    <row r="393" spans="2:65" s="1" customFormat="1" ht="16.5" customHeight="1">
      <c r="B393" s="133"/>
      <c r="C393" s="134" t="s">
        <v>476</v>
      </c>
      <c r="D393" s="134" t="s">
        <v>147</v>
      </c>
      <c r="E393" s="135" t="s">
        <v>477</v>
      </c>
      <c r="F393" s="136" t="s">
        <v>478</v>
      </c>
      <c r="G393" s="137" t="s">
        <v>171</v>
      </c>
      <c r="H393" s="138">
        <v>4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36</v>
      </c>
      <c r="P393" s="144">
        <f>O393*H393</f>
        <v>0</v>
      </c>
      <c r="Q393" s="144">
        <v>0</v>
      </c>
      <c r="R393" s="144">
        <f>Q393*H393</f>
        <v>0</v>
      </c>
      <c r="S393" s="144">
        <v>2.3800000000000002E-2</v>
      </c>
      <c r="T393" s="145">
        <f>S393*H393</f>
        <v>9.5200000000000007E-2</v>
      </c>
      <c r="AR393" s="146" t="s">
        <v>265</v>
      </c>
      <c r="AT393" s="146" t="s">
        <v>147</v>
      </c>
      <c r="AU393" s="146" t="s">
        <v>81</v>
      </c>
      <c r="AY393" s="17" t="s">
        <v>144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7" t="s">
        <v>79</v>
      </c>
      <c r="BK393" s="147">
        <f>ROUND(I393*H393,2)</f>
        <v>0</v>
      </c>
      <c r="BL393" s="17" t="s">
        <v>265</v>
      </c>
      <c r="BM393" s="146" t="s">
        <v>479</v>
      </c>
    </row>
    <row r="394" spans="2:65" s="12" customFormat="1">
      <c r="B394" s="148"/>
      <c r="D394" s="149" t="s">
        <v>153</v>
      </c>
      <c r="E394" s="150" t="s">
        <v>1</v>
      </c>
      <c r="F394" s="151" t="s">
        <v>480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65" s="13" customFormat="1">
      <c r="B395" s="155"/>
      <c r="D395" s="149" t="s">
        <v>153</v>
      </c>
      <c r="E395" s="156" t="s">
        <v>1</v>
      </c>
      <c r="F395" s="157" t="s">
        <v>481</v>
      </c>
      <c r="H395" s="158">
        <v>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79</v>
      </c>
      <c r="AY395" s="156" t="s">
        <v>144</v>
      </c>
    </row>
    <row r="396" spans="2:65" s="11" customFormat="1" ht="22.9" customHeight="1">
      <c r="B396" s="121"/>
      <c r="D396" s="122" t="s">
        <v>70</v>
      </c>
      <c r="E396" s="131" t="s">
        <v>482</v>
      </c>
      <c r="F396" s="131" t="s">
        <v>483</v>
      </c>
      <c r="I396" s="124"/>
      <c r="J396" s="132">
        <f>BK396</f>
        <v>0</v>
      </c>
      <c r="L396" s="121"/>
      <c r="M396" s="126"/>
      <c r="P396" s="127">
        <f>SUM(P397:P398)</f>
        <v>0</v>
      </c>
      <c r="R396" s="127">
        <f>SUM(R397:R398)</f>
        <v>0</v>
      </c>
      <c r="T396" s="128">
        <f>SUM(T397:T398)</f>
        <v>4.0000000000000001E-3</v>
      </c>
      <c r="AR396" s="122" t="s">
        <v>81</v>
      </c>
      <c r="AT396" s="129" t="s">
        <v>70</v>
      </c>
      <c r="AU396" s="129" t="s">
        <v>79</v>
      </c>
      <c r="AY396" s="122" t="s">
        <v>144</v>
      </c>
      <c r="BK396" s="130">
        <f>SUM(BK397:BK398)</f>
        <v>0</v>
      </c>
    </row>
    <row r="397" spans="2:65" s="1" customFormat="1" ht="24.2" customHeight="1">
      <c r="B397" s="133"/>
      <c r="C397" s="193" t="s">
        <v>484</v>
      </c>
      <c r="D397" s="193" t="s">
        <v>147</v>
      </c>
      <c r="E397" s="194" t="s">
        <v>485</v>
      </c>
      <c r="F397" s="195" t="s">
        <v>486</v>
      </c>
      <c r="G397" s="196" t="s">
        <v>318</v>
      </c>
      <c r="H397" s="197">
        <v>2</v>
      </c>
      <c r="I397" s="198"/>
      <c r="J397" s="198">
        <f>ROUND(I397*H397,2)</f>
        <v>0</v>
      </c>
      <c r="K397" s="141"/>
      <c r="L397" s="32"/>
      <c r="M397" s="142" t="s">
        <v>1</v>
      </c>
      <c r="N397" s="143" t="s">
        <v>36</v>
      </c>
      <c r="P397" s="144">
        <f>O397*H397</f>
        <v>0</v>
      </c>
      <c r="Q397" s="144">
        <v>0</v>
      </c>
      <c r="R397" s="144">
        <f>Q397*H397</f>
        <v>0</v>
      </c>
      <c r="S397" s="144">
        <v>2E-3</v>
      </c>
      <c r="T397" s="145">
        <f>S397*H397</f>
        <v>4.0000000000000001E-3</v>
      </c>
      <c r="AR397" s="146" t="s">
        <v>265</v>
      </c>
      <c r="AT397" s="146" t="s">
        <v>147</v>
      </c>
      <c r="AU397" s="146" t="s">
        <v>81</v>
      </c>
      <c r="AY397" s="17" t="s">
        <v>144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7" t="s">
        <v>79</v>
      </c>
      <c r="BK397" s="147">
        <f>ROUND(I397*H397,2)</f>
        <v>0</v>
      </c>
      <c r="BL397" s="17" t="s">
        <v>265</v>
      </c>
      <c r="BM397" s="146" t="s">
        <v>760</v>
      </c>
    </row>
    <row r="398" spans="2:65" s="1" customFormat="1" ht="24.2" customHeight="1">
      <c r="B398" s="133"/>
      <c r="C398" s="193" t="s">
        <v>488</v>
      </c>
      <c r="D398" s="193" t="s">
        <v>147</v>
      </c>
      <c r="E398" s="194" t="s">
        <v>489</v>
      </c>
      <c r="F398" s="195" t="s">
        <v>490</v>
      </c>
      <c r="G398" s="196" t="s">
        <v>491</v>
      </c>
      <c r="H398" s="197"/>
      <c r="I398" s="198"/>
      <c r="J398" s="198">
        <f>ROUND(I398*H398,2)</f>
        <v>0</v>
      </c>
      <c r="K398" s="141"/>
      <c r="L398" s="32"/>
      <c r="M398" s="142" t="s">
        <v>1</v>
      </c>
      <c r="N398" s="143" t="s">
        <v>36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265</v>
      </c>
      <c r="AT398" s="146" t="s">
        <v>147</v>
      </c>
      <c r="AU398" s="146" t="s">
        <v>81</v>
      </c>
      <c r="AY398" s="17" t="s">
        <v>144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7" t="s">
        <v>79</v>
      </c>
      <c r="BK398" s="147">
        <f>ROUND(I398*H398,2)</f>
        <v>0</v>
      </c>
      <c r="BL398" s="17" t="s">
        <v>265</v>
      </c>
      <c r="BM398" s="146" t="s">
        <v>761</v>
      </c>
    </row>
    <row r="399" spans="2:65" s="11" customFormat="1" ht="22.9" customHeight="1">
      <c r="B399" s="121"/>
      <c r="D399" s="122" t="s">
        <v>70</v>
      </c>
      <c r="E399" s="131" t="s">
        <v>493</v>
      </c>
      <c r="F399" s="131" t="s">
        <v>494</v>
      </c>
      <c r="I399" s="124"/>
      <c r="J399" s="132">
        <f>BK399</f>
        <v>0</v>
      </c>
      <c r="L399" s="121"/>
      <c r="M399" s="126"/>
      <c r="P399" s="127">
        <f>SUM(P400:P457)</f>
        <v>0</v>
      </c>
      <c r="R399" s="127">
        <f>SUM(R400:R457)</f>
        <v>0</v>
      </c>
      <c r="T399" s="128">
        <f>SUM(T400:T457)</f>
        <v>5.6401383400000009</v>
      </c>
      <c r="AR399" s="122" t="s">
        <v>81</v>
      </c>
      <c r="AT399" s="129" t="s">
        <v>70</v>
      </c>
      <c r="AU399" s="129" t="s">
        <v>79</v>
      </c>
      <c r="AY399" s="122" t="s">
        <v>144</v>
      </c>
      <c r="BK399" s="130">
        <f>SUM(BK400:BK457)</f>
        <v>0</v>
      </c>
    </row>
    <row r="400" spans="2:65" s="1" customFormat="1" ht="24.2" customHeight="1">
      <c r="B400" s="133"/>
      <c r="C400" s="134" t="s">
        <v>495</v>
      </c>
      <c r="D400" s="134" t="s">
        <v>147</v>
      </c>
      <c r="E400" s="135" t="s">
        <v>496</v>
      </c>
      <c r="F400" s="136" t="s">
        <v>497</v>
      </c>
      <c r="G400" s="137" t="s">
        <v>171</v>
      </c>
      <c r="H400" s="138">
        <v>79.093000000000004</v>
      </c>
      <c r="I400" s="139"/>
      <c r="J400" s="140">
        <f>ROUND(I400*H400,2)</f>
        <v>0</v>
      </c>
      <c r="K400" s="141"/>
      <c r="L400" s="32"/>
      <c r="M400" s="142" t="s">
        <v>1</v>
      </c>
      <c r="N400" s="143" t="s">
        <v>36</v>
      </c>
      <c r="P400" s="144">
        <f>O400*H400</f>
        <v>0</v>
      </c>
      <c r="Q400" s="144">
        <v>0</v>
      </c>
      <c r="R400" s="144">
        <f>Q400*H400</f>
        <v>0</v>
      </c>
      <c r="S400" s="144">
        <v>5.638E-2</v>
      </c>
      <c r="T400" s="145">
        <f>S400*H400</f>
        <v>4.4592633400000006</v>
      </c>
      <c r="AR400" s="146" t="s">
        <v>265</v>
      </c>
      <c r="AT400" s="146" t="s">
        <v>147</v>
      </c>
      <c r="AU400" s="146" t="s">
        <v>81</v>
      </c>
      <c r="AY400" s="17" t="s">
        <v>144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7" t="s">
        <v>79</v>
      </c>
      <c r="BK400" s="147">
        <f>ROUND(I400*H400,2)</f>
        <v>0</v>
      </c>
      <c r="BL400" s="17" t="s">
        <v>265</v>
      </c>
      <c r="BM400" s="146" t="s">
        <v>498</v>
      </c>
    </row>
    <row r="401" spans="2:51" s="12" customFormat="1">
      <c r="B401" s="148"/>
      <c r="D401" s="149" t="s">
        <v>153</v>
      </c>
      <c r="E401" s="150" t="s">
        <v>1</v>
      </c>
      <c r="F401" s="151" t="s">
        <v>499</v>
      </c>
      <c r="H401" s="150" t="s">
        <v>1</v>
      </c>
      <c r="I401" s="152"/>
      <c r="L401" s="148"/>
      <c r="M401" s="153"/>
      <c r="T401" s="154"/>
      <c r="AT401" s="150" t="s">
        <v>153</v>
      </c>
      <c r="AU401" s="150" t="s">
        <v>81</v>
      </c>
      <c r="AV401" s="12" t="s">
        <v>79</v>
      </c>
      <c r="AW401" s="12" t="s">
        <v>28</v>
      </c>
      <c r="AX401" s="12" t="s">
        <v>71</v>
      </c>
      <c r="AY401" s="150" t="s">
        <v>144</v>
      </c>
    </row>
    <row r="402" spans="2:51" s="12" customFormat="1">
      <c r="B402" s="148"/>
      <c r="D402" s="149" t="s">
        <v>153</v>
      </c>
      <c r="E402" s="150" t="s">
        <v>1</v>
      </c>
      <c r="F402" s="151" t="s">
        <v>500</v>
      </c>
      <c r="H402" s="150" t="s">
        <v>1</v>
      </c>
      <c r="I402" s="152"/>
      <c r="L402" s="148"/>
      <c r="M402" s="153"/>
      <c r="T402" s="154"/>
      <c r="AT402" s="150" t="s">
        <v>153</v>
      </c>
      <c r="AU402" s="150" t="s">
        <v>81</v>
      </c>
      <c r="AV402" s="12" t="s">
        <v>79</v>
      </c>
      <c r="AW402" s="12" t="s">
        <v>28</v>
      </c>
      <c r="AX402" s="12" t="s">
        <v>71</v>
      </c>
      <c r="AY402" s="150" t="s">
        <v>144</v>
      </c>
    </row>
    <row r="403" spans="2:51" s="12" customFormat="1">
      <c r="B403" s="148"/>
      <c r="D403" s="149" t="s">
        <v>153</v>
      </c>
      <c r="E403" s="150" t="s">
        <v>1</v>
      </c>
      <c r="F403" s="151" t="s">
        <v>501</v>
      </c>
      <c r="H403" s="150" t="s">
        <v>1</v>
      </c>
      <c r="I403" s="152"/>
      <c r="L403" s="148"/>
      <c r="M403" s="153"/>
      <c r="T403" s="154"/>
      <c r="AT403" s="150" t="s">
        <v>153</v>
      </c>
      <c r="AU403" s="150" t="s">
        <v>81</v>
      </c>
      <c r="AV403" s="12" t="s">
        <v>79</v>
      </c>
      <c r="AW403" s="12" t="s">
        <v>28</v>
      </c>
      <c r="AX403" s="12" t="s">
        <v>71</v>
      </c>
      <c r="AY403" s="150" t="s">
        <v>144</v>
      </c>
    </row>
    <row r="404" spans="2:51" s="13" customFormat="1">
      <c r="B404" s="155"/>
      <c r="D404" s="149" t="s">
        <v>153</v>
      </c>
      <c r="E404" s="156" t="s">
        <v>1</v>
      </c>
      <c r="F404" s="157" t="s">
        <v>502</v>
      </c>
      <c r="H404" s="158">
        <v>21.657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51" s="12" customFormat="1">
      <c r="B405" s="148"/>
      <c r="D405" s="149" t="s">
        <v>153</v>
      </c>
      <c r="E405" s="150" t="s">
        <v>1</v>
      </c>
      <c r="F405" s="151" t="s">
        <v>503</v>
      </c>
      <c r="H405" s="150" t="s">
        <v>1</v>
      </c>
      <c r="I405" s="152"/>
      <c r="L405" s="148"/>
      <c r="M405" s="153"/>
      <c r="T405" s="154"/>
      <c r="AT405" s="150" t="s">
        <v>153</v>
      </c>
      <c r="AU405" s="150" t="s">
        <v>81</v>
      </c>
      <c r="AV405" s="12" t="s">
        <v>79</v>
      </c>
      <c r="AW405" s="12" t="s">
        <v>28</v>
      </c>
      <c r="AX405" s="12" t="s">
        <v>71</v>
      </c>
      <c r="AY405" s="150" t="s">
        <v>144</v>
      </c>
    </row>
    <row r="406" spans="2:51" s="13" customFormat="1">
      <c r="B406" s="155"/>
      <c r="D406" s="149" t="s">
        <v>153</v>
      </c>
      <c r="E406" s="156" t="s">
        <v>1</v>
      </c>
      <c r="F406" s="157" t="s">
        <v>504</v>
      </c>
      <c r="H406" s="158">
        <v>3.6</v>
      </c>
      <c r="I406" s="159"/>
      <c r="L406" s="155"/>
      <c r="M406" s="160"/>
      <c r="T406" s="161"/>
      <c r="AT406" s="156" t="s">
        <v>153</v>
      </c>
      <c r="AU406" s="156" t="s">
        <v>81</v>
      </c>
      <c r="AV406" s="13" t="s">
        <v>81</v>
      </c>
      <c r="AW406" s="13" t="s">
        <v>28</v>
      </c>
      <c r="AX406" s="13" t="s">
        <v>71</v>
      </c>
      <c r="AY406" s="156" t="s">
        <v>144</v>
      </c>
    </row>
    <row r="407" spans="2:51" s="12" customFormat="1">
      <c r="B407" s="148"/>
      <c r="D407" s="149" t="s">
        <v>153</v>
      </c>
      <c r="E407" s="150" t="s">
        <v>1</v>
      </c>
      <c r="F407" s="151" t="s">
        <v>505</v>
      </c>
      <c r="H407" s="150" t="s">
        <v>1</v>
      </c>
      <c r="I407" s="152"/>
      <c r="L407" s="148"/>
      <c r="M407" s="153"/>
      <c r="T407" s="154"/>
      <c r="AT407" s="150" t="s">
        <v>153</v>
      </c>
      <c r="AU407" s="150" t="s">
        <v>81</v>
      </c>
      <c r="AV407" s="12" t="s">
        <v>79</v>
      </c>
      <c r="AW407" s="12" t="s">
        <v>28</v>
      </c>
      <c r="AX407" s="12" t="s">
        <v>71</v>
      </c>
      <c r="AY407" s="150" t="s">
        <v>144</v>
      </c>
    </row>
    <row r="408" spans="2:51" s="13" customFormat="1">
      <c r="B408" s="155"/>
      <c r="D408" s="149" t="s">
        <v>153</v>
      </c>
      <c r="E408" s="156" t="s">
        <v>1</v>
      </c>
      <c r="F408" s="157" t="s">
        <v>506</v>
      </c>
      <c r="H408" s="158">
        <v>5.819</v>
      </c>
      <c r="I408" s="159"/>
      <c r="L408" s="155"/>
      <c r="M408" s="160"/>
      <c r="T408" s="161"/>
      <c r="AT408" s="156" t="s">
        <v>153</v>
      </c>
      <c r="AU408" s="156" t="s">
        <v>81</v>
      </c>
      <c r="AV408" s="13" t="s">
        <v>81</v>
      </c>
      <c r="AW408" s="13" t="s">
        <v>28</v>
      </c>
      <c r="AX408" s="13" t="s">
        <v>71</v>
      </c>
      <c r="AY408" s="156" t="s">
        <v>144</v>
      </c>
    </row>
    <row r="409" spans="2:51" s="12" customFormat="1">
      <c r="B409" s="148"/>
      <c r="D409" s="149" t="s">
        <v>153</v>
      </c>
      <c r="E409" s="150" t="s">
        <v>1</v>
      </c>
      <c r="F409" s="151" t="s">
        <v>179</v>
      </c>
      <c r="H409" s="150" t="s">
        <v>1</v>
      </c>
      <c r="I409" s="152"/>
      <c r="L409" s="148"/>
      <c r="M409" s="153"/>
      <c r="T409" s="154"/>
      <c r="AT409" s="150" t="s">
        <v>153</v>
      </c>
      <c r="AU409" s="150" t="s">
        <v>81</v>
      </c>
      <c r="AV409" s="12" t="s">
        <v>79</v>
      </c>
      <c r="AW409" s="12" t="s">
        <v>28</v>
      </c>
      <c r="AX409" s="12" t="s">
        <v>71</v>
      </c>
      <c r="AY409" s="150" t="s">
        <v>144</v>
      </c>
    </row>
    <row r="410" spans="2:51" s="12" customFormat="1">
      <c r="B410" s="148"/>
      <c r="D410" s="149" t="s">
        <v>153</v>
      </c>
      <c r="E410" s="150" t="s">
        <v>1</v>
      </c>
      <c r="F410" s="151" t="s">
        <v>501</v>
      </c>
      <c r="H410" s="150" t="s">
        <v>1</v>
      </c>
      <c r="I410" s="152"/>
      <c r="L410" s="148"/>
      <c r="M410" s="153"/>
      <c r="T410" s="154"/>
      <c r="AT410" s="150" t="s">
        <v>153</v>
      </c>
      <c r="AU410" s="150" t="s">
        <v>81</v>
      </c>
      <c r="AV410" s="12" t="s">
        <v>79</v>
      </c>
      <c r="AW410" s="12" t="s">
        <v>28</v>
      </c>
      <c r="AX410" s="12" t="s">
        <v>71</v>
      </c>
      <c r="AY410" s="150" t="s">
        <v>144</v>
      </c>
    </row>
    <row r="411" spans="2:51" s="13" customFormat="1">
      <c r="B411" s="155"/>
      <c r="D411" s="149" t="s">
        <v>153</v>
      </c>
      <c r="E411" s="156" t="s">
        <v>1</v>
      </c>
      <c r="F411" s="157" t="s">
        <v>507</v>
      </c>
      <c r="H411" s="158">
        <v>18.306000000000001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28</v>
      </c>
      <c r="AX411" s="13" t="s">
        <v>71</v>
      </c>
      <c r="AY411" s="156" t="s">
        <v>144</v>
      </c>
    </row>
    <row r="412" spans="2:51" s="12" customFormat="1">
      <c r="B412" s="148"/>
      <c r="D412" s="149" t="s">
        <v>153</v>
      </c>
      <c r="E412" s="150" t="s">
        <v>1</v>
      </c>
      <c r="F412" s="151" t="s">
        <v>505</v>
      </c>
      <c r="H412" s="150" t="s">
        <v>1</v>
      </c>
      <c r="I412" s="152"/>
      <c r="L412" s="148"/>
      <c r="M412" s="153"/>
      <c r="T412" s="154"/>
      <c r="AT412" s="150" t="s">
        <v>153</v>
      </c>
      <c r="AU412" s="150" t="s">
        <v>81</v>
      </c>
      <c r="AV412" s="12" t="s">
        <v>79</v>
      </c>
      <c r="AW412" s="12" t="s">
        <v>28</v>
      </c>
      <c r="AX412" s="12" t="s">
        <v>71</v>
      </c>
      <c r="AY412" s="150" t="s">
        <v>144</v>
      </c>
    </row>
    <row r="413" spans="2:51" s="13" customFormat="1">
      <c r="B413" s="155"/>
      <c r="D413" s="149" t="s">
        <v>153</v>
      </c>
      <c r="E413" s="156" t="s">
        <v>1</v>
      </c>
      <c r="F413" s="157" t="s">
        <v>508</v>
      </c>
      <c r="H413" s="158">
        <v>9.7530000000000001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71</v>
      </c>
      <c r="AY413" s="156" t="s">
        <v>144</v>
      </c>
    </row>
    <row r="414" spans="2:51" s="14" customFormat="1">
      <c r="B414" s="173"/>
      <c r="D414" s="149" t="s">
        <v>153</v>
      </c>
      <c r="E414" s="174" t="s">
        <v>1</v>
      </c>
      <c r="F414" s="175" t="s">
        <v>178</v>
      </c>
      <c r="H414" s="176">
        <v>59.134999999999998</v>
      </c>
      <c r="I414" s="177"/>
      <c r="L414" s="173"/>
      <c r="M414" s="178"/>
      <c r="T414" s="179"/>
      <c r="AT414" s="174" t="s">
        <v>153</v>
      </c>
      <c r="AU414" s="174" t="s">
        <v>81</v>
      </c>
      <c r="AV414" s="14" t="s">
        <v>145</v>
      </c>
      <c r="AW414" s="14" t="s">
        <v>28</v>
      </c>
      <c r="AX414" s="14" t="s">
        <v>71</v>
      </c>
      <c r="AY414" s="174" t="s">
        <v>144</v>
      </c>
    </row>
    <row r="415" spans="2:51" s="12" customFormat="1">
      <c r="B415" s="148"/>
      <c r="D415" s="149" t="s">
        <v>153</v>
      </c>
      <c r="E415" s="150" t="s">
        <v>1</v>
      </c>
      <c r="F415" s="151" t="s">
        <v>179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51" s="12" customFormat="1">
      <c r="B416" s="148"/>
      <c r="D416" s="149" t="s">
        <v>153</v>
      </c>
      <c r="E416" s="150" t="s">
        <v>1</v>
      </c>
      <c r="F416" s="151" t="s">
        <v>509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504</v>
      </c>
      <c r="H417" s="158">
        <v>3.6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174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2" customFormat="1">
      <c r="B419" s="148"/>
      <c r="D419" s="149" t="s">
        <v>153</v>
      </c>
      <c r="E419" s="150" t="s">
        <v>1</v>
      </c>
      <c r="F419" s="151" t="s">
        <v>510</v>
      </c>
      <c r="H419" s="150" t="s">
        <v>1</v>
      </c>
      <c r="I419" s="152"/>
      <c r="L419" s="148"/>
      <c r="M419" s="153"/>
      <c r="T419" s="154"/>
      <c r="AT419" s="150" t="s">
        <v>153</v>
      </c>
      <c r="AU419" s="150" t="s">
        <v>81</v>
      </c>
      <c r="AV419" s="12" t="s">
        <v>79</v>
      </c>
      <c r="AW419" s="12" t="s">
        <v>28</v>
      </c>
      <c r="AX419" s="12" t="s">
        <v>71</v>
      </c>
      <c r="AY419" s="150" t="s">
        <v>144</v>
      </c>
    </row>
    <row r="420" spans="2:65" s="13" customFormat="1">
      <c r="B420" s="155"/>
      <c r="D420" s="149" t="s">
        <v>153</v>
      </c>
      <c r="E420" s="156" t="s">
        <v>1</v>
      </c>
      <c r="F420" s="157" t="s">
        <v>511</v>
      </c>
      <c r="H420" s="158">
        <v>6.87</v>
      </c>
      <c r="I420" s="159"/>
      <c r="L420" s="155"/>
      <c r="M420" s="160"/>
      <c r="T420" s="161"/>
      <c r="AT420" s="156" t="s">
        <v>153</v>
      </c>
      <c r="AU420" s="156" t="s">
        <v>81</v>
      </c>
      <c r="AV420" s="13" t="s">
        <v>81</v>
      </c>
      <c r="AW420" s="13" t="s">
        <v>28</v>
      </c>
      <c r="AX420" s="13" t="s">
        <v>71</v>
      </c>
      <c r="AY420" s="156" t="s">
        <v>144</v>
      </c>
    </row>
    <row r="421" spans="2:65" s="14" customFormat="1">
      <c r="B421" s="173"/>
      <c r="D421" s="149" t="s">
        <v>153</v>
      </c>
      <c r="E421" s="174" t="s">
        <v>1</v>
      </c>
      <c r="F421" s="175" t="s">
        <v>178</v>
      </c>
      <c r="H421" s="176">
        <v>10.47</v>
      </c>
      <c r="I421" s="177"/>
      <c r="L421" s="173"/>
      <c r="M421" s="178"/>
      <c r="T421" s="179"/>
      <c r="AT421" s="174" t="s">
        <v>153</v>
      </c>
      <c r="AU421" s="174" t="s">
        <v>81</v>
      </c>
      <c r="AV421" s="14" t="s">
        <v>145</v>
      </c>
      <c r="AW421" s="14" t="s">
        <v>28</v>
      </c>
      <c r="AX421" s="14" t="s">
        <v>71</v>
      </c>
      <c r="AY421" s="174" t="s">
        <v>144</v>
      </c>
    </row>
    <row r="422" spans="2:65" s="12" customFormat="1">
      <c r="B422" s="148"/>
      <c r="D422" s="149" t="s">
        <v>153</v>
      </c>
      <c r="E422" s="150" t="s">
        <v>1</v>
      </c>
      <c r="F422" s="151" t="s">
        <v>179</v>
      </c>
      <c r="H422" s="150" t="s">
        <v>1</v>
      </c>
      <c r="I422" s="152"/>
      <c r="L422" s="148"/>
      <c r="M422" s="153"/>
      <c r="T422" s="154"/>
      <c r="AT422" s="150" t="s">
        <v>153</v>
      </c>
      <c r="AU422" s="150" t="s">
        <v>81</v>
      </c>
      <c r="AV422" s="12" t="s">
        <v>79</v>
      </c>
      <c r="AW422" s="12" t="s">
        <v>28</v>
      </c>
      <c r="AX422" s="12" t="s">
        <v>71</v>
      </c>
      <c r="AY422" s="150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512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3" customFormat="1">
      <c r="B424" s="155"/>
      <c r="D424" s="149" t="s">
        <v>153</v>
      </c>
      <c r="E424" s="156" t="s">
        <v>1</v>
      </c>
      <c r="F424" s="157" t="s">
        <v>513</v>
      </c>
      <c r="H424" s="158">
        <v>4.048</v>
      </c>
      <c r="I424" s="159"/>
      <c r="L424" s="155"/>
      <c r="M424" s="160"/>
      <c r="T424" s="161"/>
      <c r="AT424" s="156" t="s">
        <v>153</v>
      </c>
      <c r="AU424" s="156" t="s">
        <v>81</v>
      </c>
      <c r="AV424" s="13" t="s">
        <v>81</v>
      </c>
      <c r="AW424" s="13" t="s">
        <v>28</v>
      </c>
      <c r="AX424" s="13" t="s">
        <v>71</v>
      </c>
      <c r="AY424" s="156" t="s">
        <v>144</v>
      </c>
    </row>
    <row r="425" spans="2:65" s="12" customFormat="1">
      <c r="B425" s="148"/>
      <c r="D425" s="149" t="s">
        <v>153</v>
      </c>
      <c r="E425" s="150" t="s">
        <v>1</v>
      </c>
      <c r="F425" s="151" t="s">
        <v>514</v>
      </c>
      <c r="H425" s="150" t="s">
        <v>1</v>
      </c>
      <c r="I425" s="152"/>
      <c r="L425" s="148"/>
      <c r="M425" s="153"/>
      <c r="T425" s="154"/>
      <c r="AT425" s="150" t="s">
        <v>153</v>
      </c>
      <c r="AU425" s="150" t="s">
        <v>81</v>
      </c>
      <c r="AV425" s="12" t="s">
        <v>79</v>
      </c>
      <c r="AW425" s="12" t="s">
        <v>28</v>
      </c>
      <c r="AX425" s="12" t="s">
        <v>71</v>
      </c>
      <c r="AY425" s="150" t="s">
        <v>144</v>
      </c>
    </row>
    <row r="426" spans="2:65" s="13" customFormat="1">
      <c r="B426" s="155"/>
      <c r="D426" s="149" t="s">
        <v>153</v>
      </c>
      <c r="E426" s="156" t="s">
        <v>1</v>
      </c>
      <c r="F426" s="157" t="s">
        <v>515</v>
      </c>
      <c r="H426" s="158">
        <v>5.44</v>
      </c>
      <c r="I426" s="159"/>
      <c r="L426" s="155"/>
      <c r="M426" s="160"/>
      <c r="T426" s="161"/>
      <c r="AT426" s="156" t="s">
        <v>153</v>
      </c>
      <c r="AU426" s="156" t="s">
        <v>81</v>
      </c>
      <c r="AV426" s="13" t="s">
        <v>81</v>
      </c>
      <c r="AW426" s="13" t="s">
        <v>28</v>
      </c>
      <c r="AX426" s="13" t="s">
        <v>71</v>
      </c>
      <c r="AY426" s="156" t="s">
        <v>144</v>
      </c>
    </row>
    <row r="427" spans="2:65" s="14" customFormat="1">
      <c r="B427" s="173"/>
      <c r="D427" s="149" t="s">
        <v>153</v>
      </c>
      <c r="E427" s="174" t="s">
        <v>1</v>
      </c>
      <c r="F427" s="175" t="s">
        <v>178</v>
      </c>
      <c r="H427" s="176">
        <v>9.4879999999999995</v>
      </c>
      <c r="I427" s="177"/>
      <c r="L427" s="173"/>
      <c r="M427" s="178"/>
      <c r="T427" s="179"/>
      <c r="AT427" s="174" t="s">
        <v>153</v>
      </c>
      <c r="AU427" s="174" t="s">
        <v>81</v>
      </c>
      <c r="AV427" s="14" t="s">
        <v>145</v>
      </c>
      <c r="AW427" s="14" t="s">
        <v>28</v>
      </c>
      <c r="AX427" s="14" t="s">
        <v>71</v>
      </c>
      <c r="AY427" s="174" t="s">
        <v>144</v>
      </c>
    </row>
    <row r="428" spans="2:65" s="15" customFormat="1">
      <c r="B428" s="180"/>
      <c r="D428" s="149" t="s">
        <v>153</v>
      </c>
      <c r="E428" s="181" t="s">
        <v>1</v>
      </c>
      <c r="F428" s="182" t="s">
        <v>182</v>
      </c>
      <c r="H428" s="183">
        <v>79.093000000000004</v>
      </c>
      <c r="I428" s="184"/>
      <c r="L428" s="180"/>
      <c r="M428" s="185"/>
      <c r="T428" s="186"/>
      <c r="AT428" s="181" t="s">
        <v>153</v>
      </c>
      <c r="AU428" s="181" t="s">
        <v>81</v>
      </c>
      <c r="AV428" s="15" t="s">
        <v>151</v>
      </c>
      <c r="AW428" s="15" t="s">
        <v>28</v>
      </c>
      <c r="AX428" s="15" t="s">
        <v>79</v>
      </c>
      <c r="AY428" s="181" t="s">
        <v>144</v>
      </c>
    </row>
    <row r="429" spans="2:65" s="1" customFormat="1" ht="24.2" customHeight="1">
      <c r="B429" s="133"/>
      <c r="C429" s="134" t="s">
        <v>516</v>
      </c>
      <c r="D429" s="134" t="s">
        <v>147</v>
      </c>
      <c r="E429" s="135" t="s">
        <v>517</v>
      </c>
      <c r="F429" s="136" t="s">
        <v>518</v>
      </c>
      <c r="G429" s="137" t="s">
        <v>171</v>
      </c>
      <c r="H429" s="138">
        <v>7.9</v>
      </c>
      <c r="I429" s="139"/>
      <c r="J429" s="140">
        <f>ROUND(I429*H429,2)</f>
        <v>0</v>
      </c>
      <c r="K429" s="141"/>
      <c r="L429" s="32"/>
      <c r="M429" s="142" t="s">
        <v>1</v>
      </c>
      <c r="N429" s="143" t="s">
        <v>36</v>
      </c>
      <c r="P429" s="144">
        <f>O429*H429</f>
        <v>0</v>
      </c>
      <c r="Q429" s="144">
        <v>0</v>
      </c>
      <c r="R429" s="144">
        <f>Q429*H429</f>
        <v>0</v>
      </c>
      <c r="S429" s="144">
        <v>1.7250000000000001E-2</v>
      </c>
      <c r="T429" s="145">
        <f>S429*H429</f>
        <v>0.13627500000000001</v>
      </c>
      <c r="AR429" s="146" t="s">
        <v>265</v>
      </c>
      <c r="AT429" s="146" t="s">
        <v>147</v>
      </c>
      <c r="AU429" s="146" t="s">
        <v>81</v>
      </c>
      <c r="AY429" s="17" t="s">
        <v>144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7" t="s">
        <v>79</v>
      </c>
      <c r="BK429" s="147">
        <f>ROUND(I429*H429,2)</f>
        <v>0</v>
      </c>
      <c r="BL429" s="17" t="s">
        <v>265</v>
      </c>
      <c r="BM429" s="146" t="s">
        <v>519</v>
      </c>
    </row>
    <row r="430" spans="2:65" s="12" customFormat="1">
      <c r="B430" s="148"/>
      <c r="D430" s="149" t="s">
        <v>153</v>
      </c>
      <c r="E430" s="150" t="s">
        <v>1</v>
      </c>
      <c r="F430" s="151" t="s">
        <v>174</v>
      </c>
      <c r="H430" s="150" t="s">
        <v>1</v>
      </c>
      <c r="I430" s="152"/>
      <c r="L430" s="148"/>
      <c r="M430" s="153"/>
      <c r="T430" s="154"/>
      <c r="AT430" s="150" t="s">
        <v>153</v>
      </c>
      <c r="AU430" s="150" t="s">
        <v>81</v>
      </c>
      <c r="AV430" s="12" t="s">
        <v>79</v>
      </c>
      <c r="AW430" s="12" t="s">
        <v>28</v>
      </c>
      <c r="AX430" s="12" t="s">
        <v>71</v>
      </c>
      <c r="AY430" s="150" t="s">
        <v>144</v>
      </c>
    </row>
    <row r="431" spans="2:65" s="12" customFormat="1">
      <c r="B431" s="148"/>
      <c r="D431" s="149" t="s">
        <v>153</v>
      </c>
      <c r="E431" s="150" t="s">
        <v>1</v>
      </c>
      <c r="F431" s="151" t="s">
        <v>230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3" customFormat="1">
      <c r="B432" s="155"/>
      <c r="D432" s="149" t="s">
        <v>153</v>
      </c>
      <c r="E432" s="156" t="s">
        <v>1</v>
      </c>
      <c r="F432" s="157" t="s">
        <v>520</v>
      </c>
      <c r="H432" s="158">
        <v>1</v>
      </c>
      <c r="I432" s="159"/>
      <c r="L432" s="155"/>
      <c r="M432" s="160"/>
      <c r="T432" s="161"/>
      <c r="AT432" s="156" t="s">
        <v>153</v>
      </c>
      <c r="AU432" s="156" t="s">
        <v>81</v>
      </c>
      <c r="AV432" s="13" t="s">
        <v>81</v>
      </c>
      <c r="AW432" s="13" t="s">
        <v>28</v>
      </c>
      <c r="AX432" s="13" t="s">
        <v>71</v>
      </c>
      <c r="AY432" s="156" t="s">
        <v>144</v>
      </c>
    </row>
    <row r="433" spans="2:65" s="12" customFormat="1">
      <c r="B433" s="148"/>
      <c r="D433" s="149" t="s">
        <v>153</v>
      </c>
      <c r="E433" s="150" t="s">
        <v>1</v>
      </c>
      <c r="F433" s="151" t="s">
        <v>270</v>
      </c>
      <c r="H433" s="150" t="s">
        <v>1</v>
      </c>
      <c r="I433" s="152"/>
      <c r="L433" s="148"/>
      <c r="M433" s="153"/>
      <c r="T433" s="154"/>
      <c r="AT433" s="150" t="s">
        <v>153</v>
      </c>
      <c r="AU433" s="150" t="s">
        <v>81</v>
      </c>
      <c r="AV433" s="12" t="s">
        <v>79</v>
      </c>
      <c r="AW433" s="12" t="s">
        <v>28</v>
      </c>
      <c r="AX433" s="12" t="s">
        <v>71</v>
      </c>
      <c r="AY433" s="150" t="s">
        <v>144</v>
      </c>
    </row>
    <row r="434" spans="2:65" s="13" customFormat="1">
      <c r="B434" s="155"/>
      <c r="D434" s="149" t="s">
        <v>153</v>
      </c>
      <c r="E434" s="156" t="s">
        <v>1</v>
      </c>
      <c r="F434" s="157" t="s">
        <v>521</v>
      </c>
      <c r="H434" s="158">
        <v>1.38</v>
      </c>
      <c r="I434" s="159"/>
      <c r="L434" s="155"/>
      <c r="M434" s="160"/>
      <c r="T434" s="161"/>
      <c r="AT434" s="156" t="s">
        <v>153</v>
      </c>
      <c r="AU434" s="156" t="s">
        <v>81</v>
      </c>
      <c r="AV434" s="13" t="s">
        <v>81</v>
      </c>
      <c r="AW434" s="13" t="s">
        <v>28</v>
      </c>
      <c r="AX434" s="13" t="s">
        <v>71</v>
      </c>
      <c r="AY434" s="156" t="s">
        <v>144</v>
      </c>
    </row>
    <row r="435" spans="2:65" s="14" customFormat="1">
      <c r="B435" s="173"/>
      <c r="D435" s="149" t="s">
        <v>153</v>
      </c>
      <c r="E435" s="174" t="s">
        <v>1</v>
      </c>
      <c r="F435" s="175" t="s">
        <v>178</v>
      </c>
      <c r="H435" s="176">
        <v>2.38</v>
      </c>
      <c r="I435" s="177"/>
      <c r="L435" s="173"/>
      <c r="M435" s="178"/>
      <c r="T435" s="179"/>
      <c r="AT435" s="174" t="s">
        <v>153</v>
      </c>
      <c r="AU435" s="174" t="s">
        <v>81</v>
      </c>
      <c r="AV435" s="14" t="s">
        <v>145</v>
      </c>
      <c r="AW435" s="14" t="s">
        <v>28</v>
      </c>
      <c r="AX435" s="14" t="s">
        <v>71</v>
      </c>
      <c r="AY435" s="174" t="s">
        <v>144</v>
      </c>
    </row>
    <row r="436" spans="2:65" s="12" customFormat="1">
      <c r="B436" s="148"/>
      <c r="D436" s="149" t="s">
        <v>153</v>
      </c>
      <c r="E436" s="150" t="s">
        <v>1</v>
      </c>
      <c r="F436" s="151" t="s">
        <v>179</v>
      </c>
      <c r="H436" s="150" t="s">
        <v>1</v>
      </c>
      <c r="I436" s="152"/>
      <c r="L436" s="148"/>
      <c r="M436" s="153"/>
      <c r="T436" s="154"/>
      <c r="AT436" s="150" t="s">
        <v>153</v>
      </c>
      <c r="AU436" s="150" t="s">
        <v>81</v>
      </c>
      <c r="AV436" s="12" t="s">
        <v>79</v>
      </c>
      <c r="AW436" s="12" t="s">
        <v>28</v>
      </c>
      <c r="AX436" s="12" t="s">
        <v>71</v>
      </c>
      <c r="AY436" s="150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236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3" customFormat="1">
      <c r="B438" s="155"/>
      <c r="D438" s="149" t="s">
        <v>153</v>
      </c>
      <c r="E438" s="156" t="s">
        <v>1</v>
      </c>
      <c r="F438" s="157" t="s">
        <v>520</v>
      </c>
      <c r="H438" s="158">
        <v>1</v>
      </c>
      <c r="I438" s="159"/>
      <c r="L438" s="155"/>
      <c r="M438" s="160"/>
      <c r="T438" s="161"/>
      <c r="AT438" s="156" t="s">
        <v>153</v>
      </c>
      <c r="AU438" s="156" t="s">
        <v>81</v>
      </c>
      <c r="AV438" s="13" t="s">
        <v>81</v>
      </c>
      <c r="AW438" s="13" t="s">
        <v>28</v>
      </c>
      <c r="AX438" s="13" t="s">
        <v>71</v>
      </c>
      <c r="AY438" s="156" t="s">
        <v>144</v>
      </c>
    </row>
    <row r="439" spans="2:65" s="12" customFormat="1">
      <c r="B439" s="148"/>
      <c r="D439" s="149" t="s">
        <v>153</v>
      </c>
      <c r="E439" s="150" t="s">
        <v>1</v>
      </c>
      <c r="F439" s="151" t="s">
        <v>272</v>
      </c>
      <c r="H439" s="150" t="s">
        <v>1</v>
      </c>
      <c r="I439" s="152"/>
      <c r="L439" s="148"/>
      <c r="M439" s="153"/>
      <c r="T439" s="154"/>
      <c r="AT439" s="150" t="s">
        <v>153</v>
      </c>
      <c r="AU439" s="150" t="s">
        <v>81</v>
      </c>
      <c r="AV439" s="12" t="s">
        <v>79</v>
      </c>
      <c r="AW439" s="12" t="s">
        <v>28</v>
      </c>
      <c r="AX439" s="12" t="s">
        <v>71</v>
      </c>
      <c r="AY439" s="150" t="s">
        <v>144</v>
      </c>
    </row>
    <row r="440" spans="2:65" s="13" customFormat="1">
      <c r="B440" s="155"/>
      <c r="D440" s="149" t="s">
        <v>153</v>
      </c>
      <c r="E440" s="156" t="s">
        <v>1</v>
      </c>
      <c r="F440" s="157" t="s">
        <v>522</v>
      </c>
      <c r="H440" s="158">
        <v>2.81</v>
      </c>
      <c r="I440" s="159"/>
      <c r="L440" s="155"/>
      <c r="M440" s="160"/>
      <c r="T440" s="161"/>
      <c r="AT440" s="156" t="s">
        <v>153</v>
      </c>
      <c r="AU440" s="156" t="s">
        <v>81</v>
      </c>
      <c r="AV440" s="13" t="s">
        <v>81</v>
      </c>
      <c r="AW440" s="13" t="s">
        <v>28</v>
      </c>
      <c r="AX440" s="13" t="s">
        <v>71</v>
      </c>
      <c r="AY440" s="156" t="s">
        <v>144</v>
      </c>
    </row>
    <row r="441" spans="2:65" s="12" customFormat="1">
      <c r="B441" s="148"/>
      <c r="D441" s="149" t="s">
        <v>153</v>
      </c>
      <c r="E441" s="150" t="s">
        <v>1</v>
      </c>
      <c r="F441" s="151" t="s">
        <v>234</v>
      </c>
      <c r="H441" s="150" t="s">
        <v>1</v>
      </c>
      <c r="I441" s="152"/>
      <c r="L441" s="148"/>
      <c r="M441" s="153"/>
      <c r="T441" s="154"/>
      <c r="AT441" s="150" t="s">
        <v>153</v>
      </c>
      <c r="AU441" s="150" t="s">
        <v>81</v>
      </c>
      <c r="AV441" s="12" t="s">
        <v>79</v>
      </c>
      <c r="AW441" s="12" t="s">
        <v>28</v>
      </c>
      <c r="AX441" s="12" t="s">
        <v>71</v>
      </c>
      <c r="AY441" s="150" t="s">
        <v>144</v>
      </c>
    </row>
    <row r="442" spans="2:65" s="13" customFormat="1">
      <c r="B442" s="155"/>
      <c r="D442" s="149" t="s">
        <v>153</v>
      </c>
      <c r="E442" s="156" t="s">
        <v>1</v>
      </c>
      <c r="F442" s="157" t="s">
        <v>235</v>
      </c>
      <c r="H442" s="158">
        <v>1.71</v>
      </c>
      <c r="I442" s="159"/>
      <c r="L442" s="155"/>
      <c r="M442" s="160"/>
      <c r="T442" s="161"/>
      <c r="AT442" s="156" t="s">
        <v>153</v>
      </c>
      <c r="AU442" s="156" t="s">
        <v>81</v>
      </c>
      <c r="AV442" s="13" t="s">
        <v>81</v>
      </c>
      <c r="AW442" s="13" t="s">
        <v>28</v>
      </c>
      <c r="AX442" s="13" t="s">
        <v>71</v>
      </c>
      <c r="AY442" s="156" t="s">
        <v>144</v>
      </c>
    </row>
    <row r="443" spans="2:65" s="14" customFormat="1">
      <c r="B443" s="173"/>
      <c r="D443" s="149" t="s">
        <v>153</v>
      </c>
      <c r="E443" s="174" t="s">
        <v>1</v>
      </c>
      <c r="F443" s="175" t="s">
        <v>178</v>
      </c>
      <c r="H443" s="176">
        <v>5.52</v>
      </c>
      <c r="I443" s="177"/>
      <c r="L443" s="173"/>
      <c r="M443" s="178"/>
      <c r="T443" s="179"/>
      <c r="AT443" s="174" t="s">
        <v>153</v>
      </c>
      <c r="AU443" s="174" t="s">
        <v>81</v>
      </c>
      <c r="AV443" s="14" t="s">
        <v>145</v>
      </c>
      <c r="AW443" s="14" t="s">
        <v>28</v>
      </c>
      <c r="AX443" s="14" t="s">
        <v>71</v>
      </c>
      <c r="AY443" s="174" t="s">
        <v>144</v>
      </c>
    </row>
    <row r="444" spans="2:65" s="15" customFormat="1">
      <c r="B444" s="180"/>
      <c r="D444" s="149" t="s">
        <v>153</v>
      </c>
      <c r="E444" s="181" t="s">
        <v>1</v>
      </c>
      <c r="F444" s="182" t="s">
        <v>182</v>
      </c>
      <c r="H444" s="183">
        <v>7.9</v>
      </c>
      <c r="I444" s="184"/>
      <c r="L444" s="180"/>
      <c r="M444" s="185"/>
      <c r="T444" s="186"/>
      <c r="AT444" s="181" t="s">
        <v>153</v>
      </c>
      <c r="AU444" s="181" t="s">
        <v>81</v>
      </c>
      <c r="AV444" s="15" t="s">
        <v>151</v>
      </c>
      <c r="AW444" s="15" t="s">
        <v>28</v>
      </c>
      <c r="AX444" s="15" t="s">
        <v>79</v>
      </c>
      <c r="AY444" s="181" t="s">
        <v>144</v>
      </c>
    </row>
    <row r="445" spans="2:65" s="1" customFormat="1" ht="16.5" customHeight="1">
      <c r="B445" s="133"/>
      <c r="C445" s="134" t="s">
        <v>523</v>
      </c>
      <c r="D445" s="134" t="s">
        <v>147</v>
      </c>
      <c r="E445" s="135" t="s">
        <v>524</v>
      </c>
      <c r="F445" s="136" t="s">
        <v>525</v>
      </c>
      <c r="G445" s="137" t="s">
        <v>171</v>
      </c>
      <c r="H445" s="138">
        <v>28.8</v>
      </c>
      <c r="I445" s="139"/>
      <c r="J445" s="140">
        <f>ROUND(I445*H445,2)</f>
        <v>0</v>
      </c>
      <c r="K445" s="141"/>
      <c r="L445" s="32"/>
      <c r="M445" s="142" t="s">
        <v>1</v>
      </c>
      <c r="N445" s="143" t="s">
        <v>36</v>
      </c>
      <c r="P445" s="144">
        <f>O445*H445</f>
        <v>0</v>
      </c>
      <c r="Q445" s="144">
        <v>0</v>
      </c>
      <c r="R445" s="144">
        <f>Q445*H445</f>
        <v>0</v>
      </c>
      <c r="S445" s="144">
        <v>2.75E-2</v>
      </c>
      <c r="T445" s="145">
        <f>S445*H445</f>
        <v>0.79200000000000004</v>
      </c>
      <c r="AR445" s="146" t="s">
        <v>265</v>
      </c>
      <c r="AT445" s="146" t="s">
        <v>147</v>
      </c>
      <c r="AU445" s="146" t="s">
        <v>81</v>
      </c>
      <c r="AY445" s="17" t="s">
        <v>144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7" t="s">
        <v>79</v>
      </c>
      <c r="BK445" s="147">
        <f>ROUND(I445*H445,2)</f>
        <v>0</v>
      </c>
      <c r="BL445" s="17" t="s">
        <v>265</v>
      </c>
      <c r="BM445" s="146" t="s">
        <v>526</v>
      </c>
    </row>
    <row r="446" spans="2:65" s="12" customFormat="1">
      <c r="B446" s="148"/>
      <c r="D446" s="149" t="s">
        <v>153</v>
      </c>
      <c r="E446" s="150" t="s">
        <v>1</v>
      </c>
      <c r="F446" s="151" t="s">
        <v>174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3" customFormat="1">
      <c r="B447" s="155"/>
      <c r="D447" s="149" t="s">
        <v>153</v>
      </c>
      <c r="E447" s="156" t="s">
        <v>1</v>
      </c>
      <c r="F447" s="157" t="s">
        <v>527</v>
      </c>
      <c r="H447" s="158">
        <v>14.4</v>
      </c>
      <c r="I447" s="159"/>
      <c r="L447" s="155"/>
      <c r="M447" s="160"/>
      <c r="T447" s="161"/>
      <c r="AT447" s="156" t="s">
        <v>153</v>
      </c>
      <c r="AU447" s="156" t="s">
        <v>81</v>
      </c>
      <c r="AV447" s="13" t="s">
        <v>81</v>
      </c>
      <c r="AW447" s="13" t="s">
        <v>28</v>
      </c>
      <c r="AX447" s="13" t="s">
        <v>71</v>
      </c>
      <c r="AY447" s="156" t="s">
        <v>144</v>
      </c>
    </row>
    <row r="448" spans="2:65" s="12" customFormat="1">
      <c r="B448" s="148"/>
      <c r="D448" s="149" t="s">
        <v>153</v>
      </c>
      <c r="E448" s="150" t="s">
        <v>1</v>
      </c>
      <c r="F448" s="151" t="s">
        <v>179</v>
      </c>
      <c r="H448" s="150" t="s">
        <v>1</v>
      </c>
      <c r="I448" s="152"/>
      <c r="L448" s="148"/>
      <c r="M448" s="153"/>
      <c r="T448" s="154"/>
      <c r="AT448" s="150" t="s">
        <v>153</v>
      </c>
      <c r="AU448" s="150" t="s">
        <v>81</v>
      </c>
      <c r="AV448" s="12" t="s">
        <v>79</v>
      </c>
      <c r="AW448" s="12" t="s">
        <v>28</v>
      </c>
      <c r="AX448" s="12" t="s">
        <v>71</v>
      </c>
      <c r="AY448" s="150" t="s">
        <v>144</v>
      </c>
    </row>
    <row r="449" spans="2:65" s="13" customFormat="1">
      <c r="B449" s="155"/>
      <c r="D449" s="149" t="s">
        <v>153</v>
      </c>
      <c r="E449" s="156" t="s">
        <v>1</v>
      </c>
      <c r="F449" s="157" t="s">
        <v>527</v>
      </c>
      <c r="H449" s="158">
        <v>14.4</v>
      </c>
      <c r="I449" s="159"/>
      <c r="L449" s="155"/>
      <c r="M449" s="160"/>
      <c r="T449" s="161"/>
      <c r="AT449" s="156" t="s">
        <v>153</v>
      </c>
      <c r="AU449" s="156" t="s">
        <v>81</v>
      </c>
      <c r="AV449" s="13" t="s">
        <v>81</v>
      </c>
      <c r="AW449" s="13" t="s">
        <v>28</v>
      </c>
      <c r="AX449" s="13" t="s">
        <v>71</v>
      </c>
      <c r="AY449" s="156" t="s">
        <v>144</v>
      </c>
    </row>
    <row r="450" spans="2:65" s="15" customFormat="1">
      <c r="B450" s="180"/>
      <c r="D450" s="149" t="s">
        <v>153</v>
      </c>
      <c r="E450" s="181" t="s">
        <v>1</v>
      </c>
      <c r="F450" s="182" t="s">
        <v>182</v>
      </c>
      <c r="H450" s="183">
        <v>28.8</v>
      </c>
      <c r="I450" s="184"/>
      <c r="L450" s="180"/>
      <c r="M450" s="185"/>
      <c r="T450" s="186"/>
      <c r="AT450" s="181" t="s">
        <v>153</v>
      </c>
      <c r="AU450" s="181" t="s">
        <v>81</v>
      </c>
      <c r="AV450" s="15" t="s">
        <v>151</v>
      </c>
      <c r="AW450" s="15" t="s">
        <v>28</v>
      </c>
      <c r="AX450" s="15" t="s">
        <v>79</v>
      </c>
      <c r="AY450" s="181" t="s">
        <v>144</v>
      </c>
    </row>
    <row r="451" spans="2:65" s="1" customFormat="1" ht="16.5" customHeight="1">
      <c r="B451" s="133"/>
      <c r="C451" s="134" t="s">
        <v>528</v>
      </c>
      <c r="D451" s="134" t="s">
        <v>147</v>
      </c>
      <c r="E451" s="135" t="s">
        <v>529</v>
      </c>
      <c r="F451" s="136" t="s">
        <v>530</v>
      </c>
      <c r="G451" s="137" t="s">
        <v>318</v>
      </c>
      <c r="H451" s="138">
        <v>6</v>
      </c>
      <c r="I451" s="139"/>
      <c r="J451" s="140">
        <f>ROUND(I451*H451,2)</f>
        <v>0</v>
      </c>
      <c r="K451" s="141"/>
      <c r="L451" s="32"/>
      <c r="M451" s="142" t="s">
        <v>1</v>
      </c>
      <c r="N451" s="143" t="s">
        <v>36</v>
      </c>
      <c r="P451" s="144">
        <f>O451*H451</f>
        <v>0</v>
      </c>
      <c r="Q451" s="144">
        <v>0</v>
      </c>
      <c r="R451" s="144">
        <f>Q451*H451</f>
        <v>0</v>
      </c>
      <c r="S451" s="144">
        <v>4.2099999999999999E-2</v>
      </c>
      <c r="T451" s="145">
        <f>S451*H451</f>
        <v>0.25259999999999999</v>
      </c>
      <c r="AR451" s="146" t="s">
        <v>265</v>
      </c>
      <c r="AT451" s="146" t="s">
        <v>147</v>
      </c>
      <c r="AU451" s="146" t="s">
        <v>81</v>
      </c>
      <c r="AY451" s="17" t="s">
        <v>144</v>
      </c>
      <c r="BE451" s="147">
        <f>IF(N451="základní",J451,0)</f>
        <v>0</v>
      </c>
      <c r="BF451" s="147">
        <f>IF(N451="snížená",J451,0)</f>
        <v>0</v>
      </c>
      <c r="BG451" s="147">
        <f>IF(N451="zákl. přenesená",J451,0)</f>
        <v>0</v>
      </c>
      <c r="BH451" s="147">
        <f>IF(N451="sníž. přenesená",J451,0)</f>
        <v>0</v>
      </c>
      <c r="BI451" s="147">
        <f>IF(N451="nulová",J451,0)</f>
        <v>0</v>
      </c>
      <c r="BJ451" s="17" t="s">
        <v>79</v>
      </c>
      <c r="BK451" s="147">
        <f>ROUND(I451*H451,2)</f>
        <v>0</v>
      </c>
      <c r="BL451" s="17" t="s">
        <v>265</v>
      </c>
      <c r="BM451" s="146" t="s">
        <v>531</v>
      </c>
    </row>
    <row r="452" spans="2:65" s="12" customFormat="1">
      <c r="B452" s="148"/>
      <c r="D452" s="149" t="s">
        <v>153</v>
      </c>
      <c r="E452" s="150" t="s">
        <v>1</v>
      </c>
      <c r="F452" s="151" t="s">
        <v>174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145</v>
      </c>
      <c r="H453" s="158">
        <v>3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179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145</v>
      </c>
      <c r="H455" s="158">
        <v>3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5" customFormat="1">
      <c r="B456" s="180"/>
      <c r="D456" s="149" t="s">
        <v>153</v>
      </c>
      <c r="E456" s="181" t="s">
        <v>1</v>
      </c>
      <c r="F456" s="182" t="s">
        <v>182</v>
      </c>
      <c r="H456" s="183">
        <v>6</v>
      </c>
      <c r="I456" s="184"/>
      <c r="L456" s="180"/>
      <c r="M456" s="185"/>
      <c r="T456" s="186"/>
      <c r="AT456" s="181" t="s">
        <v>153</v>
      </c>
      <c r="AU456" s="181" t="s">
        <v>81</v>
      </c>
      <c r="AV456" s="15" t="s">
        <v>151</v>
      </c>
      <c r="AW456" s="15" t="s">
        <v>28</v>
      </c>
      <c r="AX456" s="15" t="s">
        <v>79</v>
      </c>
      <c r="AY456" s="181" t="s">
        <v>144</v>
      </c>
    </row>
    <row r="457" spans="2:65" s="1" customFormat="1" ht="24.2" customHeight="1">
      <c r="B457" s="133"/>
      <c r="C457" s="134" t="s">
        <v>532</v>
      </c>
      <c r="D457" s="134" t="s">
        <v>147</v>
      </c>
      <c r="E457" s="135" t="s">
        <v>533</v>
      </c>
      <c r="F457" s="136" t="s">
        <v>534</v>
      </c>
      <c r="G457" s="137" t="s">
        <v>491</v>
      </c>
      <c r="H457" s="187"/>
      <c r="I457" s="139"/>
      <c r="J457" s="140">
        <f>ROUND(I457*H457,2)</f>
        <v>0</v>
      </c>
      <c r="K457" s="141"/>
      <c r="L457" s="32"/>
      <c r="M457" s="142" t="s">
        <v>1</v>
      </c>
      <c r="N457" s="143" t="s">
        <v>36</v>
      </c>
      <c r="P457" s="144">
        <f>O457*H457</f>
        <v>0</v>
      </c>
      <c r="Q457" s="144">
        <v>0</v>
      </c>
      <c r="R457" s="144">
        <f>Q457*H457</f>
        <v>0</v>
      </c>
      <c r="S457" s="144">
        <v>0</v>
      </c>
      <c r="T457" s="145">
        <f>S457*H457</f>
        <v>0</v>
      </c>
      <c r="AR457" s="146" t="s">
        <v>265</v>
      </c>
      <c r="AT457" s="146" t="s">
        <v>147</v>
      </c>
      <c r="AU457" s="146" t="s">
        <v>81</v>
      </c>
      <c r="AY457" s="17" t="s">
        <v>144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7" t="s">
        <v>79</v>
      </c>
      <c r="BK457" s="147">
        <f>ROUND(I457*H457,2)</f>
        <v>0</v>
      </c>
      <c r="BL457" s="17" t="s">
        <v>265</v>
      </c>
      <c r="BM457" s="146" t="s">
        <v>535</v>
      </c>
    </row>
    <row r="458" spans="2:65" s="11" customFormat="1" ht="22.9" customHeight="1">
      <c r="B458" s="121"/>
      <c r="D458" s="122" t="s">
        <v>70</v>
      </c>
      <c r="E458" s="131" t="s">
        <v>536</v>
      </c>
      <c r="F458" s="131" t="s">
        <v>537</v>
      </c>
      <c r="I458" s="124"/>
      <c r="J458" s="132">
        <f>BK458</f>
        <v>0</v>
      </c>
      <c r="L458" s="121"/>
      <c r="M458" s="126"/>
      <c r="P458" s="127">
        <f>SUM(P459:P467)</f>
        <v>0</v>
      </c>
      <c r="R458" s="127">
        <f>SUM(R459:R467)</f>
        <v>0</v>
      </c>
      <c r="T458" s="128">
        <f>SUM(T459:T467)</f>
        <v>0.216</v>
      </c>
      <c r="AR458" s="122" t="s">
        <v>81</v>
      </c>
      <c r="AT458" s="129" t="s">
        <v>70</v>
      </c>
      <c r="AU458" s="129" t="s">
        <v>79</v>
      </c>
      <c r="AY458" s="122" t="s">
        <v>144</v>
      </c>
      <c r="BK458" s="130">
        <f>SUM(BK459:BK467)</f>
        <v>0</v>
      </c>
    </row>
    <row r="459" spans="2:65" s="1" customFormat="1" ht="24.2" customHeight="1">
      <c r="B459" s="133"/>
      <c r="C459" s="134" t="s">
        <v>538</v>
      </c>
      <c r="D459" s="134" t="s">
        <v>147</v>
      </c>
      <c r="E459" s="135" t="s">
        <v>539</v>
      </c>
      <c r="F459" s="136" t="s">
        <v>540</v>
      </c>
      <c r="G459" s="137" t="s">
        <v>318</v>
      </c>
      <c r="H459" s="138">
        <v>9</v>
      </c>
      <c r="I459" s="139"/>
      <c r="J459" s="140">
        <f>ROUND(I459*H459,2)</f>
        <v>0</v>
      </c>
      <c r="K459" s="141"/>
      <c r="L459" s="32"/>
      <c r="M459" s="142" t="s">
        <v>1</v>
      </c>
      <c r="N459" s="143" t="s">
        <v>36</v>
      </c>
      <c r="P459" s="144">
        <f>O459*H459</f>
        <v>0</v>
      </c>
      <c r="Q459" s="144">
        <v>0</v>
      </c>
      <c r="R459" s="144">
        <f>Q459*H459</f>
        <v>0</v>
      </c>
      <c r="S459" s="144">
        <v>2.4E-2</v>
      </c>
      <c r="T459" s="145">
        <f>S459*H459</f>
        <v>0.216</v>
      </c>
      <c r="AR459" s="146" t="s">
        <v>265</v>
      </c>
      <c r="AT459" s="146" t="s">
        <v>147</v>
      </c>
      <c r="AU459" s="146" t="s">
        <v>81</v>
      </c>
      <c r="AY459" s="17" t="s">
        <v>144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7" t="s">
        <v>79</v>
      </c>
      <c r="BK459" s="147">
        <f>ROUND(I459*H459,2)</f>
        <v>0</v>
      </c>
      <c r="BL459" s="17" t="s">
        <v>265</v>
      </c>
      <c r="BM459" s="146" t="s">
        <v>541</v>
      </c>
    </row>
    <row r="460" spans="2:65" s="12" customFormat="1">
      <c r="B460" s="148"/>
      <c r="D460" s="149" t="s">
        <v>153</v>
      </c>
      <c r="E460" s="150" t="s">
        <v>1</v>
      </c>
      <c r="F460" s="151" t="s">
        <v>381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3" customFormat="1">
      <c r="B461" s="155"/>
      <c r="D461" s="149" t="s">
        <v>153</v>
      </c>
      <c r="E461" s="156" t="s">
        <v>1</v>
      </c>
      <c r="F461" s="157" t="s">
        <v>145</v>
      </c>
      <c r="H461" s="158">
        <v>3</v>
      </c>
      <c r="I461" s="159"/>
      <c r="L461" s="155"/>
      <c r="M461" s="160"/>
      <c r="T461" s="161"/>
      <c r="AT461" s="156" t="s">
        <v>153</v>
      </c>
      <c r="AU461" s="156" t="s">
        <v>81</v>
      </c>
      <c r="AV461" s="13" t="s">
        <v>81</v>
      </c>
      <c r="AW461" s="13" t="s">
        <v>28</v>
      </c>
      <c r="AX461" s="13" t="s">
        <v>71</v>
      </c>
      <c r="AY461" s="156" t="s">
        <v>144</v>
      </c>
    </row>
    <row r="462" spans="2:65" s="12" customFormat="1">
      <c r="B462" s="148"/>
      <c r="D462" s="149" t="s">
        <v>153</v>
      </c>
      <c r="E462" s="150" t="s">
        <v>1</v>
      </c>
      <c r="F462" s="151" t="s">
        <v>174</v>
      </c>
      <c r="H462" s="150" t="s">
        <v>1</v>
      </c>
      <c r="I462" s="152"/>
      <c r="L462" s="148"/>
      <c r="M462" s="153"/>
      <c r="T462" s="154"/>
      <c r="AT462" s="150" t="s">
        <v>153</v>
      </c>
      <c r="AU462" s="150" t="s">
        <v>81</v>
      </c>
      <c r="AV462" s="12" t="s">
        <v>79</v>
      </c>
      <c r="AW462" s="12" t="s">
        <v>28</v>
      </c>
      <c r="AX462" s="12" t="s">
        <v>71</v>
      </c>
      <c r="AY462" s="150" t="s">
        <v>144</v>
      </c>
    </row>
    <row r="463" spans="2:65" s="13" customFormat="1">
      <c r="B463" s="155"/>
      <c r="D463" s="149" t="s">
        <v>153</v>
      </c>
      <c r="E463" s="156" t="s">
        <v>1</v>
      </c>
      <c r="F463" s="157" t="s">
        <v>81</v>
      </c>
      <c r="H463" s="158">
        <v>2</v>
      </c>
      <c r="I463" s="159"/>
      <c r="L463" s="155"/>
      <c r="M463" s="160"/>
      <c r="T463" s="161"/>
      <c r="AT463" s="156" t="s">
        <v>153</v>
      </c>
      <c r="AU463" s="156" t="s">
        <v>81</v>
      </c>
      <c r="AV463" s="13" t="s">
        <v>81</v>
      </c>
      <c r="AW463" s="13" t="s">
        <v>28</v>
      </c>
      <c r="AX463" s="13" t="s">
        <v>71</v>
      </c>
      <c r="AY463" s="156" t="s">
        <v>144</v>
      </c>
    </row>
    <row r="464" spans="2:65" s="12" customFormat="1">
      <c r="B464" s="148"/>
      <c r="D464" s="149" t="s">
        <v>153</v>
      </c>
      <c r="E464" s="150" t="s">
        <v>1</v>
      </c>
      <c r="F464" s="151" t="s">
        <v>179</v>
      </c>
      <c r="H464" s="150" t="s">
        <v>1</v>
      </c>
      <c r="I464" s="152"/>
      <c r="L464" s="148"/>
      <c r="M464" s="153"/>
      <c r="T464" s="154"/>
      <c r="AT464" s="150" t="s">
        <v>153</v>
      </c>
      <c r="AU464" s="150" t="s">
        <v>81</v>
      </c>
      <c r="AV464" s="12" t="s">
        <v>79</v>
      </c>
      <c r="AW464" s="12" t="s">
        <v>28</v>
      </c>
      <c r="AX464" s="12" t="s">
        <v>71</v>
      </c>
      <c r="AY464" s="150" t="s">
        <v>144</v>
      </c>
    </row>
    <row r="465" spans="2:65" s="13" customFormat="1">
      <c r="B465" s="155"/>
      <c r="D465" s="149" t="s">
        <v>153</v>
      </c>
      <c r="E465" s="156" t="s">
        <v>1</v>
      </c>
      <c r="F465" s="157" t="s">
        <v>151</v>
      </c>
      <c r="H465" s="158">
        <v>4</v>
      </c>
      <c r="I465" s="159"/>
      <c r="L465" s="155"/>
      <c r="M465" s="160"/>
      <c r="T465" s="161"/>
      <c r="AT465" s="156" t="s">
        <v>153</v>
      </c>
      <c r="AU465" s="156" t="s">
        <v>81</v>
      </c>
      <c r="AV465" s="13" t="s">
        <v>81</v>
      </c>
      <c r="AW465" s="13" t="s">
        <v>28</v>
      </c>
      <c r="AX465" s="13" t="s">
        <v>71</v>
      </c>
      <c r="AY465" s="156" t="s">
        <v>144</v>
      </c>
    </row>
    <row r="466" spans="2:65" s="15" customFormat="1">
      <c r="B466" s="180"/>
      <c r="D466" s="149" t="s">
        <v>153</v>
      </c>
      <c r="E466" s="181" t="s">
        <v>1</v>
      </c>
      <c r="F466" s="182" t="s">
        <v>182</v>
      </c>
      <c r="H466" s="183">
        <v>9</v>
      </c>
      <c r="I466" s="184"/>
      <c r="L466" s="180"/>
      <c r="M466" s="185"/>
      <c r="T466" s="186"/>
      <c r="AT466" s="181" t="s">
        <v>153</v>
      </c>
      <c r="AU466" s="181" t="s">
        <v>81</v>
      </c>
      <c r="AV466" s="15" t="s">
        <v>151</v>
      </c>
      <c r="AW466" s="15" t="s">
        <v>28</v>
      </c>
      <c r="AX466" s="15" t="s">
        <v>79</v>
      </c>
      <c r="AY466" s="181" t="s">
        <v>144</v>
      </c>
    </row>
    <row r="467" spans="2:65" s="1" customFormat="1" ht="24.2" customHeight="1">
      <c r="B467" s="133"/>
      <c r="C467" s="134" t="s">
        <v>542</v>
      </c>
      <c r="D467" s="134" t="s">
        <v>147</v>
      </c>
      <c r="E467" s="135" t="s">
        <v>543</v>
      </c>
      <c r="F467" s="136" t="s">
        <v>544</v>
      </c>
      <c r="G467" s="137" t="s">
        <v>491</v>
      </c>
      <c r="H467" s="187"/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0</v>
      </c>
      <c r="R467" s="144">
        <f>Q467*H467</f>
        <v>0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762</v>
      </c>
    </row>
    <row r="468" spans="2:65" s="11" customFormat="1" ht="22.9" customHeight="1">
      <c r="B468" s="121"/>
      <c r="D468" s="122" t="s">
        <v>70</v>
      </c>
      <c r="E468" s="131" t="s">
        <v>546</v>
      </c>
      <c r="F468" s="131" t="s">
        <v>547</v>
      </c>
      <c r="I468" s="124"/>
      <c r="J468" s="132">
        <f>BK468</f>
        <v>0</v>
      </c>
      <c r="L468" s="121"/>
      <c r="M468" s="126"/>
      <c r="P468" s="127">
        <f>SUM(P469:P483)</f>
        <v>0</v>
      </c>
      <c r="R468" s="127">
        <f>SUM(R469:R483)</f>
        <v>0</v>
      </c>
      <c r="T468" s="128">
        <f>SUM(T469:T483)</f>
        <v>4.1934201999999994</v>
      </c>
      <c r="AR468" s="122" t="s">
        <v>81</v>
      </c>
      <c r="AT468" s="129" t="s">
        <v>70</v>
      </c>
      <c r="AU468" s="129" t="s">
        <v>79</v>
      </c>
      <c r="AY468" s="122" t="s">
        <v>144</v>
      </c>
      <c r="BK468" s="130">
        <f>SUM(BK469:BK483)</f>
        <v>0</v>
      </c>
    </row>
    <row r="469" spans="2:65" s="1" customFormat="1" ht="24.2" customHeight="1">
      <c r="B469" s="133"/>
      <c r="C469" s="134" t="s">
        <v>548</v>
      </c>
      <c r="D469" s="134" t="s">
        <v>147</v>
      </c>
      <c r="E469" s="135" t="s">
        <v>549</v>
      </c>
      <c r="F469" s="136" t="s">
        <v>550</v>
      </c>
      <c r="G469" s="137" t="s">
        <v>279</v>
      </c>
      <c r="H469" s="138">
        <v>6.8</v>
      </c>
      <c r="I469" s="139"/>
      <c r="J469" s="140">
        <f>ROUND(I469*H469,2)</f>
        <v>0</v>
      </c>
      <c r="K469" s="141"/>
      <c r="L469" s="32"/>
      <c r="M469" s="142" t="s">
        <v>1</v>
      </c>
      <c r="N469" s="143" t="s">
        <v>36</v>
      </c>
      <c r="P469" s="144">
        <f>O469*H469</f>
        <v>0</v>
      </c>
      <c r="Q469" s="144">
        <v>0</v>
      </c>
      <c r="R469" s="144">
        <f>Q469*H469</f>
        <v>0</v>
      </c>
      <c r="S469" s="144">
        <v>1.174E-2</v>
      </c>
      <c r="T469" s="145">
        <f>S469*H469</f>
        <v>7.9832E-2</v>
      </c>
      <c r="AR469" s="146" t="s">
        <v>265</v>
      </c>
      <c r="AT469" s="146" t="s">
        <v>147</v>
      </c>
      <c r="AU469" s="146" t="s">
        <v>81</v>
      </c>
      <c r="AY469" s="17" t="s">
        <v>144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7" t="s">
        <v>79</v>
      </c>
      <c r="BK469" s="147">
        <f>ROUND(I469*H469,2)</f>
        <v>0</v>
      </c>
      <c r="BL469" s="17" t="s">
        <v>265</v>
      </c>
      <c r="BM469" s="146" t="s">
        <v>551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270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552</v>
      </c>
      <c r="H472" s="158">
        <v>3.2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179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2" customFormat="1">
      <c r="B474" s="148"/>
      <c r="D474" s="149" t="s">
        <v>153</v>
      </c>
      <c r="E474" s="150" t="s">
        <v>1</v>
      </c>
      <c r="F474" s="151" t="s">
        <v>272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3" customFormat="1">
      <c r="B475" s="155"/>
      <c r="D475" s="149" t="s">
        <v>153</v>
      </c>
      <c r="E475" s="156" t="s">
        <v>1</v>
      </c>
      <c r="F475" s="157" t="s">
        <v>553</v>
      </c>
      <c r="H475" s="158">
        <v>3.6</v>
      </c>
      <c r="I475" s="159"/>
      <c r="L475" s="155"/>
      <c r="M475" s="160"/>
      <c r="T475" s="161"/>
      <c r="AT475" s="156" t="s">
        <v>153</v>
      </c>
      <c r="AU475" s="156" t="s">
        <v>81</v>
      </c>
      <c r="AV475" s="13" t="s">
        <v>81</v>
      </c>
      <c r="AW475" s="13" t="s">
        <v>28</v>
      </c>
      <c r="AX475" s="13" t="s">
        <v>71</v>
      </c>
      <c r="AY475" s="156" t="s">
        <v>144</v>
      </c>
    </row>
    <row r="476" spans="2:65" s="15" customFormat="1">
      <c r="B476" s="180"/>
      <c r="D476" s="149" t="s">
        <v>153</v>
      </c>
      <c r="E476" s="181" t="s">
        <v>1</v>
      </c>
      <c r="F476" s="182" t="s">
        <v>182</v>
      </c>
      <c r="H476" s="183">
        <v>6.8</v>
      </c>
      <c r="I476" s="184"/>
      <c r="L476" s="180"/>
      <c r="M476" s="185"/>
      <c r="T476" s="186"/>
      <c r="AT476" s="181" t="s">
        <v>153</v>
      </c>
      <c r="AU476" s="181" t="s">
        <v>81</v>
      </c>
      <c r="AV476" s="15" t="s">
        <v>151</v>
      </c>
      <c r="AW476" s="15" t="s">
        <v>28</v>
      </c>
      <c r="AX476" s="15" t="s">
        <v>79</v>
      </c>
      <c r="AY476" s="181" t="s">
        <v>144</v>
      </c>
    </row>
    <row r="477" spans="2:65" s="1" customFormat="1" ht="24.2" customHeight="1">
      <c r="B477" s="133"/>
      <c r="C477" s="134" t="s">
        <v>554</v>
      </c>
      <c r="D477" s="134" t="s">
        <v>147</v>
      </c>
      <c r="E477" s="135" t="s">
        <v>555</v>
      </c>
      <c r="F477" s="136" t="s">
        <v>556</v>
      </c>
      <c r="G477" s="137" t="s">
        <v>171</v>
      </c>
      <c r="H477" s="138">
        <v>49.46</v>
      </c>
      <c r="I477" s="139"/>
      <c r="J477" s="140">
        <f>ROUND(I477*H477,2)</f>
        <v>0</v>
      </c>
      <c r="K477" s="141"/>
      <c r="L477" s="32"/>
      <c r="M477" s="142" t="s">
        <v>1</v>
      </c>
      <c r="N477" s="143" t="s">
        <v>36</v>
      </c>
      <c r="P477" s="144">
        <f>O477*H477</f>
        <v>0</v>
      </c>
      <c r="Q477" s="144">
        <v>0</v>
      </c>
      <c r="R477" s="144">
        <f>Q477*H477</f>
        <v>0</v>
      </c>
      <c r="S477" s="144">
        <v>8.3169999999999994E-2</v>
      </c>
      <c r="T477" s="145">
        <f>S477*H477</f>
        <v>4.1135881999999997</v>
      </c>
      <c r="AR477" s="146" t="s">
        <v>265</v>
      </c>
      <c r="AT477" s="146" t="s">
        <v>147</v>
      </c>
      <c r="AU477" s="146" t="s">
        <v>81</v>
      </c>
      <c r="AY477" s="17" t="s">
        <v>144</v>
      </c>
      <c r="BE477" s="147">
        <f>IF(N477="základní",J477,0)</f>
        <v>0</v>
      </c>
      <c r="BF477" s="147">
        <f>IF(N477="snížená",J477,0)</f>
        <v>0</v>
      </c>
      <c r="BG477" s="147">
        <f>IF(N477="zákl. přenesená",J477,0)</f>
        <v>0</v>
      </c>
      <c r="BH477" s="147">
        <f>IF(N477="sníž. přenesená",J477,0)</f>
        <v>0</v>
      </c>
      <c r="BI477" s="147">
        <f>IF(N477="nulová",J477,0)</f>
        <v>0</v>
      </c>
      <c r="BJ477" s="17" t="s">
        <v>79</v>
      </c>
      <c r="BK477" s="147">
        <f>ROUND(I477*H477,2)</f>
        <v>0</v>
      </c>
      <c r="BL477" s="17" t="s">
        <v>265</v>
      </c>
      <c r="BM477" s="146" t="s">
        <v>557</v>
      </c>
    </row>
    <row r="478" spans="2:65" s="12" customFormat="1">
      <c r="B478" s="148"/>
      <c r="D478" s="149" t="s">
        <v>153</v>
      </c>
      <c r="E478" s="150" t="s">
        <v>1</v>
      </c>
      <c r="F478" s="151" t="s">
        <v>174</v>
      </c>
      <c r="H478" s="150" t="s">
        <v>1</v>
      </c>
      <c r="I478" s="152"/>
      <c r="L478" s="148"/>
      <c r="M478" s="153"/>
      <c r="T478" s="154"/>
      <c r="AT478" s="150" t="s">
        <v>153</v>
      </c>
      <c r="AU478" s="150" t="s">
        <v>81</v>
      </c>
      <c r="AV478" s="12" t="s">
        <v>79</v>
      </c>
      <c r="AW478" s="12" t="s">
        <v>28</v>
      </c>
      <c r="AX478" s="12" t="s">
        <v>71</v>
      </c>
      <c r="AY478" s="150" t="s">
        <v>144</v>
      </c>
    </row>
    <row r="479" spans="2:65" s="13" customFormat="1">
      <c r="B479" s="155"/>
      <c r="D479" s="149" t="s">
        <v>153</v>
      </c>
      <c r="E479" s="156" t="s">
        <v>1</v>
      </c>
      <c r="F479" s="157" t="s">
        <v>558</v>
      </c>
      <c r="H479" s="158">
        <v>25.32</v>
      </c>
      <c r="I479" s="159"/>
      <c r="L479" s="155"/>
      <c r="M479" s="160"/>
      <c r="T479" s="161"/>
      <c r="AT479" s="156" t="s">
        <v>153</v>
      </c>
      <c r="AU479" s="156" t="s">
        <v>81</v>
      </c>
      <c r="AV479" s="13" t="s">
        <v>81</v>
      </c>
      <c r="AW479" s="13" t="s">
        <v>28</v>
      </c>
      <c r="AX479" s="13" t="s">
        <v>71</v>
      </c>
      <c r="AY479" s="156" t="s">
        <v>144</v>
      </c>
    </row>
    <row r="480" spans="2:65" s="12" customFormat="1">
      <c r="B480" s="148"/>
      <c r="D480" s="149" t="s">
        <v>153</v>
      </c>
      <c r="E480" s="150" t="s">
        <v>1</v>
      </c>
      <c r="F480" s="151" t="s">
        <v>179</v>
      </c>
      <c r="H480" s="150" t="s">
        <v>1</v>
      </c>
      <c r="I480" s="152"/>
      <c r="L480" s="148"/>
      <c r="M480" s="153"/>
      <c r="T480" s="154"/>
      <c r="AT480" s="150" t="s">
        <v>153</v>
      </c>
      <c r="AU480" s="150" t="s">
        <v>81</v>
      </c>
      <c r="AV480" s="12" t="s">
        <v>79</v>
      </c>
      <c r="AW480" s="12" t="s">
        <v>28</v>
      </c>
      <c r="AX480" s="12" t="s">
        <v>71</v>
      </c>
      <c r="AY480" s="150" t="s">
        <v>144</v>
      </c>
    </row>
    <row r="481" spans="2:65" s="13" customFormat="1">
      <c r="B481" s="155"/>
      <c r="D481" s="149" t="s">
        <v>153</v>
      </c>
      <c r="E481" s="156" t="s">
        <v>1</v>
      </c>
      <c r="F481" s="157" t="s">
        <v>559</v>
      </c>
      <c r="H481" s="158">
        <v>24.14</v>
      </c>
      <c r="I481" s="159"/>
      <c r="L481" s="155"/>
      <c r="M481" s="160"/>
      <c r="T481" s="161"/>
      <c r="AT481" s="156" t="s">
        <v>153</v>
      </c>
      <c r="AU481" s="156" t="s">
        <v>81</v>
      </c>
      <c r="AV481" s="13" t="s">
        <v>81</v>
      </c>
      <c r="AW481" s="13" t="s">
        <v>28</v>
      </c>
      <c r="AX481" s="13" t="s">
        <v>71</v>
      </c>
      <c r="AY481" s="156" t="s">
        <v>144</v>
      </c>
    </row>
    <row r="482" spans="2:65" s="15" customFormat="1">
      <c r="B482" s="180"/>
      <c r="D482" s="149" t="s">
        <v>153</v>
      </c>
      <c r="E482" s="181" t="s">
        <v>1</v>
      </c>
      <c r="F482" s="182" t="s">
        <v>182</v>
      </c>
      <c r="H482" s="183">
        <v>49.46</v>
      </c>
      <c r="I482" s="184"/>
      <c r="L482" s="180"/>
      <c r="M482" s="185"/>
      <c r="T482" s="186"/>
      <c r="AT482" s="181" t="s">
        <v>153</v>
      </c>
      <c r="AU482" s="181" t="s">
        <v>81</v>
      </c>
      <c r="AV482" s="15" t="s">
        <v>151</v>
      </c>
      <c r="AW482" s="15" t="s">
        <v>28</v>
      </c>
      <c r="AX482" s="15" t="s">
        <v>79</v>
      </c>
      <c r="AY482" s="181" t="s">
        <v>144</v>
      </c>
    </row>
    <row r="483" spans="2:65" s="1" customFormat="1" ht="24.2" customHeight="1">
      <c r="B483" s="133"/>
      <c r="C483" s="134" t="s">
        <v>560</v>
      </c>
      <c r="D483" s="134" t="s">
        <v>147</v>
      </c>
      <c r="E483" s="135" t="s">
        <v>561</v>
      </c>
      <c r="F483" s="136" t="s">
        <v>562</v>
      </c>
      <c r="G483" s="137" t="s">
        <v>491</v>
      </c>
      <c r="H483" s="187"/>
      <c r="I483" s="139"/>
      <c r="J483" s="140">
        <f>ROUND(I483*H483,2)</f>
        <v>0</v>
      </c>
      <c r="K483" s="141"/>
      <c r="L483" s="32"/>
      <c r="M483" s="142" t="s">
        <v>1</v>
      </c>
      <c r="N483" s="143" t="s">
        <v>36</v>
      </c>
      <c r="P483" s="144">
        <f>O483*H483</f>
        <v>0</v>
      </c>
      <c r="Q483" s="144">
        <v>0</v>
      </c>
      <c r="R483" s="144">
        <f>Q483*H483</f>
        <v>0</v>
      </c>
      <c r="S483" s="144">
        <v>0</v>
      </c>
      <c r="T483" s="145">
        <f>S483*H483</f>
        <v>0</v>
      </c>
      <c r="AR483" s="146" t="s">
        <v>265</v>
      </c>
      <c r="AT483" s="146" t="s">
        <v>147</v>
      </c>
      <c r="AU483" s="146" t="s">
        <v>81</v>
      </c>
      <c r="AY483" s="17" t="s">
        <v>144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7" t="s">
        <v>79</v>
      </c>
      <c r="BK483" s="147">
        <f>ROUND(I483*H483,2)</f>
        <v>0</v>
      </c>
      <c r="BL483" s="17" t="s">
        <v>265</v>
      </c>
      <c r="BM483" s="146" t="s">
        <v>763</v>
      </c>
    </row>
    <row r="484" spans="2:65" s="11" customFormat="1" ht="22.9" customHeight="1">
      <c r="B484" s="121"/>
      <c r="D484" s="122" t="s">
        <v>70</v>
      </c>
      <c r="E484" s="131" t="s">
        <v>564</v>
      </c>
      <c r="F484" s="131" t="s">
        <v>565</v>
      </c>
      <c r="I484" s="124"/>
      <c r="J484" s="132">
        <f>BK484</f>
        <v>0</v>
      </c>
      <c r="L484" s="121"/>
      <c r="M484" s="126"/>
      <c r="P484" s="127">
        <f>SUM(P485:P513)</f>
        <v>0</v>
      </c>
      <c r="R484" s="127">
        <f>SUM(R485:R513)</f>
        <v>0</v>
      </c>
      <c r="T484" s="128">
        <f>SUM(T485:T513)</f>
        <v>4.0562550000000002</v>
      </c>
      <c r="AR484" s="122" t="s">
        <v>81</v>
      </c>
      <c r="AT484" s="129" t="s">
        <v>70</v>
      </c>
      <c r="AU484" s="129" t="s">
        <v>79</v>
      </c>
      <c r="AY484" s="122" t="s">
        <v>144</v>
      </c>
      <c r="BK484" s="130">
        <f>SUM(BK485:BK513)</f>
        <v>0</v>
      </c>
    </row>
    <row r="485" spans="2:65" s="1" customFormat="1" ht="24.2" customHeight="1">
      <c r="B485" s="133"/>
      <c r="C485" s="134" t="s">
        <v>566</v>
      </c>
      <c r="D485" s="134" t="s">
        <v>147</v>
      </c>
      <c r="E485" s="135" t="s">
        <v>567</v>
      </c>
      <c r="F485" s="136" t="s">
        <v>568</v>
      </c>
      <c r="G485" s="137" t="s">
        <v>171</v>
      </c>
      <c r="H485" s="138">
        <v>49.77</v>
      </c>
      <c r="I485" s="139"/>
      <c r="J485" s="140">
        <f>ROUND(I485*H485,2)</f>
        <v>0</v>
      </c>
      <c r="K485" s="141"/>
      <c r="L485" s="32"/>
      <c r="M485" s="142" t="s">
        <v>1</v>
      </c>
      <c r="N485" s="143" t="s">
        <v>36</v>
      </c>
      <c r="P485" s="144">
        <f>O485*H485</f>
        <v>0</v>
      </c>
      <c r="Q485" s="144">
        <v>0</v>
      </c>
      <c r="R485" s="144">
        <f>Q485*H485</f>
        <v>0</v>
      </c>
      <c r="S485" s="144">
        <v>8.1500000000000003E-2</v>
      </c>
      <c r="T485" s="145">
        <f>S485*H485</f>
        <v>4.0562550000000002</v>
      </c>
      <c r="AR485" s="146" t="s">
        <v>265</v>
      </c>
      <c r="AT485" s="146" t="s">
        <v>147</v>
      </c>
      <c r="AU485" s="146" t="s">
        <v>81</v>
      </c>
      <c r="AY485" s="17" t="s">
        <v>144</v>
      </c>
      <c r="BE485" s="147">
        <f>IF(N485="základní",J485,0)</f>
        <v>0</v>
      </c>
      <c r="BF485" s="147">
        <f>IF(N485="snížená",J485,0)</f>
        <v>0</v>
      </c>
      <c r="BG485" s="147">
        <f>IF(N485="zákl. přenesená",J485,0)</f>
        <v>0</v>
      </c>
      <c r="BH485" s="147">
        <f>IF(N485="sníž. přenesená",J485,0)</f>
        <v>0</v>
      </c>
      <c r="BI485" s="147">
        <f>IF(N485="nulová",J485,0)</f>
        <v>0</v>
      </c>
      <c r="BJ485" s="17" t="s">
        <v>79</v>
      </c>
      <c r="BK485" s="147">
        <f>ROUND(I485*H485,2)</f>
        <v>0</v>
      </c>
      <c r="BL485" s="17" t="s">
        <v>265</v>
      </c>
      <c r="BM485" s="146" t="s">
        <v>569</v>
      </c>
    </row>
    <row r="486" spans="2:65" s="12" customFormat="1">
      <c r="B486" s="148"/>
      <c r="D486" s="149" t="s">
        <v>153</v>
      </c>
      <c r="E486" s="150" t="s">
        <v>1</v>
      </c>
      <c r="F486" s="151" t="s">
        <v>174</v>
      </c>
      <c r="H486" s="150" t="s">
        <v>1</v>
      </c>
      <c r="I486" s="152"/>
      <c r="L486" s="148"/>
      <c r="M486" s="153"/>
      <c r="T486" s="154"/>
      <c r="AT486" s="150" t="s">
        <v>153</v>
      </c>
      <c r="AU486" s="150" t="s">
        <v>81</v>
      </c>
      <c r="AV486" s="12" t="s">
        <v>79</v>
      </c>
      <c r="AW486" s="12" t="s">
        <v>28</v>
      </c>
      <c r="AX486" s="12" t="s">
        <v>71</v>
      </c>
      <c r="AY486" s="150" t="s">
        <v>144</v>
      </c>
    </row>
    <row r="487" spans="2:65" s="12" customFormat="1">
      <c r="B487" s="148"/>
      <c r="D487" s="149" t="s">
        <v>153</v>
      </c>
      <c r="E487" s="150" t="s">
        <v>1</v>
      </c>
      <c r="F487" s="151" t="s">
        <v>230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65" s="13" customFormat="1">
      <c r="B488" s="155"/>
      <c r="D488" s="149" t="s">
        <v>153</v>
      </c>
      <c r="E488" s="156" t="s">
        <v>1</v>
      </c>
      <c r="F488" s="157" t="s">
        <v>570</v>
      </c>
      <c r="H488" s="158">
        <v>9.7859999999999996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65" s="13" customFormat="1">
      <c r="B489" s="155"/>
      <c r="D489" s="149" t="s">
        <v>153</v>
      </c>
      <c r="E489" s="156" t="s">
        <v>1</v>
      </c>
      <c r="F489" s="157" t="s">
        <v>571</v>
      </c>
      <c r="H489" s="158">
        <v>0.85199999999999998</v>
      </c>
      <c r="I489" s="159"/>
      <c r="L489" s="155"/>
      <c r="M489" s="160"/>
      <c r="T489" s="161"/>
      <c r="AT489" s="156" t="s">
        <v>153</v>
      </c>
      <c r="AU489" s="156" t="s">
        <v>81</v>
      </c>
      <c r="AV489" s="13" t="s">
        <v>81</v>
      </c>
      <c r="AW489" s="13" t="s">
        <v>28</v>
      </c>
      <c r="AX489" s="13" t="s">
        <v>71</v>
      </c>
      <c r="AY489" s="156" t="s">
        <v>144</v>
      </c>
    </row>
    <row r="490" spans="2:65" s="14" customFormat="1">
      <c r="B490" s="173"/>
      <c r="D490" s="149" t="s">
        <v>153</v>
      </c>
      <c r="E490" s="174" t="s">
        <v>1</v>
      </c>
      <c r="F490" s="175" t="s">
        <v>178</v>
      </c>
      <c r="H490" s="176">
        <v>10.638</v>
      </c>
      <c r="I490" s="177"/>
      <c r="L490" s="173"/>
      <c r="M490" s="178"/>
      <c r="T490" s="179"/>
      <c r="AT490" s="174" t="s">
        <v>153</v>
      </c>
      <c r="AU490" s="174" t="s">
        <v>81</v>
      </c>
      <c r="AV490" s="14" t="s">
        <v>145</v>
      </c>
      <c r="AW490" s="14" t="s">
        <v>28</v>
      </c>
      <c r="AX490" s="14" t="s">
        <v>71</v>
      </c>
      <c r="AY490" s="174" t="s">
        <v>144</v>
      </c>
    </row>
    <row r="491" spans="2:65" s="12" customFormat="1">
      <c r="B491" s="148"/>
      <c r="D491" s="149" t="s">
        <v>153</v>
      </c>
      <c r="E491" s="150" t="s">
        <v>1</v>
      </c>
      <c r="F491" s="151" t="s">
        <v>232</v>
      </c>
      <c r="H491" s="150" t="s">
        <v>1</v>
      </c>
      <c r="I491" s="152"/>
      <c r="L491" s="148"/>
      <c r="M491" s="153"/>
      <c r="T491" s="154"/>
      <c r="AT491" s="150" t="s">
        <v>153</v>
      </c>
      <c r="AU491" s="150" t="s">
        <v>81</v>
      </c>
      <c r="AV491" s="12" t="s">
        <v>79</v>
      </c>
      <c r="AW491" s="12" t="s">
        <v>28</v>
      </c>
      <c r="AX491" s="12" t="s">
        <v>71</v>
      </c>
      <c r="AY491" s="150" t="s">
        <v>144</v>
      </c>
    </row>
    <row r="492" spans="2:65" s="13" customFormat="1">
      <c r="B492" s="155"/>
      <c r="D492" s="149" t="s">
        <v>153</v>
      </c>
      <c r="E492" s="156" t="s">
        <v>1</v>
      </c>
      <c r="F492" s="157" t="s">
        <v>572</v>
      </c>
      <c r="H492" s="158">
        <v>4.093</v>
      </c>
      <c r="I492" s="159"/>
      <c r="L492" s="155"/>
      <c r="M492" s="160"/>
      <c r="T492" s="161"/>
      <c r="AT492" s="156" t="s">
        <v>153</v>
      </c>
      <c r="AU492" s="156" t="s">
        <v>81</v>
      </c>
      <c r="AV492" s="13" t="s">
        <v>81</v>
      </c>
      <c r="AW492" s="13" t="s">
        <v>28</v>
      </c>
      <c r="AX492" s="13" t="s">
        <v>71</v>
      </c>
      <c r="AY492" s="156" t="s">
        <v>144</v>
      </c>
    </row>
    <row r="493" spans="2:65" s="13" customFormat="1">
      <c r="B493" s="155"/>
      <c r="D493" s="149" t="s">
        <v>153</v>
      </c>
      <c r="E493" s="156" t="s">
        <v>1</v>
      </c>
      <c r="F493" s="157" t="s">
        <v>573</v>
      </c>
      <c r="H493" s="158">
        <v>4.5750000000000002</v>
      </c>
      <c r="I493" s="159"/>
      <c r="L493" s="155"/>
      <c r="M493" s="160"/>
      <c r="T493" s="161"/>
      <c r="AT493" s="156" t="s">
        <v>153</v>
      </c>
      <c r="AU493" s="156" t="s">
        <v>81</v>
      </c>
      <c r="AV493" s="13" t="s">
        <v>81</v>
      </c>
      <c r="AW493" s="13" t="s">
        <v>28</v>
      </c>
      <c r="AX493" s="13" t="s">
        <v>71</v>
      </c>
      <c r="AY493" s="156" t="s">
        <v>144</v>
      </c>
    </row>
    <row r="494" spans="2:65" s="14" customFormat="1">
      <c r="B494" s="173"/>
      <c r="D494" s="149" t="s">
        <v>153</v>
      </c>
      <c r="E494" s="174" t="s">
        <v>1</v>
      </c>
      <c r="F494" s="175" t="s">
        <v>178</v>
      </c>
      <c r="H494" s="176">
        <v>8.6679999999999993</v>
      </c>
      <c r="I494" s="177"/>
      <c r="L494" s="173"/>
      <c r="M494" s="178"/>
      <c r="T494" s="179"/>
      <c r="AT494" s="174" t="s">
        <v>153</v>
      </c>
      <c r="AU494" s="174" t="s">
        <v>81</v>
      </c>
      <c r="AV494" s="14" t="s">
        <v>145</v>
      </c>
      <c r="AW494" s="14" t="s">
        <v>28</v>
      </c>
      <c r="AX494" s="14" t="s">
        <v>71</v>
      </c>
      <c r="AY494" s="174" t="s">
        <v>144</v>
      </c>
    </row>
    <row r="495" spans="2:65" s="12" customFormat="1">
      <c r="B495" s="148"/>
      <c r="D495" s="149" t="s">
        <v>153</v>
      </c>
      <c r="E495" s="150" t="s">
        <v>1</v>
      </c>
      <c r="F495" s="151" t="s">
        <v>228</v>
      </c>
      <c r="H495" s="150" t="s">
        <v>1</v>
      </c>
      <c r="I495" s="152"/>
      <c r="L495" s="148"/>
      <c r="M495" s="153"/>
      <c r="T495" s="154"/>
      <c r="AT495" s="150" t="s">
        <v>153</v>
      </c>
      <c r="AU495" s="150" t="s">
        <v>81</v>
      </c>
      <c r="AV495" s="12" t="s">
        <v>79</v>
      </c>
      <c r="AW495" s="12" t="s">
        <v>28</v>
      </c>
      <c r="AX495" s="12" t="s">
        <v>71</v>
      </c>
      <c r="AY495" s="150" t="s">
        <v>144</v>
      </c>
    </row>
    <row r="496" spans="2:65" s="13" customFormat="1">
      <c r="B496" s="155"/>
      <c r="D496" s="149" t="s">
        <v>153</v>
      </c>
      <c r="E496" s="156" t="s">
        <v>1</v>
      </c>
      <c r="F496" s="157" t="s">
        <v>574</v>
      </c>
      <c r="H496" s="158">
        <v>5.93</v>
      </c>
      <c r="I496" s="159"/>
      <c r="L496" s="155"/>
      <c r="M496" s="160"/>
      <c r="T496" s="161"/>
      <c r="AT496" s="156" t="s">
        <v>153</v>
      </c>
      <c r="AU496" s="156" t="s">
        <v>81</v>
      </c>
      <c r="AV496" s="13" t="s">
        <v>81</v>
      </c>
      <c r="AW496" s="13" t="s">
        <v>28</v>
      </c>
      <c r="AX496" s="13" t="s">
        <v>71</v>
      </c>
      <c r="AY496" s="156" t="s">
        <v>144</v>
      </c>
    </row>
    <row r="497" spans="2:51" s="14" customFormat="1">
      <c r="B497" s="173"/>
      <c r="D497" s="149" t="s">
        <v>153</v>
      </c>
      <c r="E497" s="174" t="s">
        <v>1</v>
      </c>
      <c r="F497" s="175" t="s">
        <v>178</v>
      </c>
      <c r="H497" s="176">
        <v>5.93</v>
      </c>
      <c r="I497" s="177"/>
      <c r="L497" s="173"/>
      <c r="M497" s="178"/>
      <c r="T497" s="179"/>
      <c r="AT497" s="174" t="s">
        <v>153</v>
      </c>
      <c r="AU497" s="174" t="s">
        <v>81</v>
      </c>
      <c r="AV497" s="14" t="s">
        <v>145</v>
      </c>
      <c r="AW497" s="14" t="s">
        <v>28</v>
      </c>
      <c r="AX497" s="14" t="s">
        <v>71</v>
      </c>
      <c r="AY497" s="174" t="s">
        <v>144</v>
      </c>
    </row>
    <row r="498" spans="2:51" s="12" customFormat="1">
      <c r="B498" s="148"/>
      <c r="D498" s="149" t="s">
        <v>153</v>
      </c>
      <c r="E498" s="150" t="s">
        <v>1</v>
      </c>
      <c r="F498" s="151" t="s">
        <v>179</v>
      </c>
      <c r="H498" s="150" t="s">
        <v>1</v>
      </c>
      <c r="I498" s="152"/>
      <c r="L498" s="148"/>
      <c r="M498" s="153"/>
      <c r="T498" s="154"/>
      <c r="AT498" s="150" t="s">
        <v>153</v>
      </c>
      <c r="AU498" s="150" t="s">
        <v>81</v>
      </c>
      <c r="AV498" s="12" t="s">
        <v>79</v>
      </c>
      <c r="AW498" s="12" t="s">
        <v>28</v>
      </c>
      <c r="AX498" s="12" t="s">
        <v>71</v>
      </c>
      <c r="AY498" s="150" t="s">
        <v>144</v>
      </c>
    </row>
    <row r="499" spans="2:51" s="12" customFormat="1">
      <c r="B499" s="148"/>
      <c r="D499" s="149" t="s">
        <v>153</v>
      </c>
      <c r="E499" s="150" t="s">
        <v>1</v>
      </c>
      <c r="F499" s="151" t="s">
        <v>236</v>
      </c>
      <c r="H499" s="150" t="s">
        <v>1</v>
      </c>
      <c r="I499" s="152"/>
      <c r="L499" s="148"/>
      <c r="M499" s="153"/>
      <c r="T499" s="154"/>
      <c r="AT499" s="150" t="s">
        <v>153</v>
      </c>
      <c r="AU499" s="150" t="s">
        <v>81</v>
      </c>
      <c r="AV499" s="12" t="s">
        <v>79</v>
      </c>
      <c r="AW499" s="12" t="s">
        <v>28</v>
      </c>
      <c r="AX499" s="12" t="s">
        <v>71</v>
      </c>
      <c r="AY499" s="150" t="s">
        <v>144</v>
      </c>
    </row>
    <row r="500" spans="2:51" s="13" customFormat="1">
      <c r="B500" s="155"/>
      <c r="D500" s="149" t="s">
        <v>153</v>
      </c>
      <c r="E500" s="156" t="s">
        <v>1</v>
      </c>
      <c r="F500" s="157" t="s">
        <v>575</v>
      </c>
      <c r="H500" s="158">
        <v>10.587999999999999</v>
      </c>
      <c r="I500" s="159"/>
      <c r="L500" s="155"/>
      <c r="M500" s="160"/>
      <c r="T500" s="161"/>
      <c r="AT500" s="156" t="s">
        <v>153</v>
      </c>
      <c r="AU500" s="156" t="s">
        <v>81</v>
      </c>
      <c r="AV500" s="13" t="s">
        <v>81</v>
      </c>
      <c r="AW500" s="13" t="s">
        <v>28</v>
      </c>
      <c r="AX500" s="13" t="s">
        <v>71</v>
      </c>
      <c r="AY500" s="156" t="s">
        <v>144</v>
      </c>
    </row>
    <row r="501" spans="2:51" s="14" customFormat="1">
      <c r="B501" s="173"/>
      <c r="D501" s="149" t="s">
        <v>153</v>
      </c>
      <c r="E501" s="174" t="s">
        <v>1</v>
      </c>
      <c r="F501" s="175" t="s">
        <v>178</v>
      </c>
      <c r="H501" s="176">
        <v>10.587999999999999</v>
      </c>
      <c r="I501" s="177"/>
      <c r="L501" s="173"/>
      <c r="M501" s="178"/>
      <c r="T501" s="179"/>
      <c r="AT501" s="174" t="s">
        <v>153</v>
      </c>
      <c r="AU501" s="174" t="s">
        <v>81</v>
      </c>
      <c r="AV501" s="14" t="s">
        <v>145</v>
      </c>
      <c r="AW501" s="14" t="s">
        <v>28</v>
      </c>
      <c r="AX501" s="14" t="s">
        <v>71</v>
      </c>
      <c r="AY501" s="174" t="s">
        <v>144</v>
      </c>
    </row>
    <row r="502" spans="2:51" s="12" customFormat="1">
      <c r="B502" s="148"/>
      <c r="D502" s="149" t="s">
        <v>153</v>
      </c>
      <c r="E502" s="150" t="s">
        <v>1</v>
      </c>
      <c r="F502" s="151" t="s">
        <v>238</v>
      </c>
      <c r="H502" s="150" t="s">
        <v>1</v>
      </c>
      <c r="I502" s="152"/>
      <c r="L502" s="148"/>
      <c r="M502" s="153"/>
      <c r="T502" s="154"/>
      <c r="AT502" s="150" t="s">
        <v>153</v>
      </c>
      <c r="AU502" s="150" t="s">
        <v>81</v>
      </c>
      <c r="AV502" s="12" t="s">
        <v>79</v>
      </c>
      <c r="AW502" s="12" t="s">
        <v>28</v>
      </c>
      <c r="AX502" s="12" t="s">
        <v>71</v>
      </c>
      <c r="AY502" s="150" t="s">
        <v>144</v>
      </c>
    </row>
    <row r="503" spans="2:51" s="13" customFormat="1">
      <c r="B503" s="155"/>
      <c r="D503" s="149" t="s">
        <v>153</v>
      </c>
      <c r="E503" s="156" t="s">
        <v>1</v>
      </c>
      <c r="F503" s="157" t="s">
        <v>576</v>
      </c>
      <c r="H503" s="158">
        <v>2.1800000000000002</v>
      </c>
      <c r="I503" s="159"/>
      <c r="L503" s="155"/>
      <c r="M503" s="160"/>
      <c r="T503" s="161"/>
      <c r="AT503" s="156" t="s">
        <v>153</v>
      </c>
      <c r="AU503" s="156" t="s">
        <v>81</v>
      </c>
      <c r="AV503" s="13" t="s">
        <v>81</v>
      </c>
      <c r="AW503" s="13" t="s">
        <v>28</v>
      </c>
      <c r="AX503" s="13" t="s">
        <v>71</v>
      </c>
      <c r="AY503" s="156" t="s">
        <v>144</v>
      </c>
    </row>
    <row r="504" spans="2:51" s="13" customFormat="1">
      <c r="B504" s="155"/>
      <c r="D504" s="149" t="s">
        <v>153</v>
      </c>
      <c r="E504" s="156" t="s">
        <v>1</v>
      </c>
      <c r="F504" s="157" t="s">
        <v>577</v>
      </c>
      <c r="H504" s="158">
        <v>6.4050000000000002</v>
      </c>
      <c r="I504" s="159"/>
      <c r="L504" s="155"/>
      <c r="M504" s="160"/>
      <c r="T504" s="161"/>
      <c r="AT504" s="156" t="s">
        <v>153</v>
      </c>
      <c r="AU504" s="156" t="s">
        <v>81</v>
      </c>
      <c r="AV504" s="13" t="s">
        <v>81</v>
      </c>
      <c r="AW504" s="13" t="s">
        <v>28</v>
      </c>
      <c r="AX504" s="13" t="s">
        <v>71</v>
      </c>
      <c r="AY504" s="156" t="s">
        <v>144</v>
      </c>
    </row>
    <row r="505" spans="2:51" s="14" customFormat="1">
      <c r="B505" s="173"/>
      <c r="D505" s="149" t="s">
        <v>153</v>
      </c>
      <c r="E505" s="174" t="s">
        <v>1</v>
      </c>
      <c r="F505" s="175" t="s">
        <v>178</v>
      </c>
      <c r="H505" s="176">
        <v>8.5850000000000009</v>
      </c>
      <c r="I505" s="177"/>
      <c r="L505" s="173"/>
      <c r="M505" s="178"/>
      <c r="T505" s="179"/>
      <c r="AT505" s="174" t="s">
        <v>153</v>
      </c>
      <c r="AU505" s="174" t="s">
        <v>81</v>
      </c>
      <c r="AV505" s="14" t="s">
        <v>145</v>
      </c>
      <c r="AW505" s="14" t="s">
        <v>28</v>
      </c>
      <c r="AX505" s="14" t="s">
        <v>71</v>
      </c>
      <c r="AY505" s="174" t="s">
        <v>144</v>
      </c>
    </row>
    <row r="506" spans="2:51" s="12" customFormat="1">
      <c r="B506" s="148"/>
      <c r="D506" s="149" t="s">
        <v>153</v>
      </c>
      <c r="E506" s="150" t="s">
        <v>1</v>
      </c>
      <c r="F506" s="151" t="s">
        <v>240</v>
      </c>
      <c r="H506" s="150" t="s">
        <v>1</v>
      </c>
      <c r="I506" s="152"/>
      <c r="L506" s="148"/>
      <c r="M506" s="153"/>
      <c r="T506" s="154"/>
      <c r="AT506" s="150" t="s">
        <v>153</v>
      </c>
      <c r="AU506" s="150" t="s">
        <v>81</v>
      </c>
      <c r="AV506" s="12" t="s">
        <v>79</v>
      </c>
      <c r="AW506" s="12" t="s">
        <v>28</v>
      </c>
      <c r="AX506" s="12" t="s">
        <v>71</v>
      </c>
      <c r="AY506" s="150" t="s">
        <v>144</v>
      </c>
    </row>
    <row r="507" spans="2:51" s="13" customFormat="1">
      <c r="B507" s="155"/>
      <c r="D507" s="149" t="s">
        <v>153</v>
      </c>
      <c r="E507" s="156" t="s">
        <v>1</v>
      </c>
      <c r="F507" s="157" t="s">
        <v>578</v>
      </c>
      <c r="H507" s="158">
        <v>2.1749999999999998</v>
      </c>
      <c r="I507" s="159"/>
      <c r="L507" s="155"/>
      <c r="M507" s="160"/>
      <c r="T507" s="161"/>
      <c r="AT507" s="156" t="s">
        <v>153</v>
      </c>
      <c r="AU507" s="156" t="s">
        <v>81</v>
      </c>
      <c r="AV507" s="13" t="s">
        <v>81</v>
      </c>
      <c r="AW507" s="13" t="s">
        <v>28</v>
      </c>
      <c r="AX507" s="13" t="s">
        <v>71</v>
      </c>
      <c r="AY507" s="156" t="s">
        <v>144</v>
      </c>
    </row>
    <row r="508" spans="2:51" s="14" customFormat="1">
      <c r="B508" s="173"/>
      <c r="D508" s="149" t="s">
        <v>153</v>
      </c>
      <c r="E508" s="174" t="s">
        <v>1</v>
      </c>
      <c r="F508" s="175" t="s">
        <v>178</v>
      </c>
      <c r="H508" s="176">
        <v>2.1749999999999998</v>
      </c>
      <c r="I508" s="177"/>
      <c r="L508" s="173"/>
      <c r="M508" s="178"/>
      <c r="T508" s="179"/>
      <c r="AT508" s="174" t="s">
        <v>153</v>
      </c>
      <c r="AU508" s="174" t="s">
        <v>81</v>
      </c>
      <c r="AV508" s="14" t="s">
        <v>145</v>
      </c>
      <c r="AW508" s="14" t="s">
        <v>28</v>
      </c>
      <c r="AX508" s="14" t="s">
        <v>71</v>
      </c>
      <c r="AY508" s="174" t="s">
        <v>144</v>
      </c>
    </row>
    <row r="509" spans="2:51" s="12" customFormat="1">
      <c r="B509" s="148"/>
      <c r="D509" s="149" t="s">
        <v>153</v>
      </c>
      <c r="E509" s="150" t="s">
        <v>1</v>
      </c>
      <c r="F509" s="151" t="s">
        <v>234</v>
      </c>
      <c r="H509" s="150" t="s">
        <v>1</v>
      </c>
      <c r="I509" s="152"/>
      <c r="L509" s="148"/>
      <c r="M509" s="153"/>
      <c r="T509" s="154"/>
      <c r="AT509" s="150" t="s">
        <v>153</v>
      </c>
      <c r="AU509" s="150" t="s">
        <v>81</v>
      </c>
      <c r="AV509" s="12" t="s">
        <v>79</v>
      </c>
      <c r="AW509" s="12" t="s">
        <v>28</v>
      </c>
      <c r="AX509" s="12" t="s">
        <v>71</v>
      </c>
      <c r="AY509" s="150" t="s">
        <v>144</v>
      </c>
    </row>
    <row r="510" spans="2:51" s="13" customFormat="1">
      <c r="B510" s="155"/>
      <c r="D510" s="149" t="s">
        <v>153</v>
      </c>
      <c r="E510" s="156" t="s">
        <v>1</v>
      </c>
      <c r="F510" s="157" t="s">
        <v>579</v>
      </c>
      <c r="H510" s="158">
        <v>3.1859999999999999</v>
      </c>
      <c r="I510" s="159"/>
      <c r="L510" s="155"/>
      <c r="M510" s="160"/>
      <c r="T510" s="161"/>
      <c r="AT510" s="156" t="s">
        <v>153</v>
      </c>
      <c r="AU510" s="156" t="s">
        <v>81</v>
      </c>
      <c r="AV510" s="13" t="s">
        <v>81</v>
      </c>
      <c r="AW510" s="13" t="s">
        <v>28</v>
      </c>
      <c r="AX510" s="13" t="s">
        <v>71</v>
      </c>
      <c r="AY510" s="156" t="s">
        <v>144</v>
      </c>
    </row>
    <row r="511" spans="2:51" s="14" customFormat="1">
      <c r="B511" s="173"/>
      <c r="D511" s="149" t="s">
        <v>153</v>
      </c>
      <c r="E511" s="174" t="s">
        <v>1</v>
      </c>
      <c r="F511" s="175" t="s">
        <v>178</v>
      </c>
      <c r="H511" s="176">
        <v>3.1859999999999999</v>
      </c>
      <c r="I511" s="177"/>
      <c r="L511" s="173"/>
      <c r="M511" s="178"/>
      <c r="T511" s="179"/>
      <c r="AT511" s="174" t="s">
        <v>153</v>
      </c>
      <c r="AU511" s="174" t="s">
        <v>81</v>
      </c>
      <c r="AV511" s="14" t="s">
        <v>145</v>
      </c>
      <c r="AW511" s="14" t="s">
        <v>28</v>
      </c>
      <c r="AX511" s="14" t="s">
        <v>71</v>
      </c>
      <c r="AY511" s="174" t="s">
        <v>144</v>
      </c>
    </row>
    <row r="512" spans="2:51" s="15" customFormat="1">
      <c r="B512" s="180"/>
      <c r="D512" s="149" t="s">
        <v>153</v>
      </c>
      <c r="E512" s="181" t="s">
        <v>1</v>
      </c>
      <c r="F512" s="182" t="s">
        <v>182</v>
      </c>
      <c r="H512" s="183">
        <v>49.77</v>
      </c>
      <c r="I512" s="184"/>
      <c r="L512" s="180"/>
      <c r="M512" s="185"/>
      <c r="T512" s="186"/>
      <c r="AT512" s="181" t="s">
        <v>153</v>
      </c>
      <c r="AU512" s="181" t="s">
        <v>81</v>
      </c>
      <c r="AV512" s="15" t="s">
        <v>151</v>
      </c>
      <c r="AW512" s="15" t="s">
        <v>28</v>
      </c>
      <c r="AX512" s="15" t="s">
        <v>79</v>
      </c>
      <c r="AY512" s="181" t="s">
        <v>144</v>
      </c>
    </row>
    <row r="513" spans="2:65" s="1" customFormat="1" ht="24.2" customHeight="1">
      <c r="B513" s="133"/>
      <c r="C513" s="134" t="s">
        <v>580</v>
      </c>
      <c r="D513" s="134" t="s">
        <v>147</v>
      </c>
      <c r="E513" s="135" t="s">
        <v>581</v>
      </c>
      <c r="F513" s="136" t="s">
        <v>582</v>
      </c>
      <c r="G513" s="137" t="s">
        <v>491</v>
      </c>
      <c r="H513" s="187"/>
      <c r="I513" s="139"/>
      <c r="J513" s="140">
        <f>ROUND(I513*H513,2)</f>
        <v>0</v>
      </c>
      <c r="K513" s="141"/>
      <c r="L513" s="32"/>
      <c r="M513" s="142" t="s">
        <v>1</v>
      </c>
      <c r="N513" s="143" t="s">
        <v>36</v>
      </c>
      <c r="P513" s="144">
        <f>O513*H513</f>
        <v>0</v>
      </c>
      <c r="Q513" s="144">
        <v>0</v>
      </c>
      <c r="R513" s="144">
        <f>Q513*H513</f>
        <v>0</v>
      </c>
      <c r="S513" s="144">
        <v>0</v>
      </c>
      <c r="T513" s="145">
        <f>S513*H513</f>
        <v>0</v>
      </c>
      <c r="AR513" s="146" t="s">
        <v>265</v>
      </c>
      <c r="AT513" s="146" t="s">
        <v>147</v>
      </c>
      <c r="AU513" s="146" t="s">
        <v>81</v>
      </c>
      <c r="AY513" s="17" t="s">
        <v>144</v>
      </c>
      <c r="BE513" s="147">
        <f>IF(N513="základní",J513,0)</f>
        <v>0</v>
      </c>
      <c r="BF513" s="147">
        <f>IF(N513="snížená",J513,0)</f>
        <v>0</v>
      </c>
      <c r="BG513" s="147">
        <f>IF(N513="zákl. přenesená",J513,0)</f>
        <v>0</v>
      </c>
      <c r="BH513" s="147">
        <f>IF(N513="sníž. přenesená",J513,0)</f>
        <v>0</v>
      </c>
      <c r="BI513" s="147">
        <f>IF(N513="nulová",J513,0)</f>
        <v>0</v>
      </c>
      <c r="BJ513" s="17" t="s">
        <v>79</v>
      </c>
      <c r="BK513" s="147">
        <f>ROUND(I513*H513,2)</f>
        <v>0</v>
      </c>
      <c r="BL513" s="17" t="s">
        <v>265</v>
      </c>
      <c r="BM513" s="146" t="s">
        <v>764</v>
      </c>
    </row>
    <row r="514" spans="2:65" s="11" customFormat="1" ht="22.9" customHeight="1">
      <c r="B514" s="121"/>
      <c r="D514" s="122" t="s">
        <v>70</v>
      </c>
      <c r="E514" s="131" t="s">
        <v>584</v>
      </c>
      <c r="F514" s="131" t="s">
        <v>585</v>
      </c>
      <c r="I514" s="124"/>
      <c r="J514" s="132">
        <f>BK514</f>
        <v>0</v>
      </c>
      <c r="L514" s="121"/>
      <c r="M514" s="126"/>
      <c r="P514" s="127">
        <f>P515</f>
        <v>0</v>
      </c>
      <c r="R514" s="127">
        <f>R515</f>
        <v>0</v>
      </c>
      <c r="T514" s="128">
        <f>T515</f>
        <v>1.4608049999999999E-2</v>
      </c>
      <c r="AR514" s="122" t="s">
        <v>81</v>
      </c>
      <c r="AT514" s="129" t="s">
        <v>70</v>
      </c>
      <c r="AU514" s="129" t="s">
        <v>79</v>
      </c>
      <c r="AY514" s="122" t="s">
        <v>144</v>
      </c>
      <c r="BK514" s="130">
        <f>BK515</f>
        <v>0</v>
      </c>
    </row>
    <row r="515" spans="2:65" s="1" customFormat="1" ht="24.2" customHeight="1">
      <c r="B515" s="133"/>
      <c r="C515" s="134" t="s">
        <v>586</v>
      </c>
      <c r="D515" s="134" t="s">
        <v>147</v>
      </c>
      <c r="E515" s="135" t="s">
        <v>587</v>
      </c>
      <c r="F515" s="136" t="s">
        <v>588</v>
      </c>
      <c r="G515" s="137" t="s">
        <v>171</v>
      </c>
      <c r="H515" s="138">
        <v>97.387</v>
      </c>
      <c r="I515" s="139"/>
      <c r="J515" s="140">
        <f>ROUND(I515*H515,2)</f>
        <v>0</v>
      </c>
      <c r="K515" s="141"/>
      <c r="L515" s="32"/>
      <c r="M515" s="188" t="s">
        <v>1</v>
      </c>
      <c r="N515" s="189" t="s">
        <v>36</v>
      </c>
      <c r="O515" s="190"/>
      <c r="P515" s="191">
        <f>O515*H515</f>
        <v>0</v>
      </c>
      <c r="Q515" s="191">
        <v>0</v>
      </c>
      <c r="R515" s="191">
        <f>Q515*H515</f>
        <v>0</v>
      </c>
      <c r="S515" s="191">
        <v>1.4999999999999999E-4</v>
      </c>
      <c r="T515" s="192">
        <f>S515*H515</f>
        <v>1.4608049999999999E-2</v>
      </c>
      <c r="AR515" s="146" t="s">
        <v>265</v>
      </c>
      <c r="AT515" s="146" t="s">
        <v>147</v>
      </c>
      <c r="AU515" s="146" t="s">
        <v>81</v>
      </c>
      <c r="AY515" s="17" t="s">
        <v>144</v>
      </c>
      <c r="BE515" s="147">
        <f>IF(N515="základní",J515,0)</f>
        <v>0</v>
      </c>
      <c r="BF515" s="147">
        <f>IF(N515="snížená",J515,0)</f>
        <v>0</v>
      </c>
      <c r="BG515" s="147">
        <f>IF(N515="zákl. přenesená",J515,0)</f>
        <v>0</v>
      </c>
      <c r="BH515" s="147">
        <f>IF(N515="sníž. přenesená",J515,0)</f>
        <v>0</v>
      </c>
      <c r="BI515" s="147">
        <f>IF(N515="nulová",J515,0)</f>
        <v>0</v>
      </c>
      <c r="BJ515" s="17" t="s">
        <v>79</v>
      </c>
      <c r="BK515" s="147">
        <f>ROUND(I515*H515,2)</f>
        <v>0</v>
      </c>
      <c r="BL515" s="17" t="s">
        <v>265</v>
      </c>
      <c r="BM515" s="146" t="s">
        <v>589</v>
      </c>
    </row>
    <row r="516" spans="2:65" s="1" customFormat="1" ht="6.95" customHeight="1">
      <c r="B516" s="44"/>
      <c r="C516" s="45"/>
      <c r="D516" s="45"/>
      <c r="E516" s="45"/>
      <c r="F516" s="45"/>
      <c r="G516" s="45"/>
      <c r="H516" s="45"/>
      <c r="I516" s="45"/>
      <c r="J516" s="45"/>
      <c r="K516" s="45"/>
      <c r="L516" s="32"/>
    </row>
  </sheetData>
  <autoFilter ref="C130:K515" xr:uid="{00000000-0009-0000-0000-000006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516"/>
  <sheetViews>
    <sheetView showGridLines="0" topLeftCell="A386" workbookViewId="0">
      <selection activeCell="C397" sqref="C397:J3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I'!K6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765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I'!AN10="","",'Rekapitulace stavby I'!AN10)</f>
        <v/>
      </c>
      <c r="L14" s="32"/>
    </row>
    <row r="15" spans="2:46" s="1" customFormat="1" ht="18" customHeight="1">
      <c r="B15" s="32"/>
      <c r="E15" s="25" t="str">
        <f>IF('Rekapitulace stavby I'!E11="","",'Rekapitulace stavby I'!E11)</f>
        <v xml:space="preserve"> </v>
      </c>
      <c r="I15" s="27" t="s">
        <v>24</v>
      </c>
      <c r="J15" s="25" t="str">
        <f>IF('Rekapitulace stavby I'!AN11="","",'Rekapitulace stavby I'!AN11)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I'!AN13</f>
        <v>Vyplň údaj</v>
      </c>
      <c r="L17" s="32"/>
    </row>
    <row r="18" spans="2:12" s="1" customFormat="1" ht="18" customHeight="1">
      <c r="B18" s="32"/>
      <c r="E18" s="326" t="str">
        <f>'Rekapitulace stavby I'!E14</f>
        <v>Vyplň údaj</v>
      </c>
      <c r="F18" s="318"/>
      <c r="G18" s="318"/>
      <c r="H18" s="318"/>
      <c r="I18" s="27" t="s">
        <v>24</v>
      </c>
      <c r="J18" s="28" t="str">
        <f>'Rekapitulace stavby I'!AN14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I'!AN16="","",'Rekapitulace stavby I'!AN16)</f>
        <v/>
      </c>
      <c r="L20" s="32"/>
    </row>
    <row r="21" spans="2:12" s="1" customFormat="1" ht="18" customHeight="1">
      <c r="B21" s="32"/>
      <c r="E21" s="25" t="str">
        <f>IF('Rekapitulace stavby I'!E17="","",'Rekapitulace stavby I'!E17)</f>
        <v xml:space="preserve"> </v>
      </c>
      <c r="I21" s="27" t="s">
        <v>24</v>
      </c>
      <c r="J21" s="25" t="str">
        <f>IF('Rekapitulace stavby I'!AN17="","",'Rekapitulace stavby I'!AN17)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I'!AN19="","",'Rekapitulace stavby I'!AN19)</f>
        <v/>
      </c>
      <c r="L23" s="32"/>
    </row>
    <row r="24" spans="2:12" s="1" customFormat="1" ht="18" customHeight="1">
      <c r="B24" s="32"/>
      <c r="E24" s="25" t="str">
        <f>IF('Rekapitulace stavby I'!E20="","",'Rekapitulace stavby I'!E20)</f>
        <v xml:space="preserve"> </v>
      </c>
      <c r="I24" s="27" t="s">
        <v>24</v>
      </c>
      <c r="J24" s="25" t="str">
        <f>IF('Rekapitulace stavby I'!AN20="","",'Rekapitulace stavby I'!AN20)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ROUND(J131,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ROUND((SUM(BE131:BE515)),  2)</f>
        <v>0</v>
      </c>
      <c r="I33" s="92">
        <v>0.21</v>
      </c>
      <c r="J33" s="91">
        <f>ROUND(((SUM(BE131:BE515))*I33),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ROUND((SUM(BF131:BF515)),  2)</f>
        <v>0</v>
      </c>
      <c r="I34" s="92">
        <v>0.15</v>
      </c>
      <c r="J34" s="91">
        <f>ROUND(((SUM(BF131:BF515))*I34),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ROUND((SUM(BG131:BG515)),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ROUND((SUM(BH131:BH515)),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ROUND((SUM(BI131:BI515)),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06b - 6 NP - typ A a B 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J131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117</v>
      </c>
      <c r="E100" s="110"/>
      <c r="F100" s="110"/>
      <c r="G100" s="110"/>
      <c r="H100" s="110"/>
      <c r="I100" s="110"/>
      <c r="J100" s="111">
        <f>J169</f>
        <v>0</v>
      </c>
      <c r="L100" s="108"/>
    </row>
    <row r="101" spans="2:12" s="9" customFormat="1" ht="19.899999999999999" customHeight="1">
      <c r="B101" s="108"/>
      <c r="D101" s="109" t="s">
        <v>118</v>
      </c>
      <c r="E101" s="110"/>
      <c r="F101" s="110"/>
      <c r="G101" s="110"/>
      <c r="H101" s="110"/>
      <c r="I101" s="110"/>
      <c r="J101" s="111">
        <f>J286</f>
        <v>0</v>
      </c>
      <c r="L101" s="108"/>
    </row>
    <row r="102" spans="2:12" s="9" customFormat="1" ht="19.899999999999999" customHeight="1">
      <c r="B102" s="108"/>
      <c r="D102" s="109" t="s">
        <v>119</v>
      </c>
      <c r="E102" s="110"/>
      <c r="F102" s="110"/>
      <c r="G102" s="110"/>
      <c r="H102" s="110"/>
      <c r="I102" s="110"/>
      <c r="J102" s="111">
        <f>J365</f>
        <v>0</v>
      </c>
      <c r="L102" s="108"/>
    </row>
    <row r="103" spans="2:12" s="9" customFormat="1" ht="19.899999999999999" customHeight="1">
      <c r="B103" s="108"/>
      <c r="D103" s="109" t="s">
        <v>120</v>
      </c>
      <c r="E103" s="110"/>
      <c r="F103" s="110"/>
      <c r="G103" s="110"/>
      <c r="H103" s="110"/>
      <c r="I103" s="110"/>
      <c r="J103" s="111">
        <f>J389</f>
        <v>0</v>
      </c>
      <c r="L103" s="108"/>
    </row>
    <row r="104" spans="2:12" s="8" customFormat="1" ht="24.95" customHeight="1">
      <c r="B104" s="104"/>
      <c r="D104" s="105" t="s">
        <v>121</v>
      </c>
      <c r="E104" s="106"/>
      <c r="F104" s="106"/>
      <c r="G104" s="106"/>
      <c r="H104" s="106"/>
      <c r="I104" s="106"/>
      <c r="J104" s="107">
        <f>J391</f>
        <v>0</v>
      </c>
      <c r="L104" s="104"/>
    </row>
    <row r="105" spans="2:12" s="9" customFormat="1" ht="19.899999999999999" customHeight="1">
      <c r="B105" s="108"/>
      <c r="D105" s="109" t="s">
        <v>122</v>
      </c>
      <c r="E105" s="110"/>
      <c r="F105" s="110"/>
      <c r="G105" s="110"/>
      <c r="H105" s="110"/>
      <c r="I105" s="110"/>
      <c r="J105" s="111">
        <f>J392</f>
        <v>0</v>
      </c>
      <c r="L105" s="108"/>
    </row>
    <row r="106" spans="2:12" s="9" customFormat="1" ht="19.899999999999999" customHeight="1">
      <c r="B106" s="108"/>
      <c r="D106" s="109" t="s">
        <v>123</v>
      </c>
      <c r="E106" s="110"/>
      <c r="F106" s="110"/>
      <c r="G106" s="110"/>
      <c r="H106" s="110"/>
      <c r="I106" s="110"/>
      <c r="J106" s="111">
        <f>J396</f>
        <v>0</v>
      </c>
      <c r="L106" s="108"/>
    </row>
    <row r="107" spans="2:12" s="9" customFormat="1" ht="19.899999999999999" customHeight="1">
      <c r="B107" s="108"/>
      <c r="D107" s="109" t="s">
        <v>124</v>
      </c>
      <c r="E107" s="110"/>
      <c r="F107" s="110"/>
      <c r="G107" s="110"/>
      <c r="H107" s="110"/>
      <c r="I107" s="110"/>
      <c r="J107" s="111">
        <f>J399</f>
        <v>0</v>
      </c>
      <c r="L107" s="108"/>
    </row>
    <row r="108" spans="2:12" s="9" customFormat="1" ht="19.899999999999999" customHeight="1">
      <c r="B108" s="108"/>
      <c r="D108" s="109" t="s">
        <v>125</v>
      </c>
      <c r="E108" s="110"/>
      <c r="F108" s="110"/>
      <c r="G108" s="110"/>
      <c r="H108" s="110"/>
      <c r="I108" s="110"/>
      <c r="J108" s="111">
        <f>J458</f>
        <v>0</v>
      </c>
      <c r="L108" s="108"/>
    </row>
    <row r="109" spans="2:12" s="9" customFormat="1" ht="19.899999999999999" customHeight="1">
      <c r="B109" s="108"/>
      <c r="D109" s="109" t="s">
        <v>126</v>
      </c>
      <c r="E109" s="110"/>
      <c r="F109" s="110"/>
      <c r="G109" s="110"/>
      <c r="H109" s="110"/>
      <c r="I109" s="110"/>
      <c r="J109" s="111">
        <f>J468</f>
        <v>0</v>
      </c>
      <c r="L109" s="108"/>
    </row>
    <row r="110" spans="2:12" s="9" customFormat="1" ht="19.899999999999999" customHeight="1">
      <c r="B110" s="108"/>
      <c r="D110" s="109" t="s">
        <v>127</v>
      </c>
      <c r="E110" s="110"/>
      <c r="F110" s="110"/>
      <c r="G110" s="110"/>
      <c r="H110" s="110"/>
      <c r="I110" s="110"/>
      <c r="J110" s="111">
        <f>J484</f>
        <v>0</v>
      </c>
      <c r="L110" s="108"/>
    </row>
    <row r="111" spans="2:12" s="9" customFormat="1" ht="19.899999999999999" customHeight="1">
      <c r="B111" s="108"/>
      <c r="D111" s="109" t="s">
        <v>128</v>
      </c>
      <c r="E111" s="110"/>
      <c r="F111" s="110"/>
      <c r="G111" s="110"/>
      <c r="H111" s="110"/>
      <c r="I111" s="110"/>
      <c r="J111" s="111">
        <f>J514</f>
        <v>0</v>
      </c>
      <c r="L111" s="108"/>
    </row>
    <row r="112" spans="2:12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129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26.25" customHeight="1">
      <c r="B121" s="32"/>
      <c r="E121" s="324" t="str">
        <f>E7</f>
        <v>UK Kam - Reko sdílených sociálek a kuchyní na 3 blocích, kolej Na Kotli, Hradec Králové</v>
      </c>
      <c r="F121" s="325"/>
      <c r="G121" s="325"/>
      <c r="H121" s="325"/>
      <c r="L121" s="32"/>
    </row>
    <row r="122" spans="2:12" s="1" customFormat="1" ht="12" customHeight="1">
      <c r="B122" s="32"/>
      <c r="C122" s="27" t="s">
        <v>107</v>
      </c>
      <c r="L122" s="32"/>
    </row>
    <row r="123" spans="2:12" s="1" customFormat="1" ht="16.5" customHeight="1">
      <c r="B123" s="32"/>
      <c r="E123" s="303" t="str">
        <f>E9</f>
        <v>06b - 6 NP - typ A a B INV</v>
      </c>
      <c r="F123" s="323"/>
      <c r="G123" s="323"/>
      <c r="H123" s="323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 xml:space="preserve"> </v>
      </c>
      <c r="I125" s="27" t="s">
        <v>21</v>
      </c>
      <c r="J125" s="52" t="str">
        <f>IF(J12="","",J12)</f>
        <v/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22</v>
      </c>
      <c r="F127" s="25" t="str">
        <f>E15</f>
        <v xml:space="preserve"> </v>
      </c>
      <c r="I127" s="27" t="s">
        <v>27</v>
      </c>
      <c r="J127" s="30" t="str">
        <f>E21</f>
        <v xml:space="preserve"> </v>
      </c>
      <c r="L127" s="32"/>
    </row>
    <row r="128" spans="2:12" s="1" customFormat="1" ht="15.2" customHeight="1">
      <c r="B128" s="32"/>
      <c r="C128" s="27" t="s">
        <v>25</v>
      </c>
      <c r="F128" s="25" t="str">
        <f>IF(E18="","",E18)</f>
        <v>Vyplň údaj</v>
      </c>
      <c r="I128" s="27" t="s">
        <v>29</v>
      </c>
      <c r="J128" s="30" t="str">
        <f>E24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2"/>
      <c r="C130" s="113" t="s">
        <v>130</v>
      </c>
      <c r="D130" s="114" t="s">
        <v>56</v>
      </c>
      <c r="E130" s="114" t="s">
        <v>52</v>
      </c>
      <c r="F130" s="114" t="s">
        <v>53</v>
      </c>
      <c r="G130" s="114" t="s">
        <v>131</v>
      </c>
      <c r="H130" s="114" t="s">
        <v>132</v>
      </c>
      <c r="I130" s="114" t="s">
        <v>133</v>
      </c>
      <c r="J130" s="115" t="s">
        <v>111</v>
      </c>
      <c r="K130" s="116" t="s">
        <v>134</v>
      </c>
      <c r="L130" s="112"/>
      <c r="M130" s="59" t="s">
        <v>1</v>
      </c>
      <c r="N130" s="60" t="s">
        <v>35</v>
      </c>
      <c r="O130" s="60" t="s">
        <v>135</v>
      </c>
      <c r="P130" s="60" t="s">
        <v>136</v>
      </c>
      <c r="Q130" s="60" t="s">
        <v>137</v>
      </c>
      <c r="R130" s="60" t="s">
        <v>138</v>
      </c>
      <c r="S130" s="60" t="s">
        <v>139</v>
      </c>
      <c r="T130" s="61" t="s">
        <v>140</v>
      </c>
    </row>
    <row r="131" spans="2:65" s="1" customFormat="1" ht="22.9" customHeight="1">
      <c r="B131" s="32"/>
      <c r="C131" s="64" t="s">
        <v>141</v>
      </c>
      <c r="J131" s="117">
        <f>BK131</f>
        <v>0</v>
      </c>
      <c r="L131" s="32"/>
      <c r="M131" s="62"/>
      <c r="N131" s="53"/>
      <c r="O131" s="53"/>
      <c r="P131" s="118">
        <f>P132+P391</f>
        <v>0</v>
      </c>
      <c r="Q131" s="53"/>
      <c r="R131" s="118">
        <f>R132+R391</f>
        <v>8.5360391899999986</v>
      </c>
      <c r="S131" s="53"/>
      <c r="T131" s="119">
        <f>T132+T391</f>
        <v>25.26705359</v>
      </c>
      <c r="AT131" s="17" t="s">
        <v>70</v>
      </c>
      <c r="AU131" s="17" t="s">
        <v>113</v>
      </c>
      <c r="BK131" s="120">
        <f>BK132+BK391</f>
        <v>0</v>
      </c>
    </row>
    <row r="132" spans="2:65" s="11" customFormat="1" ht="25.9" customHeight="1">
      <c r="B132" s="121"/>
      <c r="D132" s="122" t="s">
        <v>70</v>
      </c>
      <c r="E132" s="123" t="s">
        <v>142</v>
      </c>
      <c r="F132" s="123" t="s">
        <v>143</v>
      </c>
      <c r="I132" s="124"/>
      <c r="J132" s="125">
        <f>BK132</f>
        <v>0</v>
      </c>
      <c r="L132" s="121"/>
      <c r="M132" s="126"/>
      <c r="P132" s="127">
        <f>P133+P155+P169+P286+P365+P389</f>
        <v>0</v>
      </c>
      <c r="R132" s="127">
        <f>R133+R155+R169+R286+R365+R389</f>
        <v>8.5360391899999986</v>
      </c>
      <c r="T132" s="128">
        <f>T133+T155+T169+T286+T365+T389</f>
        <v>11.047432000000001</v>
      </c>
      <c r="AR132" s="122" t="s">
        <v>79</v>
      </c>
      <c r="AT132" s="129" t="s">
        <v>70</v>
      </c>
      <c r="AU132" s="129" t="s">
        <v>71</v>
      </c>
      <c r="AY132" s="122" t="s">
        <v>144</v>
      </c>
      <c r="BK132" s="130">
        <f>BK133+BK155+BK169+BK286+BK365+BK389</f>
        <v>0</v>
      </c>
    </row>
    <row r="133" spans="2:65" s="11" customFormat="1" ht="22.9" customHeight="1">
      <c r="B133" s="121"/>
      <c r="D133" s="122" t="s">
        <v>70</v>
      </c>
      <c r="E133" s="131" t="s">
        <v>145</v>
      </c>
      <c r="F133" s="131" t="s">
        <v>146</v>
      </c>
      <c r="I133" s="124"/>
      <c r="J133" s="132">
        <f>BK133</f>
        <v>0</v>
      </c>
      <c r="L133" s="121"/>
      <c r="M133" s="126"/>
      <c r="P133" s="127">
        <f>SUM(P134:P154)</f>
        <v>0</v>
      </c>
      <c r="R133" s="127">
        <f>SUM(R134:R154)</f>
        <v>0.97126911999999987</v>
      </c>
      <c r="T133" s="128">
        <f>SUM(T134:T154)</f>
        <v>0</v>
      </c>
      <c r="AR133" s="122" t="s">
        <v>79</v>
      </c>
      <c r="AT133" s="129" t="s">
        <v>70</v>
      </c>
      <c r="AU133" s="129" t="s">
        <v>79</v>
      </c>
      <c r="AY133" s="122" t="s">
        <v>144</v>
      </c>
      <c r="BK133" s="130">
        <f>SUM(BK134:BK154)</f>
        <v>0</v>
      </c>
    </row>
    <row r="134" spans="2:65" s="1" customFormat="1" ht="24.2" customHeight="1">
      <c r="B134" s="133"/>
      <c r="C134" s="134" t="s">
        <v>79</v>
      </c>
      <c r="D134" s="134" t="s">
        <v>147</v>
      </c>
      <c r="E134" s="135" t="s">
        <v>148</v>
      </c>
      <c r="F134" s="136" t="s">
        <v>149</v>
      </c>
      <c r="G134" s="137" t="s">
        <v>150</v>
      </c>
      <c r="H134" s="138">
        <v>0.308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36</v>
      </c>
      <c r="P134" s="144">
        <f>O134*H134</f>
        <v>0</v>
      </c>
      <c r="Q134" s="144">
        <v>1.8774999999999999</v>
      </c>
      <c r="R134" s="144">
        <f>Q134*H134</f>
        <v>0.57826999999999995</v>
      </c>
      <c r="S134" s="144">
        <v>0</v>
      </c>
      <c r="T134" s="145">
        <f>S134*H134</f>
        <v>0</v>
      </c>
      <c r="AR134" s="146" t="s">
        <v>151</v>
      </c>
      <c r="AT134" s="146" t="s">
        <v>147</v>
      </c>
      <c r="AU134" s="146" t="s">
        <v>81</v>
      </c>
      <c r="AY134" s="17" t="s">
        <v>144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79</v>
      </c>
      <c r="BK134" s="147">
        <f>ROUND(I134*H134,2)</f>
        <v>0</v>
      </c>
      <c r="BL134" s="17" t="s">
        <v>151</v>
      </c>
      <c r="BM134" s="146" t="s">
        <v>152</v>
      </c>
    </row>
    <row r="135" spans="2:65" s="12" customFormat="1">
      <c r="B135" s="148"/>
      <c r="D135" s="149" t="s">
        <v>153</v>
      </c>
      <c r="E135" s="150" t="s">
        <v>1</v>
      </c>
      <c r="F135" s="151" t="s">
        <v>154</v>
      </c>
      <c r="H135" s="150" t="s">
        <v>1</v>
      </c>
      <c r="I135" s="152"/>
      <c r="L135" s="148"/>
      <c r="M135" s="153"/>
      <c r="T135" s="154"/>
      <c r="AT135" s="150" t="s">
        <v>153</v>
      </c>
      <c r="AU135" s="150" t="s">
        <v>81</v>
      </c>
      <c r="AV135" s="12" t="s">
        <v>79</v>
      </c>
      <c r="AW135" s="12" t="s">
        <v>28</v>
      </c>
      <c r="AX135" s="12" t="s">
        <v>71</v>
      </c>
      <c r="AY135" s="150" t="s">
        <v>144</v>
      </c>
    </row>
    <row r="136" spans="2:65" s="13" customFormat="1">
      <c r="B136" s="155"/>
      <c r="D136" s="149" t="s">
        <v>153</v>
      </c>
      <c r="E136" s="156" t="s">
        <v>1</v>
      </c>
      <c r="F136" s="157" t="s">
        <v>155</v>
      </c>
      <c r="H136" s="158">
        <v>0.308</v>
      </c>
      <c r="I136" s="159"/>
      <c r="L136" s="155"/>
      <c r="M136" s="160"/>
      <c r="T136" s="161"/>
      <c r="AT136" s="156" t="s">
        <v>153</v>
      </c>
      <c r="AU136" s="156" t="s">
        <v>81</v>
      </c>
      <c r="AV136" s="13" t="s">
        <v>81</v>
      </c>
      <c r="AW136" s="13" t="s">
        <v>28</v>
      </c>
      <c r="AX136" s="13" t="s">
        <v>79</v>
      </c>
      <c r="AY136" s="156" t="s">
        <v>144</v>
      </c>
    </row>
    <row r="137" spans="2:65" s="1" customFormat="1" ht="37.9" customHeight="1">
      <c r="B137" s="133"/>
      <c r="C137" s="134" t="s">
        <v>81</v>
      </c>
      <c r="D137" s="134" t="s">
        <v>147</v>
      </c>
      <c r="E137" s="135" t="s">
        <v>156</v>
      </c>
      <c r="F137" s="136" t="s">
        <v>157</v>
      </c>
      <c r="G137" s="137" t="s">
        <v>158</v>
      </c>
      <c r="H137" s="138">
        <v>7.1999999999999995E-2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36</v>
      </c>
      <c r="P137" s="144">
        <f>O137*H137</f>
        <v>0</v>
      </c>
      <c r="Q137" s="144">
        <v>1.7090000000000001E-2</v>
      </c>
      <c r="R137" s="144">
        <f>Q137*H137</f>
        <v>1.2304799999999999E-3</v>
      </c>
      <c r="S137" s="144">
        <v>0</v>
      </c>
      <c r="T137" s="145">
        <f>S137*H137</f>
        <v>0</v>
      </c>
      <c r="AR137" s="146" t="s">
        <v>151</v>
      </c>
      <c r="AT137" s="146" t="s">
        <v>147</v>
      </c>
      <c r="AU137" s="146" t="s">
        <v>81</v>
      </c>
      <c r="AY137" s="17" t="s">
        <v>144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79</v>
      </c>
      <c r="BK137" s="147">
        <f>ROUND(I137*H137,2)</f>
        <v>0</v>
      </c>
      <c r="BL137" s="17" t="s">
        <v>151</v>
      </c>
      <c r="BM137" s="146" t="s">
        <v>159</v>
      </c>
    </row>
    <row r="138" spans="2:65" s="12" customFormat="1">
      <c r="B138" s="148"/>
      <c r="D138" s="149" t="s">
        <v>153</v>
      </c>
      <c r="E138" s="150" t="s">
        <v>1</v>
      </c>
      <c r="F138" s="151" t="s">
        <v>160</v>
      </c>
      <c r="H138" s="150" t="s">
        <v>1</v>
      </c>
      <c r="I138" s="152"/>
      <c r="L138" s="148"/>
      <c r="M138" s="153"/>
      <c r="T138" s="154"/>
      <c r="AT138" s="150" t="s">
        <v>153</v>
      </c>
      <c r="AU138" s="150" t="s">
        <v>81</v>
      </c>
      <c r="AV138" s="12" t="s">
        <v>79</v>
      </c>
      <c r="AW138" s="12" t="s">
        <v>28</v>
      </c>
      <c r="AX138" s="12" t="s">
        <v>71</v>
      </c>
      <c r="AY138" s="150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161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3" customFormat="1">
      <c r="B140" s="155"/>
      <c r="D140" s="149" t="s">
        <v>153</v>
      </c>
      <c r="E140" s="156" t="s">
        <v>1</v>
      </c>
      <c r="F140" s="157" t="s">
        <v>162</v>
      </c>
      <c r="H140" s="158">
        <v>7.1999999999999995E-2</v>
      </c>
      <c r="I140" s="159"/>
      <c r="L140" s="155"/>
      <c r="M140" s="160"/>
      <c r="T140" s="161"/>
      <c r="AT140" s="156" t="s">
        <v>153</v>
      </c>
      <c r="AU140" s="156" t="s">
        <v>81</v>
      </c>
      <c r="AV140" s="13" t="s">
        <v>81</v>
      </c>
      <c r="AW140" s="13" t="s">
        <v>28</v>
      </c>
      <c r="AX140" s="13" t="s">
        <v>79</v>
      </c>
      <c r="AY140" s="156" t="s">
        <v>144</v>
      </c>
    </row>
    <row r="141" spans="2:65" s="1" customFormat="1" ht="24.2" customHeight="1">
      <c r="B141" s="133"/>
      <c r="C141" s="162" t="s">
        <v>145</v>
      </c>
      <c r="D141" s="162" t="s">
        <v>163</v>
      </c>
      <c r="E141" s="163" t="s">
        <v>164</v>
      </c>
      <c r="F141" s="164" t="s">
        <v>165</v>
      </c>
      <c r="G141" s="165" t="s">
        <v>158</v>
      </c>
      <c r="H141" s="166">
        <v>8.5999999999999993E-2</v>
      </c>
      <c r="I141" s="167"/>
      <c r="J141" s="168">
        <f>ROUND(I141*H141,2)</f>
        <v>0</v>
      </c>
      <c r="K141" s="169"/>
      <c r="L141" s="170"/>
      <c r="M141" s="171" t="s">
        <v>1</v>
      </c>
      <c r="N141" s="172" t="s">
        <v>36</v>
      </c>
      <c r="P141" s="144">
        <f>O141*H141</f>
        <v>0</v>
      </c>
      <c r="Q141" s="144">
        <v>1</v>
      </c>
      <c r="R141" s="144">
        <f>Q141*H141</f>
        <v>8.5999999999999993E-2</v>
      </c>
      <c r="S141" s="144">
        <v>0</v>
      </c>
      <c r="T141" s="145">
        <f>S141*H141</f>
        <v>0</v>
      </c>
      <c r="AR141" s="146" t="s">
        <v>166</v>
      </c>
      <c r="AT141" s="146" t="s">
        <v>163</v>
      </c>
      <c r="AU141" s="146" t="s">
        <v>81</v>
      </c>
      <c r="AY141" s="17" t="s">
        <v>144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79</v>
      </c>
      <c r="BK141" s="147">
        <f>ROUND(I141*H141,2)</f>
        <v>0</v>
      </c>
      <c r="BL141" s="17" t="s">
        <v>151</v>
      </c>
      <c r="BM141" s="146" t="s">
        <v>167</v>
      </c>
    </row>
    <row r="142" spans="2:65" s="13" customFormat="1">
      <c r="B142" s="155"/>
      <c r="D142" s="149" t="s">
        <v>153</v>
      </c>
      <c r="F142" s="157" t="s">
        <v>168</v>
      </c>
      <c r="H142" s="158">
        <v>8.5999999999999993E-2</v>
      </c>
      <c r="I142" s="159"/>
      <c r="L142" s="155"/>
      <c r="M142" s="160"/>
      <c r="T142" s="161"/>
      <c r="AT142" s="156" t="s">
        <v>153</v>
      </c>
      <c r="AU142" s="156" t="s">
        <v>81</v>
      </c>
      <c r="AV142" s="13" t="s">
        <v>81</v>
      </c>
      <c r="AW142" s="13" t="s">
        <v>3</v>
      </c>
      <c r="AX142" s="13" t="s">
        <v>79</v>
      </c>
      <c r="AY142" s="156" t="s">
        <v>144</v>
      </c>
    </row>
    <row r="143" spans="2:65" s="1" customFormat="1" ht="24.2" customHeight="1">
      <c r="B143" s="133"/>
      <c r="C143" s="134" t="s">
        <v>151</v>
      </c>
      <c r="D143" s="134" t="s">
        <v>147</v>
      </c>
      <c r="E143" s="135" t="s">
        <v>169</v>
      </c>
      <c r="F143" s="136" t="s">
        <v>170</v>
      </c>
      <c r="G143" s="137" t="s">
        <v>171</v>
      </c>
      <c r="H143" s="138">
        <v>6.8959999999999999</v>
      </c>
      <c r="I143" s="139"/>
      <c r="J143" s="140">
        <f>ROUND(I143*H143,2)</f>
        <v>0</v>
      </c>
      <c r="K143" s="141"/>
      <c r="L143" s="32"/>
      <c r="M143" s="142" t="s">
        <v>1</v>
      </c>
      <c r="N143" s="143" t="s">
        <v>36</v>
      </c>
      <c r="P143" s="144">
        <f>O143*H143</f>
        <v>0</v>
      </c>
      <c r="Q143" s="144">
        <v>4.4339999999999997E-2</v>
      </c>
      <c r="R143" s="144">
        <f>Q143*H143</f>
        <v>0.30576863999999998</v>
      </c>
      <c r="S143" s="144">
        <v>0</v>
      </c>
      <c r="T143" s="145">
        <f>S143*H143</f>
        <v>0</v>
      </c>
      <c r="AR143" s="146" t="s">
        <v>151</v>
      </c>
      <c r="AT143" s="146" t="s">
        <v>147</v>
      </c>
      <c r="AU143" s="146" t="s">
        <v>81</v>
      </c>
      <c r="AY143" s="17" t="s">
        <v>144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79</v>
      </c>
      <c r="BK143" s="147">
        <f>ROUND(I143*H143,2)</f>
        <v>0</v>
      </c>
      <c r="BL143" s="17" t="s">
        <v>151</v>
      </c>
      <c r="BM143" s="146" t="s">
        <v>172</v>
      </c>
    </row>
    <row r="144" spans="2:65" s="12" customFormat="1">
      <c r="B144" s="148"/>
      <c r="D144" s="149" t="s">
        <v>153</v>
      </c>
      <c r="E144" s="150" t="s">
        <v>1</v>
      </c>
      <c r="F144" s="151" t="s">
        <v>173</v>
      </c>
      <c r="H144" s="150" t="s">
        <v>1</v>
      </c>
      <c r="I144" s="152"/>
      <c r="L144" s="148"/>
      <c r="M144" s="153"/>
      <c r="T144" s="154"/>
      <c r="AT144" s="150" t="s">
        <v>153</v>
      </c>
      <c r="AU144" s="150" t="s">
        <v>81</v>
      </c>
      <c r="AV144" s="12" t="s">
        <v>79</v>
      </c>
      <c r="AW144" s="12" t="s">
        <v>28</v>
      </c>
      <c r="AX144" s="12" t="s">
        <v>71</v>
      </c>
      <c r="AY144" s="150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174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3" customFormat="1">
      <c r="B146" s="155"/>
      <c r="D146" s="149" t="s">
        <v>153</v>
      </c>
      <c r="E146" s="156" t="s">
        <v>1</v>
      </c>
      <c r="F146" s="157" t="s">
        <v>175</v>
      </c>
      <c r="H146" s="158">
        <v>1.575</v>
      </c>
      <c r="I146" s="159"/>
      <c r="L146" s="155"/>
      <c r="M146" s="160"/>
      <c r="T146" s="161"/>
      <c r="AT146" s="156" t="s">
        <v>153</v>
      </c>
      <c r="AU146" s="156" t="s">
        <v>81</v>
      </c>
      <c r="AV146" s="13" t="s">
        <v>81</v>
      </c>
      <c r="AW146" s="13" t="s">
        <v>28</v>
      </c>
      <c r="AX146" s="13" t="s">
        <v>71</v>
      </c>
      <c r="AY146" s="156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176</v>
      </c>
      <c r="H147" s="158">
        <v>1.569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3" customFormat="1">
      <c r="B148" s="155"/>
      <c r="D148" s="149" t="s">
        <v>153</v>
      </c>
      <c r="E148" s="156" t="s">
        <v>1</v>
      </c>
      <c r="F148" s="157" t="s">
        <v>177</v>
      </c>
      <c r="H148" s="158">
        <v>0.876</v>
      </c>
      <c r="I148" s="159"/>
      <c r="L148" s="155"/>
      <c r="M148" s="160"/>
      <c r="T148" s="161"/>
      <c r="AT148" s="156" t="s">
        <v>153</v>
      </c>
      <c r="AU148" s="156" t="s">
        <v>81</v>
      </c>
      <c r="AV148" s="13" t="s">
        <v>81</v>
      </c>
      <c r="AW148" s="13" t="s">
        <v>28</v>
      </c>
      <c r="AX148" s="13" t="s">
        <v>71</v>
      </c>
      <c r="AY148" s="156" t="s">
        <v>144</v>
      </c>
    </row>
    <row r="149" spans="2:65" s="14" customFormat="1">
      <c r="B149" s="173"/>
      <c r="D149" s="149" t="s">
        <v>153</v>
      </c>
      <c r="E149" s="174" t="s">
        <v>1</v>
      </c>
      <c r="F149" s="175" t="s">
        <v>178</v>
      </c>
      <c r="H149" s="176">
        <v>4.0199999999999996</v>
      </c>
      <c r="I149" s="177"/>
      <c r="L149" s="173"/>
      <c r="M149" s="178"/>
      <c r="T149" s="179"/>
      <c r="AT149" s="174" t="s">
        <v>153</v>
      </c>
      <c r="AU149" s="174" t="s">
        <v>81</v>
      </c>
      <c r="AV149" s="14" t="s">
        <v>145</v>
      </c>
      <c r="AW149" s="14" t="s">
        <v>28</v>
      </c>
      <c r="AX149" s="14" t="s">
        <v>71</v>
      </c>
      <c r="AY149" s="174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179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180</v>
      </c>
      <c r="H151" s="158">
        <v>2.2010000000000001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3" customFormat="1">
      <c r="B152" s="155"/>
      <c r="D152" s="149" t="s">
        <v>153</v>
      </c>
      <c r="E152" s="156" t="s">
        <v>1</v>
      </c>
      <c r="F152" s="157" t="s">
        <v>181</v>
      </c>
      <c r="H152" s="158">
        <v>0.67500000000000004</v>
      </c>
      <c r="I152" s="159"/>
      <c r="L152" s="155"/>
      <c r="M152" s="160"/>
      <c r="T152" s="161"/>
      <c r="AT152" s="156" t="s">
        <v>153</v>
      </c>
      <c r="AU152" s="156" t="s">
        <v>81</v>
      </c>
      <c r="AV152" s="13" t="s">
        <v>81</v>
      </c>
      <c r="AW152" s="13" t="s">
        <v>28</v>
      </c>
      <c r="AX152" s="13" t="s">
        <v>71</v>
      </c>
      <c r="AY152" s="156" t="s">
        <v>144</v>
      </c>
    </row>
    <row r="153" spans="2:65" s="14" customFormat="1">
      <c r="B153" s="173"/>
      <c r="D153" s="149" t="s">
        <v>153</v>
      </c>
      <c r="E153" s="174" t="s">
        <v>1</v>
      </c>
      <c r="F153" s="175" t="s">
        <v>178</v>
      </c>
      <c r="H153" s="176">
        <v>2.8759999999999999</v>
      </c>
      <c r="I153" s="177"/>
      <c r="L153" s="173"/>
      <c r="M153" s="178"/>
      <c r="T153" s="179"/>
      <c r="AT153" s="174" t="s">
        <v>153</v>
      </c>
      <c r="AU153" s="174" t="s">
        <v>81</v>
      </c>
      <c r="AV153" s="14" t="s">
        <v>145</v>
      </c>
      <c r="AW153" s="14" t="s">
        <v>28</v>
      </c>
      <c r="AX153" s="14" t="s">
        <v>71</v>
      </c>
      <c r="AY153" s="174" t="s">
        <v>144</v>
      </c>
    </row>
    <row r="154" spans="2:65" s="15" customFormat="1">
      <c r="B154" s="180"/>
      <c r="D154" s="149" t="s">
        <v>153</v>
      </c>
      <c r="E154" s="181" t="s">
        <v>1</v>
      </c>
      <c r="F154" s="182" t="s">
        <v>182</v>
      </c>
      <c r="H154" s="183">
        <v>6.8959999999999999</v>
      </c>
      <c r="I154" s="184"/>
      <c r="L154" s="180"/>
      <c r="M154" s="185"/>
      <c r="T154" s="186"/>
      <c r="AT154" s="181" t="s">
        <v>153</v>
      </c>
      <c r="AU154" s="181" t="s">
        <v>81</v>
      </c>
      <c r="AV154" s="15" t="s">
        <v>151</v>
      </c>
      <c r="AW154" s="15" t="s">
        <v>28</v>
      </c>
      <c r="AX154" s="15" t="s">
        <v>79</v>
      </c>
      <c r="AY154" s="181" t="s">
        <v>144</v>
      </c>
    </row>
    <row r="155" spans="2:65" s="11" customFormat="1" ht="22.9" customHeight="1">
      <c r="B155" s="121"/>
      <c r="D155" s="122" t="s">
        <v>70</v>
      </c>
      <c r="E155" s="131" t="s">
        <v>151</v>
      </c>
      <c r="F155" s="131" t="s">
        <v>183</v>
      </c>
      <c r="I155" s="124"/>
      <c r="J155" s="132">
        <f>BK155</f>
        <v>0</v>
      </c>
      <c r="L155" s="121"/>
      <c r="M155" s="126"/>
      <c r="P155" s="127">
        <f>SUM(P156:P168)</f>
        <v>0</v>
      </c>
      <c r="R155" s="127">
        <f>SUM(R156:R168)</f>
        <v>0.93104588999999993</v>
      </c>
      <c r="T155" s="128">
        <f>SUM(T156:T168)</f>
        <v>0</v>
      </c>
      <c r="AR155" s="122" t="s">
        <v>79</v>
      </c>
      <c r="AT155" s="129" t="s">
        <v>70</v>
      </c>
      <c r="AU155" s="129" t="s">
        <v>79</v>
      </c>
      <c r="AY155" s="122" t="s">
        <v>144</v>
      </c>
      <c r="BK155" s="130">
        <f>SUM(BK156:BK168)</f>
        <v>0</v>
      </c>
    </row>
    <row r="156" spans="2:65" s="1" customFormat="1" ht="16.5" customHeight="1">
      <c r="B156" s="133"/>
      <c r="C156" s="193" t="s">
        <v>184</v>
      </c>
      <c r="D156" s="193" t="s">
        <v>147</v>
      </c>
      <c r="E156" s="194" t="s">
        <v>185</v>
      </c>
      <c r="F156" s="195" t="s">
        <v>186</v>
      </c>
      <c r="G156" s="196" t="s">
        <v>150</v>
      </c>
      <c r="H156" s="197">
        <v>0.313</v>
      </c>
      <c r="I156" s="198"/>
      <c r="J156" s="198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2.40978</v>
      </c>
      <c r="R156" s="144">
        <f>Q156*H156</f>
        <v>0.75426114</v>
      </c>
      <c r="S156" s="144">
        <v>0</v>
      </c>
      <c r="T156" s="145">
        <f>S156*H156</f>
        <v>0</v>
      </c>
      <c r="AR156" s="146" t="s">
        <v>151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151</v>
      </c>
      <c r="BM156" s="146" t="s">
        <v>766</v>
      </c>
    </row>
    <row r="157" spans="2:65" s="12" customFormat="1" ht="22.5">
      <c r="B157" s="148"/>
      <c r="D157" s="149" t="s">
        <v>153</v>
      </c>
      <c r="E157" s="150" t="s">
        <v>1</v>
      </c>
      <c r="F157" s="151" t="s">
        <v>188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3" customFormat="1">
      <c r="B158" s="155"/>
      <c r="D158" s="149" t="s">
        <v>153</v>
      </c>
      <c r="E158" s="156" t="s">
        <v>1</v>
      </c>
      <c r="F158" s="157" t="s">
        <v>189</v>
      </c>
      <c r="H158" s="158">
        <v>0.313</v>
      </c>
      <c r="I158" s="159"/>
      <c r="L158" s="155"/>
      <c r="M158" s="160"/>
      <c r="T158" s="161"/>
      <c r="AT158" s="156" t="s">
        <v>153</v>
      </c>
      <c r="AU158" s="156" t="s">
        <v>81</v>
      </c>
      <c r="AV158" s="13" t="s">
        <v>81</v>
      </c>
      <c r="AW158" s="13" t="s">
        <v>28</v>
      </c>
      <c r="AX158" s="13" t="s">
        <v>79</v>
      </c>
      <c r="AY158" s="156" t="s">
        <v>144</v>
      </c>
    </row>
    <row r="159" spans="2:65" s="1" customFormat="1" ht="16.5" customHeight="1">
      <c r="B159" s="133"/>
      <c r="C159" s="134" t="s">
        <v>190</v>
      </c>
      <c r="D159" s="134" t="s">
        <v>147</v>
      </c>
      <c r="E159" s="135" t="s">
        <v>191</v>
      </c>
      <c r="F159" s="136" t="s">
        <v>192</v>
      </c>
      <c r="G159" s="137" t="s">
        <v>150</v>
      </c>
      <c r="H159" s="138">
        <v>7.4999999999999997E-2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36</v>
      </c>
      <c r="P159" s="144">
        <f>O159*H159</f>
        <v>0</v>
      </c>
      <c r="Q159" s="144">
        <v>2.3010899999999999</v>
      </c>
      <c r="R159" s="144">
        <f>Q159*H159</f>
        <v>0.17258174999999998</v>
      </c>
      <c r="S159" s="144">
        <v>0</v>
      </c>
      <c r="T159" s="145">
        <f>S159*H159</f>
        <v>0</v>
      </c>
      <c r="AR159" s="146" t="s">
        <v>151</v>
      </c>
      <c r="AT159" s="146" t="s">
        <v>147</v>
      </c>
      <c r="AU159" s="146" t="s">
        <v>81</v>
      </c>
      <c r="AY159" s="17" t="s">
        <v>144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79</v>
      </c>
      <c r="BK159" s="147">
        <f>ROUND(I159*H159,2)</f>
        <v>0</v>
      </c>
      <c r="BL159" s="17" t="s">
        <v>151</v>
      </c>
      <c r="BM159" s="146" t="s">
        <v>193</v>
      </c>
    </row>
    <row r="160" spans="2:65" s="12" customFormat="1">
      <c r="B160" s="148"/>
      <c r="D160" s="149" t="s">
        <v>153</v>
      </c>
      <c r="E160" s="150" t="s">
        <v>1</v>
      </c>
      <c r="F160" s="151" t="s">
        <v>160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194</v>
      </c>
      <c r="H161" s="158">
        <v>7.4999999999999997E-2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79</v>
      </c>
      <c r="AY161" s="156" t="s">
        <v>144</v>
      </c>
    </row>
    <row r="162" spans="2:65" s="1" customFormat="1" ht="24.2" customHeight="1">
      <c r="B162" s="133"/>
      <c r="C162" s="134" t="s">
        <v>195</v>
      </c>
      <c r="D162" s="134" t="s">
        <v>147</v>
      </c>
      <c r="E162" s="135" t="s">
        <v>196</v>
      </c>
      <c r="F162" s="136" t="s">
        <v>197</v>
      </c>
      <c r="G162" s="137" t="s">
        <v>171</v>
      </c>
      <c r="H162" s="138">
        <v>0.8</v>
      </c>
      <c r="I162" s="139"/>
      <c r="J162" s="140">
        <f>ROUND(I162*H162,2)</f>
        <v>0</v>
      </c>
      <c r="K162" s="141"/>
      <c r="L162" s="32"/>
      <c r="M162" s="142" t="s">
        <v>1</v>
      </c>
      <c r="N162" s="143" t="s">
        <v>36</v>
      </c>
      <c r="P162" s="144">
        <f>O162*H162</f>
        <v>0</v>
      </c>
      <c r="Q162" s="144">
        <v>4.6499999999999996E-3</v>
      </c>
      <c r="R162" s="144">
        <f>Q162*H162</f>
        <v>3.7199999999999998E-3</v>
      </c>
      <c r="S162" s="144">
        <v>0</v>
      </c>
      <c r="T162" s="145">
        <f>S162*H162</f>
        <v>0</v>
      </c>
      <c r="AR162" s="146" t="s">
        <v>151</v>
      </c>
      <c r="AT162" s="146" t="s">
        <v>147</v>
      </c>
      <c r="AU162" s="146" t="s">
        <v>81</v>
      </c>
      <c r="AY162" s="17" t="s">
        <v>144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79</v>
      </c>
      <c r="BK162" s="147">
        <f>ROUND(I162*H162,2)</f>
        <v>0</v>
      </c>
      <c r="BL162" s="17" t="s">
        <v>151</v>
      </c>
      <c r="BM162" s="146" t="s">
        <v>198</v>
      </c>
    </row>
    <row r="163" spans="2:65" s="13" customFormat="1">
      <c r="B163" s="155"/>
      <c r="D163" s="149" t="s">
        <v>153</v>
      </c>
      <c r="E163" s="156" t="s">
        <v>1</v>
      </c>
      <c r="F163" s="157" t="s">
        <v>199</v>
      </c>
      <c r="H163" s="158">
        <v>0.8</v>
      </c>
      <c r="I163" s="159"/>
      <c r="L163" s="155"/>
      <c r="M163" s="160"/>
      <c r="T163" s="161"/>
      <c r="AT163" s="156" t="s">
        <v>153</v>
      </c>
      <c r="AU163" s="156" t="s">
        <v>81</v>
      </c>
      <c r="AV163" s="13" t="s">
        <v>81</v>
      </c>
      <c r="AW163" s="13" t="s">
        <v>28</v>
      </c>
      <c r="AX163" s="13" t="s">
        <v>79</v>
      </c>
      <c r="AY163" s="156" t="s">
        <v>144</v>
      </c>
    </row>
    <row r="164" spans="2:65" s="1" customFormat="1" ht="24.2" customHeight="1">
      <c r="B164" s="133"/>
      <c r="C164" s="134" t="s">
        <v>166</v>
      </c>
      <c r="D164" s="134" t="s">
        <v>147</v>
      </c>
      <c r="E164" s="135" t="s">
        <v>200</v>
      </c>
      <c r="F164" s="136" t="s">
        <v>201</v>
      </c>
      <c r="G164" s="137" t="s">
        <v>171</v>
      </c>
      <c r="H164" s="138">
        <v>0.8</v>
      </c>
      <c r="I164" s="139"/>
      <c r="J164" s="140">
        <f>ROUND(I164*H164,2)</f>
        <v>0</v>
      </c>
      <c r="K164" s="141"/>
      <c r="L164" s="32"/>
      <c r="M164" s="142" t="s">
        <v>1</v>
      </c>
      <c r="N164" s="143" t="s">
        <v>36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151</v>
      </c>
      <c r="AT164" s="146" t="s">
        <v>147</v>
      </c>
      <c r="AU164" s="146" t="s">
        <v>81</v>
      </c>
      <c r="AY164" s="17" t="s">
        <v>144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79</v>
      </c>
      <c r="BK164" s="147">
        <f>ROUND(I164*H164,2)</f>
        <v>0</v>
      </c>
      <c r="BL164" s="17" t="s">
        <v>151</v>
      </c>
      <c r="BM164" s="146" t="s">
        <v>202</v>
      </c>
    </row>
    <row r="165" spans="2:65" s="1" customFormat="1" ht="33" customHeight="1">
      <c r="B165" s="133"/>
      <c r="C165" s="134" t="s">
        <v>203</v>
      </c>
      <c r="D165" s="134" t="s">
        <v>147</v>
      </c>
      <c r="E165" s="135" t="s">
        <v>204</v>
      </c>
      <c r="F165" s="136" t="s">
        <v>205</v>
      </c>
      <c r="G165" s="137" t="s">
        <v>171</v>
      </c>
      <c r="H165" s="138">
        <v>0.3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36</v>
      </c>
      <c r="P165" s="144">
        <f>O165*H165</f>
        <v>0</v>
      </c>
      <c r="Q165" s="144">
        <v>1.6100000000000001E-3</v>
      </c>
      <c r="R165" s="144">
        <f>Q165*H165</f>
        <v>4.8300000000000003E-4</v>
      </c>
      <c r="S165" s="144">
        <v>0</v>
      </c>
      <c r="T165" s="145">
        <f>S165*H165</f>
        <v>0</v>
      </c>
      <c r="AR165" s="146" t="s">
        <v>151</v>
      </c>
      <c r="AT165" s="146" t="s">
        <v>147</v>
      </c>
      <c r="AU165" s="146" t="s">
        <v>81</v>
      </c>
      <c r="AY165" s="17" t="s">
        <v>144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79</v>
      </c>
      <c r="BK165" s="147">
        <f>ROUND(I165*H165,2)</f>
        <v>0</v>
      </c>
      <c r="BL165" s="17" t="s">
        <v>151</v>
      </c>
      <c r="BM165" s="146" t="s">
        <v>206</v>
      </c>
    </row>
    <row r="166" spans="2:65" s="12" customFormat="1">
      <c r="B166" s="148"/>
      <c r="D166" s="149" t="s">
        <v>153</v>
      </c>
      <c r="E166" s="150" t="s">
        <v>1</v>
      </c>
      <c r="F166" s="151" t="s">
        <v>207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208</v>
      </c>
      <c r="H167" s="158">
        <v>0.3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79</v>
      </c>
      <c r="AY167" s="156" t="s">
        <v>144</v>
      </c>
    </row>
    <row r="168" spans="2:65" s="1" customFormat="1" ht="33" customHeight="1">
      <c r="B168" s="133"/>
      <c r="C168" s="134" t="s">
        <v>209</v>
      </c>
      <c r="D168" s="134" t="s">
        <v>147</v>
      </c>
      <c r="E168" s="135" t="s">
        <v>210</v>
      </c>
      <c r="F168" s="136" t="s">
        <v>211</v>
      </c>
      <c r="G168" s="137" t="s">
        <v>171</v>
      </c>
      <c r="H168" s="138">
        <v>0.3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36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151</v>
      </c>
      <c r="AT168" s="146" t="s">
        <v>147</v>
      </c>
      <c r="AU168" s="146" t="s">
        <v>81</v>
      </c>
      <c r="AY168" s="17" t="s">
        <v>144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79</v>
      </c>
      <c r="BK168" s="147">
        <f>ROUND(I168*H168,2)</f>
        <v>0</v>
      </c>
      <c r="BL168" s="17" t="s">
        <v>151</v>
      </c>
      <c r="BM168" s="146" t="s">
        <v>212</v>
      </c>
    </row>
    <row r="169" spans="2:65" s="11" customFormat="1" ht="22.9" customHeight="1">
      <c r="B169" s="121"/>
      <c r="D169" s="122" t="s">
        <v>70</v>
      </c>
      <c r="E169" s="131" t="s">
        <v>190</v>
      </c>
      <c r="F169" s="131" t="s">
        <v>213</v>
      </c>
      <c r="I169" s="124"/>
      <c r="J169" s="132">
        <f>BK169</f>
        <v>0</v>
      </c>
      <c r="L169" s="121"/>
      <c r="M169" s="126"/>
      <c r="P169" s="127">
        <f>SUM(P170:P285)</f>
        <v>0</v>
      </c>
      <c r="R169" s="127">
        <f>SUM(R170:R285)</f>
        <v>6.621258179999999</v>
      </c>
      <c r="T169" s="128">
        <f>SUM(T170:T285)</f>
        <v>0</v>
      </c>
      <c r="AR169" s="122" t="s">
        <v>79</v>
      </c>
      <c r="AT169" s="129" t="s">
        <v>70</v>
      </c>
      <c r="AU169" s="129" t="s">
        <v>79</v>
      </c>
      <c r="AY169" s="122" t="s">
        <v>144</v>
      </c>
      <c r="BK169" s="130">
        <f>SUM(BK170:BK285)</f>
        <v>0</v>
      </c>
    </row>
    <row r="170" spans="2:65" s="1" customFormat="1" ht="16.5" customHeight="1">
      <c r="B170" s="133"/>
      <c r="C170" s="193" t="s">
        <v>214</v>
      </c>
      <c r="D170" s="193" t="s">
        <v>147</v>
      </c>
      <c r="E170" s="194" t="s">
        <v>215</v>
      </c>
      <c r="F170" s="195" t="s">
        <v>216</v>
      </c>
      <c r="G170" s="196" t="s">
        <v>171</v>
      </c>
      <c r="H170" s="197">
        <v>6.8959999999999999</v>
      </c>
      <c r="I170" s="198"/>
      <c r="J170" s="198">
        <f>ROUND(I170*H170,2)</f>
        <v>0</v>
      </c>
      <c r="K170" s="141"/>
      <c r="L170" s="32"/>
      <c r="M170" s="142" t="s">
        <v>1</v>
      </c>
      <c r="N170" s="143" t="s">
        <v>36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151</v>
      </c>
      <c r="AT170" s="146" t="s">
        <v>147</v>
      </c>
      <c r="AU170" s="146" t="s">
        <v>81</v>
      </c>
      <c r="AY170" s="17" t="s">
        <v>144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79</v>
      </c>
      <c r="BK170" s="147">
        <f>ROUND(I170*H170,2)</f>
        <v>0</v>
      </c>
      <c r="BL170" s="17" t="s">
        <v>151</v>
      </c>
      <c r="BM170" s="146" t="s">
        <v>767</v>
      </c>
    </row>
    <row r="171" spans="2:65" s="13" customFormat="1">
      <c r="B171" s="155"/>
      <c r="D171" s="149" t="s">
        <v>153</v>
      </c>
      <c r="E171" s="156" t="s">
        <v>1</v>
      </c>
      <c r="F171" s="157" t="s">
        <v>218</v>
      </c>
      <c r="H171" s="158">
        <v>6.8959999999999999</v>
      </c>
      <c r="I171" s="159"/>
      <c r="L171" s="155"/>
      <c r="M171" s="160"/>
      <c r="T171" s="161"/>
      <c r="AT171" s="156" t="s">
        <v>153</v>
      </c>
      <c r="AU171" s="156" t="s">
        <v>81</v>
      </c>
      <c r="AV171" s="13" t="s">
        <v>81</v>
      </c>
      <c r="AW171" s="13" t="s">
        <v>28</v>
      </c>
      <c r="AX171" s="13" t="s">
        <v>79</v>
      </c>
      <c r="AY171" s="156" t="s">
        <v>144</v>
      </c>
    </row>
    <row r="172" spans="2:65" s="1" customFormat="1" ht="24.2" customHeight="1">
      <c r="B172" s="133"/>
      <c r="C172" s="134" t="s">
        <v>219</v>
      </c>
      <c r="D172" s="134" t="s">
        <v>147</v>
      </c>
      <c r="E172" s="135" t="s">
        <v>220</v>
      </c>
      <c r="F172" s="136" t="s">
        <v>221</v>
      </c>
      <c r="G172" s="137" t="s">
        <v>171</v>
      </c>
      <c r="H172" s="138">
        <v>43.51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4.3800000000000002E-3</v>
      </c>
      <c r="R172" s="144">
        <f>Q172*H172</f>
        <v>0.19057379999999999</v>
      </c>
      <c r="S172" s="144">
        <v>0</v>
      </c>
      <c r="T172" s="145">
        <f>S172*H172</f>
        <v>0</v>
      </c>
      <c r="AR172" s="146" t="s">
        <v>151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151</v>
      </c>
      <c r="BM172" s="146" t="s">
        <v>222</v>
      </c>
    </row>
    <row r="173" spans="2:65" s="13" customFormat="1">
      <c r="B173" s="155"/>
      <c r="D173" s="149" t="s">
        <v>153</v>
      </c>
      <c r="E173" s="156" t="s">
        <v>1</v>
      </c>
      <c r="F173" s="157" t="s">
        <v>223</v>
      </c>
      <c r="H173" s="158">
        <v>43.51</v>
      </c>
      <c r="I173" s="159"/>
      <c r="L173" s="155"/>
      <c r="M173" s="160"/>
      <c r="T173" s="161"/>
      <c r="AT173" s="156" t="s">
        <v>153</v>
      </c>
      <c r="AU173" s="156" t="s">
        <v>81</v>
      </c>
      <c r="AV173" s="13" t="s">
        <v>81</v>
      </c>
      <c r="AW173" s="13" t="s">
        <v>28</v>
      </c>
      <c r="AX173" s="13" t="s">
        <v>79</v>
      </c>
      <c r="AY173" s="156" t="s">
        <v>144</v>
      </c>
    </row>
    <row r="174" spans="2:65" s="1" customFormat="1" ht="24.2" customHeight="1">
      <c r="B174" s="133"/>
      <c r="C174" s="134" t="s">
        <v>224</v>
      </c>
      <c r="D174" s="134" t="s">
        <v>147</v>
      </c>
      <c r="E174" s="135" t="s">
        <v>225</v>
      </c>
      <c r="F174" s="136" t="s">
        <v>226</v>
      </c>
      <c r="G174" s="137" t="s">
        <v>171</v>
      </c>
      <c r="H174" s="138">
        <v>43.51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36</v>
      </c>
      <c r="P174" s="144">
        <f>O174*H174</f>
        <v>0</v>
      </c>
      <c r="Q174" s="144">
        <v>1.8380000000000001E-2</v>
      </c>
      <c r="R174" s="144">
        <f>Q174*H174</f>
        <v>0.79971380000000003</v>
      </c>
      <c r="S174" s="144">
        <v>0</v>
      </c>
      <c r="T174" s="145">
        <f>S174*H174</f>
        <v>0</v>
      </c>
      <c r="AR174" s="146" t="s">
        <v>151</v>
      </c>
      <c r="AT174" s="146" t="s">
        <v>147</v>
      </c>
      <c r="AU174" s="146" t="s">
        <v>81</v>
      </c>
      <c r="AY174" s="17" t="s">
        <v>144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79</v>
      </c>
      <c r="BK174" s="147">
        <f>ROUND(I174*H174,2)</f>
        <v>0</v>
      </c>
      <c r="BL174" s="17" t="s">
        <v>151</v>
      </c>
      <c r="BM174" s="146" t="s">
        <v>227</v>
      </c>
    </row>
    <row r="175" spans="2:65" s="12" customFormat="1">
      <c r="B175" s="148"/>
      <c r="D175" s="149" t="s">
        <v>153</v>
      </c>
      <c r="E175" s="150" t="s">
        <v>1</v>
      </c>
      <c r="F175" s="151" t="s">
        <v>174</v>
      </c>
      <c r="H175" s="150" t="s">
        <v>1</v>
      </c>
      <c r="I175" s="152"/>
      <c r="L175" s="148"/>
      <c r="M175" s="153"/>
      <c r="T175" s="154"/>
      <c r="AT175" s="150" t="s">
        <v>153</v>
      </c>
      <c r="AU175" s="150" t="s">
        <v>81</v>
      </c>
      <c r="AV175" s="12" t="s">
        <v>79</v>
      </c>
      <c r="AW175" s="12" t="s">
        <v>28</v>
      </c>
      <c r="AX175" s="12" t="s">
        <v>71</v>
      </c>
      <c r="AY175" s="150" t="s">
        <v>144</v>
      </c>
    </row>
    <row r="176" spans="2:65" s="12" customFormat="1">
      <c r="B176" s="148"/>
      <c r="D176" s="149" t="s">
        <v>153</v>
      </c>
      <c r="E176" s="150" t="s">
        <v>1</v>
      </c>
      <c r="F176" s="151" t="s">
        <v>228</v>
      </c>
      <c r="H176" s="150" t="s">
        <v>1</v>
      </c>
      <c r="I176" s="152"/>
      <c r="L176" s="148"/>
      <c r="M176" s="153"/>
      <c r="T176" s="154"/>
      <c r="AT176" s="150" t="s">
        <v>153</v>
      </c>
      <c r="AU176" s="150" t="s">
        <v>81</v>
      </c>
      <c r="AV176" s="12" t="s">
        <v>79</v>
      </c>
      <c r="AW176" s="12" t="s">
        <v>28</v>
      </c>
      <c r="AX176" s="12" t="s">
        <v>71</v>
      </c>
      <c r="AY176" s="150" t="s">
        <v>144</v>
      </c>
    </row>
    <row r="177" spans="2:51" s="13" customFormat="1">
      <c r="B177" s="155"/>
      <c r="D177" s="149" t="s">
        <v>153</v>
      </c>
      <c r="E177" s="156" t="s">
        <v>1</v>
      </c>
      <c r="F177" s="157" t="s">
        <v>229</v>
      </c>
      <c r="H177" s="158">
        <v>4.16</v>
      </c>
      <c r="I177" s="159"/>
      <c r="L177" s="155"/>
      <c r="M177" s="160"/>
      <c r="T177" s="161"/>
      <c r="AT177" s="156" t="s">
        <v>153</v>
      </c>
      <c r="AU177" s="156" t="s">
        <v>81</v>
      </c>
      <c r="AV177" s="13" t="s">
        <v>81</v>
      </c>
      <c r="AW177" s="13" t="s">
        <v>28</v>
      </c>
      <c r="AX177" s="13" t="s">
        <v>71</v>
      </c>
      <c r="AY177" s="156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230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231</v>
      </c>
      <c r="H179" s="158">
        <v>8.39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2" customFormat="1">
      <c r="B180" s="148"/>
      <c r="D180" s="149" t="s">
        <v>153</v>
      </c>
      <c r="E180" s="150" t="s">
        <v>1</v>
      </c>
      <c r="F180" s="151" t="s">
        <v>232</v>
      </c>
      <c r="H180" s="150" t="s">
        <v>1</v>
      </c>
      <c r="I180" s="152"/>
      <c r="L180" s="148"/>
      <c r="M180" s="153"/>
      <c r="T180" s="154"/>
      <c r="AT180" s="150" t="s">
        <v>153</v>
      </c>
      <c r="AU180" s="150" t="s">
        <v>81</v>
      </c>
      <c r="AV180" s="12" t="s">
        <v>79</v>
      </c>
      <c r="AW180" s="12" t="s">
        <v>28</v>
      </c>
      <c r="AX180" s="12" t="s">
        <v>71</v>
      </c>
      <c r="AY180" s="150" t="s">
        <v>144</v>
      </c>
    </row>
    <row r="181" spans="2:51" s="13" customFormat="1">
      <c r="B181" s="155"/>
      <c r="D181" s="149" t="s">
        <v>153</v>
      </c>
      <c r="E181" s="156" t="s">
        <v>1</v>
      </c>
      <c r="F181" s="157" t="s">
        <v>233</v>
      </c>
      <c r="H181" s="158">
        <v>9.5299999999999994</v>
      </c>
      <c r="I181" s="159"/>
      <c r="L181" s="155"/>
      <c r="M181" s="160"/>
      <c r="T181" s="161"/>
      <c r="AT181" s="156" t="s">
        <v>153</v>
      </c>
      <c r="AU181" s="156" t="s">
        <v>81</v>
      </c>
      <c r="AV181" s="13" t="s">
        <v>81</v>
      </c>
      <c r="AW181" s="13" t="s">
        <v>28</v>
      </c>
      <c r="AX181" s="13" t="s">
        <v>71</v>
      </c>
      <c r="AY181" s="156" t="s">
        <v>144</v>
      </c>
    </row>
    <row r="182" spans="2:51" s="14" customFormat="1">
      <c r="B182" s="173"/>
      <c r="D182" s="149" t="s">
        <v>153</v>
      </c>
      <c r="E182" s="174" t="s">
        <v>1</v>
      </c>
      <c r="F182" s="175" t="s">
        <v>178</v>
      </c>
      <c r="H182" s="176">
        <v>22.08</v>
      </c>
      <c r="I182" s="177"/>
      <c r="L182" s="173"/>
      <c r="M182" s="178"/>
      <c r="T182" s="179"/>
      <c r="AT182" s="174" t="s">
        <v>153</v>
      </c>
      <c r="AU182" s="174" t="s">
        <v>81</v>
      </c>
      <c r="AV182" s="14" t="s">
        <v>145</v>
      </c>
      <c r="AW182" s="14" t="s">
        <v>28</v>
      </c>
      <c r="AX182" s="14" t="s">
        <v>71</v>
      </c>
      <c r="AY182" s="174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179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2" customFormat="1">
      <c r="B184" s="148"/>
      <c r="D184" s="149" t="s">
        <v>153</v>
      </c>
      <c r="E184" s="150" t="s">
        <v>1</v>
      </c>
      <c r="F184" s="151" t="s">
        <v>234</v>
      </c>
      <c r="H184" s="150" t="s">
        <v>1</v>
      </c>
      <c r="I184" s="152"/>
      <c r="L184" s="148"/>
      <c r="M184" s="153"/>
      <c r="T184" s="154"/>
      <c r="AT184" s="150" t="s">
        <v>153</v>
      </c>
      <c r="AU184" s="150" t="s">
        <v>81</v>
      </c>
      <c r="AV184" s="12" t="s">
        <v>79</v>
      </c>
      <c r="AW184" s="12" t="s">
        <v>28</v>
      </c>
      <c r="AX184" s="12" t="s">
        <v>71</v>
      </c>
      <c r="AY184" s="150" t="s">
        <v>144</v>
      </c>
    </row>
    <row r="185" spans="2:51" s="13" customFormat="1">
      <c r="B185" s="155"/>
      <c r="D185" s="149" t="s">
        <v>153</v>
      </c>
      <c r="E185" s="156" t="s">
        <v>1</v>
      </c>
      <c r="F185" s="157" t="s">
        <v>235</v>
      </c>
      <c r="H185" s="158">
        <v>1.71</v>
      </c>
      <c r="I185" s="159"/>
      <c r="L185" s="155"/>
      <c r="M185" s="160"/>
      <c r="T185" s="161"/>
      <c r="AT185" s="156" t="s">
        <v>153</v>
      </c>
      <c r="AU185" s="156" t="s">
        <v>81</v>
      </c>
      <c r="AV185" s="13" t="s">
        <v>81</v>
      </c>
      <c r="AW185" s="13" t="s">
        <v>28</v>
      </c>
      <c r="AX185" s="13" t="s">
        <v>71</v>
      </c>
      <c r="AY185" s="156" t="s">
        <v>144</v>
      </c>
    </row>
    <row r="186" spans="2:51" s="12" customFormat="1">
      <c r="B186" s="148"/>
      <c r="D186" s="149" t="s">
        <v>153</v>
      </c>
      <c r="E186" s="150" t="s">
        <v>1</v>
      </c>
      <c r="F186" s="151" t="s">
        <v>236</v>
      </c>
      <c r="H186" s="150" t="s">
        <v>1</v>
      </c>
      <c r="I186" s="152"/>
      <c r="L186" s="148"/>
      <c r="M186" s="153"/>
      <c r="T186" s="154"/>
      <c r="AT186" s="150" t="s">
        <v>153</v>
      </c>
      <c r="AU186" s="150" t="s">
        <v>81</v>
      </c>
      <c r="AV186" s="12" t="s">
        <v>79</v>
      </c>
      <c r="AW186" s="12" t="s">
        <v>28</v>
      </c>
      <c r="AX186" s="12" t="s">
        <v>71</v>
      </c>
      <c r="AY186" s="150" t="s">
        <v>144</v>
      </c>
    </row>
    <row r="187" spans="2:51" s="13" customFormat="1">
      <c r="B187" s="155"/>
      <c r="D187" s="149" t="s">
        <v>153</v>
      </c>
      <c r="E187" s="156" t="s">
        <v>1</v>
      </c>
      <c r="F187" s="157" t="s">
        <v>237</v>
      </c>
      <c r="H187" s="158">
        <v>8.99</v>
      </c>
      <c r="I187" s="159"/>
      <c r="L187" s="155"/>
      <c r="M187" s="160"/>
      <c r="T187" s="161"/>
      <c r="AT187" s="156" t="s">
        <v>153</v>
      </c>
      <c r="AU187" s="156" t="s">
        <v>81</v>
      </c>
      <c r="AV187" s="13" t="s">
        <v>81</v>
      </c>
      <c r="AW187" s="13" t="s">
        <v>28</v>
      </c>
      <c r="AX187" s="13" t="s">
        <v>71</v>
      </c>
      <c r="AY187" s="156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238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3" customFormat="1">
      <c r="B189" s="155"/>
      <c r="D189" s="149" t="s">
        <v>153</v>
      </c>
      <c r="E189" s="156" t="s">
        <v>1</v>
      </c>
      <c r="F189" s="157" t="s">
        <v>239</v>
      </c>
      <c r="H189" s="158">
        <v>9.07</v>
      </c>
      <c r="I189" s="159"/>
      <c r="L189" s="155"/>
      <c r="M189" s="160"/>
      <c r="T189" s="161"/>
      <c r="AT189" s="156" t="s">
        <v>153</v>
      </c>
      <c r="AU189" s="156" t="s">
        <v>81</v>
      </c>
      <c r="AV189" s="13" t="s">
        <v>81</v>
      </c>
      <c r="AW189" s="13" t="s">
        <v>28</v>
      </c>
      <c r="AX189" s="13" t="s">
        <v>71</v>
      </c>
      <c r="AY189" s="156" t="s">
        <v>144</v>
      </c>
    </row>
    <row r="190" spans="2:51" s="12" customFormat="1">
      <c r="B190" s="148"/>
      <c r="D190" s="149" t="s">
        <v>153</v>
      </c>
      <c r="E190" s="150" t="s">
        <v>1</v>
      </c>
      <c r="F190" s="151" t="s">
        <v>240</v>
      </c>
      <c r="H190" s="150" t="s">
        <v>1</v>
      </c>
      <c r="I190" s="152"/>
      <c r="L190" s="148"/>
      <c r="M190" s="153"/>
      <c r="T190" s="154"/>
      <c r="AT190" s="150" t="s">
        <v>153</v>
      </c>
      <c r="AU190" s="150" t="s">
        <v>81</v>
      </c>
      <c r="AV190" s="12" t="s">
        <v>79</v>
      </c>
      <c r="AW190" s="12" t="s">
        <v>28</v>
      </c>
      <c r="AX190" s="12" t="s">
        <v>71</v>
      </c>
      <c r="AY190" s="150" t="s">
        <v>144</v>
      </c>
    </row>
    <row r="191" spans="2:51" s="13" customFormat="1">
      <c r="B191" s="155"/>
      <c r="D191" s="149" t="s">
        <v>153</v>
      </c>
      <c r="E191" s="156" t="s">
        <v>1</v>
      </c>
      <c r="F191" s="157" t="s">
        <v>241</v>
      </c>
      <c r="H191" s="158">
        <v>1.66</v>
      </c>
      <c r="I191" s="159"/>
      <c r="L191" s="155"/>
      <c r="M191" s="160"/>
      <c r="T191" s="161"/>
      <c r="AT191" s="156" t="s">
        <v>153</v>
      </c>
      <c r="AU191" s="156" t="s">
        <v>81</v>
      </c>
      <c r="AV191" s="13" t="s">
        <v>81</v>
      </c>
      <c r="AW191" s="13" t="s">
        <v>28</v>
      </c>
      <c r="AX191" s="13" t="s">
        <v>71</v>
      </c>
      <c r="AY191" s="156" t="s">
        <v>144</v>
      </c>
    </row>
    <row r="192" spans="2:51" s="14" customFormat="1">
      <c r="B192" s="173"/>
      <c r="D192" s="149" t="s">
        <v>153</v>
      </c>
      <c r="E192" s="174" t="s">
        <v>1</v>
      </c>
      <c r="F192" s="175" t="s">
        <v>178</v>
      </c>
      <c r="H192" s="176">
        <v>21.43</v>
      </c>
      <c r="I192" s="177"/>
      <c r="L192" s="173"/>
      <c r="M192" s="178"/>
      <c r="T192" s="179"/>
      <c r="AT192" s="174" t="s">
        <v>153</v>
      </c>
      <c r="AU192" s="174" t="s">
        <v>81</v>
      </c>
      <c r="AV192" s="14" t="s">
        <v>145</v>
      </c>
      <c r="AW192" s="14" t="s">
        <v>28</v>
      </c>
      <c r="AX192" s="14" t="s">
        <v>71</v>
      </c>
      <c r="AY192" s="174" t="s">
        <v>144</v>
      </c>
    </row>
    <row r="193" spans="2:65" s="15" customFormat="1">
      <c r="B193" s="180"/>
      <c r="D193" s="149" t="s">
        <v>153</v>
      </c>
      <c r="E193" s="181" t="s">
        <v>1</v>
      </c>
      <c r="F193" s="182" t="s">
        <v>182</v>
      </c>
      <c r="H193" s="183">
        <v>43.51</v>
      </c>
      <c r="I193" s="184"/>
      <c r="L193" s="180"/>
      <c r="M193" s="185"/>
      <c r="T193" s="186"/>
      <c r="AT193" s="181" t="s">
        <v>153</v>
      </c>
      <c r="AU193" s="181" t="s">
        <v>81</v>
      </c>
      <c r="AV193" s="15" t="s">
        <v>151</v>
      </c>
      <c r="AW193" s="15" t="s">
        <v>28</v>
      </c>
      <c r="AX193" s="15" t="s">
        <v>79</v>
      </c>
      <c r="AY193" s="181" t="s">
        <v>144</v>
      </c>
    </row>
    <row r="194" spans="2:65" s="1" customFormat="1" ht="24.2" customHeight="1">
      <c r="B194" s="133"/>
      <c r="C194" s="134" t="s">
        <v>242</v>
      </c>
      <c r="D194" s="134" t="s">
        <v>147</v>
      </c>
      <c r="E194" s="135" t="s">
        <v>243</v>
      </c>
      <c r="F194" s="136" t="s">
        <v>244</v>
      </c>
      <c r="G194" s="137" t="s">
        <v>171</v>
      </c>
      <c r="H194" s="138">
        <v>217.65299999999999</v>
      </c>
      <c r="I194" s="139"/>
      <c r="J194" s="140">
        <f>ROUND(I194*H194,2)</f>
        <v>0</v>
      </c>
      <c r="K194" s="141"/>
      <c r="L194" s="32"/>
      <c r="M194" s="142" t="s">
        <v>1</v>
      </c>
      <c r="N194" s="143" t="s">
        <v>36</v>
      </c>
      <c r="P194" s="144">
        <f>O194*H194</f>
        <v>0</v>
      </c>
      <c r="Q194" s="144">
        <v>4.3800000000000002E-3</v>
      </c>
      <c r="R194" s="144">
        <f>Q194*H194</f>
        <v>0.95332013999999998</v>
      </c>
      <c r="S194" s="144">
        <v>0</v>
      </c>
      <c r="T194" s="145">
        <f>S194*H194</f>
        <v>0</v>
      </c>
      <c r="AR194" s="146" t="s">
        <v>151</v>
      </c>
      <c r="AT194" s="146" t="s">
        <v>147</v>
      </c>
      <c r="AU194" s="146" t="s">
        <v>81</v>
      </c>
      <c r="AY194" s="17" t="s">
        <v>144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79</v>
      </c>
      <c r="BK194" s="147">
        <f>ROUND(I194*H194,2)</f>
        <v>0</v>
      </c>
      <c r="BL194" s="17" t="s">
        <v>151</v>
      </c>
      <c r="BM194" s="146" t="s">
        <v>245</v>
      </c>
    </row>
    <row r="195" spans="2:65" s="12" customFormat="1">
      <c r="B195" s="148"/>
      <c r="D195" s="149" t="s">
        <v>153</v>
      </c>
      <c r="E195" s="150" t="s">
        <v>1</v>
      </c>
      <c r="F195" s="151" t="s">
        <v>246</v>
      </c>
      <c r="H195" s="150" t="s">
        <v>1</v>
      </c>
      <c r="I195" s="152"/>
      <c r="L195" s="148"/>
      <c r="M195" s="153"/>
      <c r="T195" s="154"/>
      <c r="AT195" s="150" t="s">
        <v>153</v>
      </c>
      <c r="AU195" s="150" t="s">
        <v>81</v>
      </c>
      <c r="AV195" s="12" t="s">
        <v>79</v>
      </c>
      <c r="AW195" s="12" t="s">
        <v>28</v>
      </c>
      <c r="AX195" s="12" t="s">
        <v>71</v>
      </c>
      <c r="AY195" s="150" t="s">
        <v>144</v>
      </c>
    </row>
    <row r="196" spans="2:65" s="12" customFormat="1">
      <c r="B196" s="148"/>
      <c r="D196" s="149" t="s">
        <v>153</v>
      </c>
      <c r="E196" s="150" t="s">
        <v>1</v>
      </c>
      <c r="F196" s="151" t="s">
        <v>174</v>
      </c>
      <c r="H196" s="150" t="s">
        <v>1</v>
      </c>
      <c r="I196" s="152"/>
      <c r="L196" s="148"/>
      <c r="M196" s="153"/>
      <c r="T196" s="154"/>
      <c r="AT196" s="150" t="s">
        <v>153</v>
      </c>
      <c r="AU196" s="150" t="s">
        <v>81</v>
      </c>
      <c r="AV196" s="12" t="s">
        <v>79</v>
      </c>
      <c r="AW196" s="12" t="s">
        <v>28</v>
      </c>
      <c r="AX196" s="12" t="s">
        <v>71</v>
      </c>
      <c r="AY196" s="150" t="s">
        <v>144</v>
      </c>
    </row>
    <row r="197" spans="2:65" s="13" customFormat="1">
      <c r="B197" s="155"/>
      <c r="D197" s="149" t="s">
        <v>153</v>
      </c>
      <c r="E197" s="156" t="s">
        <v>1</v>
      </c>
      <c r="F197" s="157" t="s">
        <v>247</v>
      </c>
      <c r="H197" s="158">
        <v>3.15</v>
      </c>
      <c r="I197" s="159"/>
      <c r="L197" s="155"/>
      <c r="M197" s="160"/>
      <c r="T197" s="161"/>
      <c r="AT197" s="156" t="s">
        <v>153</v>
      </c>
      <c r="AU197" s="156" t="s">
        <v>81</v>
      </c>
      <c r="AV197" s="13" t="s">
        <v>81</v>
      </c>
      <c r="AW197" s="13" t="s">
        <v>28</v>
      </c>
      <c r="AX197" s="13" t="s">
        <v>71</v>
      </c>
      <c r="AY197" s="156" t="s">
        <v>144</v>
      </c>
    </row>
    <row r="198" spans="2:65" s="13" customFormat="1">
      <c r="B198" s="155"/>
      <c r="D198" s="149" t="s">
        <v>153</v>
      </c>
      <c r="E198" s="156" t="s">
        <v>1</v>
      </c>
      <c r="F198" s="157" t="s">
        <v>248</v>
      </c>
      <c r="H198" s="158">
        <v>3.137</v>
      </c>
      <c r="I198" s="159"/>
      <c r="L198" s="155"/>
      <c r="M198" s="160"/>
      <c r="T198" s="161"/>
      <c r="AT198" s="156" t="s">
        <v>153</v>
      </c>
      <c r="AU198" s="156" t="s">
        <v>81</v>
      </c>
      <c r="AV198" s="13" t="s">
        <v>81</v>
      </c>
      <c r="AW198" s="13" t="s">
        <v>28</v>
      </c>
      <c r="AX198" s="13" t="s">
        <v>71</v>
      </c>
      <c r="AY198" s="156" t="s">
        <v>144</v>
      </c>
    </row>
    <row r="199" spans="2:65" s="13" customFormat="1">
      <c r="B199" s="155"/>
      <c r="D199" s="149" t="s">
        <v>153</v>
      </c>
      <c r="E199" s="156" t="s">
        <v>1</v>
      </c>
      <c r="F199" s="157" t="s">
        <v>249</v>
      </c>
      <c r="H199" s="158">
        <v>2.1030000000000002</v>
      </c>
      <c r="I199" s="159"/>
      <c r="L199" s="155"/>
      <c r="M199" s="160"/>
      <c r="T199" s="161"/>
      <c r="AT199" s="156" t="s">
        <v>153</v>
      </c>
      <c r="AU199" s="156" t="s">
        <v>81</v>
      </c>
      <c r="AV199" s="13" t="s">
        <v>81</v>
      </c>
      <c r="AW199" s="13" t="s">
        <v>28</v>
      </c>
      <c r="AX199" s="13" t="s">
        <v>71</v>
      </c>
      <c r="AY199" s="156" t="s">
        <v>144</v>
      </c>
    </row>
    <row r="200" spans="2:65" s="14" customFormat="1">
      <c r="B200" s="173"/>
      <c r="D200" s="149" t="s">
        <v>153</v>
      </c>
      <c r="E200" s="174" t="s">
        <v>1</v>
      </c>
      <c r="F200" s="175" t="s">
        <v>178</v>
      </c>
      <c r="H200" s="176">
        <v>8.39</v>
      </c>
      <c r="I200" s="177"/>
      <c r="L200" s="173"/>
      <c r="M200" s="178"/>
      <c r="T200" s="179"/>
      <c r="AT200" s="174" t="s">
        <v>153</v>
      </c>
      <c r="AU200" s="174" t="s">
        <v>81</v>
      </c>
      <c r="AV200" s="14" t="s">
        <v>145</v>
      </c>
      <c r="AW200" s="14" t="s">
        <v>28</v>
      </c>
      <c r="AX200" s="14" t="s">
        <v>71</v>
      </c>
      <c r="AY200" s="174" t="s">
        <v>144</v>
      </c>
    </row>
    <row r="201" spans="2:65" s="12" customFormat="1">
      <c r="B201" s="148"/>
      <c r="D201" s="149" t="s">
        <v>153</v>
      </c>
      <c r="E201" s="150" t="s">
        <v>1</v>
      </c>
      <c r="F201" s="151" t="s">
        <v>179</v>
      </c>
      <c r="H201" s="150" t="s">
        <v>1</v>
      </c>
      <c r="I201" s="152"/>
      <c r="L201" s="148"/>
      <c r="M201" s="153"/>
      <c r="T201" s="154"/>
      <c r="AT201" s="150" t="s">
        <v>153</v>
      </c>
      <c r="AU201" s="150" t="s">
        <v>81</v>
      </c>
      <c r="AV201" s="12" t="s">
        <v>79</v>
      </c>
      <c r="AW201" s="12" t="s">
        <v>28</v>
      </c>
      <c r="AX201" s="12" t="s">
        <v>71</v>
      </c>
      <c r="AY201" s="150" t="s">
        <v>144</v>
      </c>
    </row>
    <row r="202" spans="2:65" s="13" customFormat="1">
      <c r="B202" s="155"/>
      <c r="D202" s="149" t="s">
        <v>153</v>
      </c>
      <c r="E202" s="156" t="s">
        <v>1</v>
      </c>
      <c r="F202" s="157" t="s">
        <v>250</v>
      </c>
      <c r="H202" s="158">
        <v>4.4009999999999998</v>
      </c>
      <c r="I202" s="159"/>
      <c r="L202" s="155"/>
      <c r="M202" s="160"/>
      <c r="T202" s="161"/>
      <c r="AT202" s="156" t="s">
        <v>153</v>
      </c>
      <c r="AU202" s="156" t="s">
        <v>81</v>
      </c>
      <c r="AV202" s="13" t="s">
        <v>81</v>
      </c>
      <c r="AW202" s="13" t="s">
        <v>28</v>
      </c>
      <c r="AX202" s="13" t="s">
        <v>71</v>
      </c>
      <c r="AY202" s="156" t="s">
        <v>144</v>
      </c>
    </row>
    <row r="203" spans="2:65" s="13" customFormat="1">
      <c r="B203" s="155"/>
      <c r="D203" s="149" t="s">
        <v>153</v>
      </c>
      <c r="E203" s="156" t="s">
        <v>1</v>
      </c>
      <c r="F203" s="157" t="s">
        <v>251</v>
      </c>
      <c r="H203" s="158">
        <v>1.62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28</v>
      </c>
      <c r="AX203" s="13" t="s">
        <v>71</v>
      </c>
      <c r="AY203" s="156" t="s">
        <v>144</v>
      </c>
    </row>
    <row r="204" spans="2:65" s="12" customFormat="1">
      <c r="B204" s="148"/>
      <c r="D204" s="149" t="s">
        <v>153</v>
      </c>
      <c r="E204" s="150" t="s">
        <v>1</v>
      </c>
      <c r="F204" s="151" t="s">
        <v>252</v>
      </c>
      <c r="H204" s="150" t="s">
        <v>1</v>
      </c>
      <c r="I204" s="152"/>
      <c r="L204" s="148"/>
      <c r="M204" s="153"/>
      <c r="T204" s="154"/>
      <c r="AT204" s="150" t="s">
        <v>153</v>
      </c>
      <c r="AU204" s="150" t="s">
        <v>81</v>
      </c>
      <c r="AV204" s="12" t="s">
        <v>79</v>
      </c>
      <c r="AW204" s="12" t="s">
        <v>28</v>
      </c>
      <c r="AX204" s="12" t="s">
        <v>71</v>
      </c>
      <c r="AY204" s="150" t="s">
        <v>144</v>
      </c>
    </row>
    <row r="205" spans="2:65" s="13" customFormat="1">
      <c r="B205" s="155"/>
      <c r="D205" s="149" t="s">
        <v>153</v>
      </c>
      <c r="E205" s="156" t="s">
        <v>1</v>
      </c>
      <c r="F205" s="157" t="s">
        <v>253</v>
      </c>
      <c r="H205" s="158">
        <v>143.964</v>
      </c>
      <c r="I205" s="159"/>
      <c r="L205" s="155"/>
      <c r="M205" s="160"/>
      <c r="T205" s="161"/>
      <c r="AT205" s="156" t="s">
        <v>153</v>
      </c>
      <c r="AU205" s="156" t="s">
        <v>81</v>
      </c>
      <c r="AV205" s="13" t="s">
        <v>81</v>
      </c>
      <c r="AW205" s="13" t="s">
        <v>28</v>
      </c>
      <c r="AX205" s="13" t="s">
        <v>71</v>
      </c>
      <c r="AY205" s="156" t="s">
        <v>144</v>
      </c>
    </row>
    <row r="206" spans="2:65" s="14" customFormat="1">
      <c r="B206" s="173"/>
      <c r="D206" s="149" t="s">
        <v>153</v>
      </c>
      <c r="E206" s="174" t="s">
        <v>1</v>
      </c>
      <c r="F206" s="175" t="s">
        <v>178</v>
      </c>
      <c r="H206" s="176">
        <v>149.98500000000001</v>
      </c>
      <c r="I206" s="177"/>
      <c r="L206" s="173"/>
      <c r="M206" s="178"/>
      <c r="T206" s="179"/>
      <c r="AT206" s="174" t="s">
        <v>153</v>
      </c>
      <c r="AU206" s="174" t="s">
        <v>81</v>
      </c>
      <c r="AV206" s="14" t="s">
        <v>145</v>
      </c>
      <c r="AW206" s="14" t="s">
        <v>28</v>
      </c>
      <c r="AX206" s="14" t="s">
        <v>71</v>
      </c>
      <c r="AY206" s="174" t="s">
        <v>144</v>
      </c>
    </row>
    <row r="207" spans="2:65" s="12" customFormat="1">
      <c r="B207" s="148"/>
      <c r="D207" s="149" t="s">
        <v>153</v>
      </c>
      <c r="E207" s="150" t="s">
        <v>1</v>
      </c>
      <c r="F207" s="151" t="s">
        <v>254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255</v>
      </c>
      <c r="H208" s="158">
        <v>59.277999999999999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71</v>
      </c>
      <c r="AY208" s="156" t="s">
        <v>144</v>
      </c>
    </row>
    <row r="209" spans="2:65" s="14" customFormat="1">
      <c r="B209" s="173"/>
      <c r="D209" s="149" t="s">
        <v>153</v>
      </c>
      <c r="E209" s="174" t="s">
        <v>1</v>
      </c>
      <c r="F209" s="175" t="s">
        <v>178</v>
      </c>
      <c r="H209" s="176">
        <v>59.277999999999999</v>
      </c>
      <c r="I209" s="177"/>
      <c r="L209" s="173"/>
      <c r="M209" s="178"/>
      <c r="T209" s="179"/>
      <c r="AT209" s="174" t="s">
        <v>153</v>
      </c>
      <c r="AU209" s="174" t="s">
        <v>81</v>
      </c>
      <c r="AV209" s="14" t="s">
        <v>145</v>
      </c>
      <c r="AW209" s="14" t="s">
        <v>28</v>
      </c>
      <c r="AX209" s="14" t="s">
        <v>71</v>
      </c>
      <c r="AY209" s="174" t="s">
        <v>144</v>
      </c>
    </row>
    <row r="210" spans="2:65" s="15" customFormat="1">
      <c r="B210" s="180"/>
      <c r="D210" s="149" t="s">
        <v>153</v>
      </c>
      <c r="E210" s="181" t="s">
        <v>1</v>
      </c>
      <c r="F210" s="182" t="s">
        <v>182</v>
      </c>
      <c r="H210" s="183">
        <v>217.65299999999999</v>
      </c>
      <c r="I210" s="184"/>
      <c r="L210" s="180"/>
      <c r="M210" s="185"/>
      <c r="T210" s="186"/>
      <c r="AT210" s="181" t="s">
        <v>153</v>
      </c>
      <c r="AU210" s="181" t="s">
        <v>81</v>
      </c>
      <c r="AV210" s="15" t="s">
        <v>151</v>
      </c>
      <c r="AW210" s="15" t="s">
        <v>28</v>
      </c>
      <c r="AX210" s="15" t="s">
        <v>79</v>
      </c>
      <c r="AY210" s="181" t="s">
        <v>144</v>
      </c>
    </row>
    <row r="211" spans="2:65" s="1" customFormat="1" ht="24.2" customHeight="1">
      <c r="B211" s="133"/>
      <c r="C211" s="134" t="s">
        <v>8</v>
      </c>
      <c r="D211" s="134" t="s">
        <v>147</v>
      </c>
      <c r="E211" s="135" t="s">
        <v>256</v>
      </c>
      <c r="F211" s="136" t="s">
        <v>257</v>
      </c>
      <c r="G211" s="137" t="s">
        <v>171</v>
      </c>
      <c r="H211" s="138">
        <v>45.741999999999997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36</v>
      </c>
      <c r="P211" s="144">
        <f>O211*H211</f>
        <v>0</v>
      </c>
      <c r="Q211" s="144">
        <v>1.54E-2</v>
      </c>
      <c r="R211" s="144">
        <f>Q211*H211</f>
        <v>0.70442680000000002</v>
      </c>
      <c r="S211" s="144">
        <v>0</v>
      </c>
      <c r="T211" s="145">
        <f>S211*H211</f>
        <v>0</v>
      </c>
      <c r="AR211" s="146" t="s">
        <v>151</v>
      </c>
      <c r="AT211" s="146" t="s">
        <v>147</v>
      </c>
      <c r="AU211" s="146" t="s">
        <v>81</v>
      </c>
      <c r="AY211" s="17" t="s">
        <v>144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79</v>
      </c>
      <c r="BK211" s="147">
        <f>ROUND(I211*H211,2)</f>
        <v>0</v>
      </c>
      <c r="BL211" s="17" t="s">
        <v>151</v>
      </c>
      <c r="BM211" s="146" t="s">
        <v>258</v>
      </c>
    </row>
    <row r="212" spans="2:65" s="12" customFormat="1">
      <c r="B212" s="148"/>
      <c r="D212" s="149" t="s">
        <v>153</v>
      </c>
      <c r="E212" s="150" t="s">
        <v>1</v>
      </c>
      <c r="F212" s="151" t="s">
        <v>174</v>
      </c>
      <c r="H212" s="150" t="s">
        <v>1</v>
      </c>
      <c r="I212" s="152"/>
      <c r="L212" s="148"/>
      <c r="M212" s="153"/>
      <c r="T212" s="154"/>
      <c r="AT212" s="150" t="s">
        <v>153</v>
      </c>
      <c r="AU212" s="150" t="s">
        <v>81</v>
      </c>
      <c r="AV212" s="12" t="s">
        <v>79</v>
      </c>
      <c r="AW212" s="12" t="s">
        <v>28</v>
      </c>
      <c r="AX212" s="12" t="s">
        <v>71</v>
      </c>
      <c r="AY212" s="150" t="s">
        <v>144</v>
      </c>
    </row>
    <row r="213" spans="2:65" s="12" customFormat="1">
      <c r="B213" s="148"/>
      <c r="D213" s="149" t="s">
        <v>153</v>
      </c>
      <c r="E213" s="150" t="s">
        <v>1</v>
      </c>
      <c r="F213" s="151" t="s">
        <v>228</v>
      </c>
      <c r="H213" s="150" t="s">
        <v>1</v>
      </c>
      <c r="I213" s="152"/>
      <c r="L213" s="148"/>
      <c r="M213" s="153"/>
      <c r="T213" s="154"/>
      <c r="AT213" s="150" t="s">
        <v>153</v>
      </c>
      <c r="AU213" s="150" t="s">
        <v>81</v>
      </c>
      <c r="AV213" s="12" t="s">
        <v>79</v>
      </c>
      <c r="AW213" s="12" t="s">
        <v>28</v>
      </c>
      <c r="AX213" s="12" t="s">
        <v>71</v>
      </c>
      <c r="AY213" s="150" t="s">
        <v>144</v>
      </c>
    </row>
    <row r="214" spans="2:65" s="13" customFormat="1">
      <c r="B214" s="155"/>
      <c r="D214" s="149" t="s">
        <v>153</v>
      </c>
      <c r="E214" s="156" t="s">
        <v>1</v>
      </c>
      <c r="F214" s="157" t="s">
        <v>259</v>
      </c>
      <c r="H214" s="158">
        <v>6.0860000000000003</v>
      </c>
      <c r="I214" s="159"/>
      <c r="L214" s="155"/>
      <c r="M214" s="160"/>
      <c r="T214" s="161"/>
      <c r="AT214" s="156" t="s">
        <v>153</v>
      </c>
      <c r="AU214" s="156" t="s">
        <v>81</v>
      </c>
      <c r="AV214" s="13" t="s">
        <v>81</v>
      </c>
      <c r="AW214" s="13" t="s">
        <v>28</v>
      </c>
      <c r="AX214" s="13" t="s">
        <v>71</v>
      </c>
      <c r="AY214" s="156" t="s">
        <v>144</v>
      </c>
    </row>
    <row r="215" spans="2:65" s="12" customFormat="1">
      <c r="B215" s="148"/>
      <c r="D215" s="149" t="s">
        <v>153</v>
      </c>
      <c r="E215" s="150" t="s">
        <v>1</v>
      </c>
      <c r="F215" s="151" t="s">
        <v>230</v>
      </c>
      <c r="H215" s="150" t="s">
        <v>1</v>
      </c>
      <c r="I215" s="152"/>
      <c r="L215" s="148"/>
      <c r="M215" s="153"/>
      <c r="T215" s="154"/>
      <c r="AT215" s="150" t="s">
        <v>153</v>
      </c>
      <c r="AU215" s="150" t="s">
        <v>81</v>
      </c>
      <c r="AV215" s="12" t="s">
        <v>79</v>
      </c>
      <c r="AW215" s="12" t="s">
        <v>28</v>
      </c>
      <c r="AX215" s="12" t="s">
        <v>71</v>
      </c>
      <c r="AY215" s="150" t="s">
        <v>144</v>
      </c>
    </row>
    <row r="216" spans="2:65" s="13" customFormat="1">
      <c r="B216" s="155"/>
      <c r="D216" s="149" t="s">
        <v>153</v>
      </c>
      <c r="E216" s="156" t="s">
        <v>1</v>
      </c>
      <c r="F216" s="157" t="s">
        <v>260</v>
      </c>
      <c r="H216" s="158">
        <v>9.718</v>
      </c>
      <c r="I216" s="159"/>
      <c r="L216" s="155"/>
      <c r="M216" s="160"/>
      <c r="T216" s="161"/>
      <c r="AT216" s="156" t="s">
        <v>153</v>
      </c>
      <c r="AU216" s="156" t="s">
        <v>81</v>
      </c>
      <c r="AV216" s="13" t="s">
        <v>81</v>
      </c>
      <c r="AW216" s="13" t="s">
        <v>28</v>
      </c>
      <c r="AX216" s="13" t="s">
        <v>71</v>
      </c>
      <c r="AY216" s="156" t="s">
        <v>144</v>
      </c>
    </row>
    <row r="217" spans="2:65" s="12" customFormat="1">
      <c r="B217" s="148"/>
      <c r="D217" s="149" t="s">
        <v>153</v>
      </c>
      <c r="E217" s="150" t="s">
        <v>1</v>
      </c>
      <c r="F217" s="151" t="s">
        <v>232</v>
      </c>
      <c r="H217" s="150" t="s">
        <v>1</v>
      </c>
      <c r="I217" s="152"/>
      <c r="L217" s="148"/>
      <c r="M217" s="153"/>
      <c r="T217" s="154"/>
      <c r="AT217" s="150" t="s">
        <v>153</v>
      </c>
      <c r="AU217" s="150" t="s">
        <v>81</v>
      </c>
      <c r="AV217" s="12" t="s">
        <v>79</v>
      </c>
      <c r="AW217" s="12" t="s">
        <v>28</v>
      </c>
      <c r="AX217" s="12" t="s">
        <v>71</v>
      </c>
      <c r="AY217" s="150" t="s">
        <v>144</v>
      </c>
    </row>
    <row r="218" spans="2:65" s="13" customFormat="1">
      <c r="B218" s="155"/>
      <c r="D218" s="149" t="s">
        <v>153</v>
      </c>
      <c r="E218" s="156" t="s">
        <v>1</v>
      </c>
      <c r="F218" s="157" t="s">
        <v>261</v>
      </c>
      <c r="H218" s="158">
        <v>8.3699999999999992</v>
      </c>
      <c r="I218" s="159"/>
      <c r="L218" s="155"/>
      <c r="M218" s="160"/>
      <c r="T218" s="161"/>
      <c r="AT218" s="156" t="s">
        <v>153</v>
      </c>
      <c r="AU218" s="156" t="s">
        <v>81</v>
      </c>
      <c r="AV218" s="13" t="s">
        <v>81</v>
      </c>
      <c r="AW218" s="13" t="s">
        <v>28</v>
      </c>
      <c r="AX218" s="13" t="s">
        <v>71</v>
      </c>
      <c r="AY218" s="156" t="s">
        <v>144</v>
      </c>
    </row>
    <row r="219" spans="2:65" s="14" customFormat="1">
      <c r="B219" s="173"/>
      <c r="D219" s="149" t="s">
        <v>153</v>
      </c>
      <c r="E219" s="174" t="s">
        <v>1</v>
      </c>
      <c r="F219" s="175" t="s">
        <v>178</v>
      </c>
      <c r="H219" s="176">
        <v>24.173999999999999</v>
      </c>
      <c r="I219" s="177"/>
      <c r="L219" s="173"/>
      <c r="M219" s="178"/>
      <c r="T219" s="179"/>
      <c r="AT219" s="174" t="s">
        <v>153</v>
      </c>
      <c r="AU219" s="174" t="s">
        <v>81</v>
      </c>
      <c r="AV219" s="14" t="s">
        <v>145</v>
      </c>
      <c r="AW219" s="14" t="s">
        <v>28</v>
      </c>
      <c r="AX219" s="14" t="s">
        <v>71</v>
      </c>
      <c r="AY219" s="174" t="s">
        <v>144</v>
      </c>
    </row>
    <row r="220" spans="2:65" s="12" customFormat="1">
      <c r="B220" s="148"/>
      <c r="D220" s="149" t="s">
        <v>153</v>
      </c>
      <c r="E220" s="150" t="s">
        <v>1</v>
      </c>
      <c r="F220" s="151" t="s">
        <v>179</v>
      </c>
      <c r="H220" s="150" t="s">
        <v>1</v>
      </c>
      <c r="I220" s="152"/>
      <c r="L220" s="148"/>
      <c r="M220" s="153"/>
      <c r="T220" s="154"/>
      <c r="AT220" s="150" t="s">
        <v>153</v>
      </c>
      <c r="AU220" s="150" t="s">
        <v>81</v>
      </c>
      <c r="AV220" s="12" t="s">
        <v>79</v>
      </c>
      <c r="AW220" s="12" t="s">
        <v>28</v>
      </c>
      <c r="AX220" s="12" t="s">
        <v>71</v>
      </c>
      <c r="AY220" s="150" t="s">
        <v>144</v>
      </c>
    </row>
    <row r="221" spans="2:65" s="12" customFormat="1">
      <c r="B221" s="148"/>
      <c r="D221" s="149" t="s">
        <v>153</v>
      </c>
      <c r="E221" s="150" t="s">
        <v>1</v>
      </c>
      <c r="F221" s="151" t="s">
        <v>234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262</v>
      </c>
      <c r="H222" s="158">
        <v>2.1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236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>
      <c r="B224" s="155"/>
      <c r="D224" s="149" t="s">
        <v>153</v>
      </c>
      <c r="E224" s="156" t="s">
        <v>1</v>
      </c>
      <c r="F224" s="157" t="s">
        <v>263</v>
      </c>
      <c r="H224" s="158">
        <v>9.3179999999999996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2" customFormat="1">
      <c r="B225" s="148"/>
      <c r="D225" s="149" t="s">
        <v>153</v>
      </c>
      <c r="E225" s="150" t="s">
        <v>1</v>
      </c>
      <c r="F225" s="151" t="s">
        <v>238</v>
      </c>
      <c r="H225" s="150" t="s">
        <v>1</v>
      </c>
      <c r="I225" s="152"/>
      <c r="L225" s="148"/>
      <c r="M225" s="153"/>
      <c r="T225" s="154"/>
      <c r="AT225" s="150" t="s">
        <v>153</v>
      </c>
      <c r="AU225" s="150" t="s">
        <v>81</v>
      </c>
      <c r="AV225" s="12" t="s">
        <v>79</v>
      </c>
      <c r="AW225" s="12" t="s">
        <v>28</v>
      </c>
      <c r="AX225" s="12" t="s">
        <v>71</v>
      </c>
      <c r="AY225" s="150" t="s">
        <v>144</v>
      </c>
    </row>
    <row r="226" spans="2:65" s="13" customFormat="1">
      <c r="B226" s="155"/>
      <c r="D226" s="149" t="s">
        <v>153</v>
      </c>
      <c r="E226" s="156" t="s">
        <v>1</v>
      </c>
      <c r="F226" s="157" t="s">
        <v>264</v>
      </c>
      <c r="H226" s="158">
        <v>10.15</v>
      </c>
      <c r="I226" s="159"/>
      <c r="L226" s="155"/>
      <c r="M226" s="160"/>
      <c r="T226" s="161"/>
      <c r="AT226" s="156" t="s">
        <v>153</v>
      </c>
      <c r="AU226" s="156" t="s">
        <v>81</v>
      </c>
      <c r="AV226" s="13" t="s">
        <v>81</v>
      </c>
      <c r="AW226" s="13" t="s">
        <v>28</v>
      </c>
      <c r="AX226" s="13" t="s">
        <v>71</v>
      </c>
      <c r="AY226" s="156" t="s">
        <v>144</v>
      </c>
    </row>
    <row r="227" spans="2:65" s="14" customFormat="1">
      <c r="B227" s="173"/>
      <c r="D227" s="149" t="s">
        <v>153</v>
      </c>
      <c r="E227" s="174" t="s">
        <v>1</v>
      </c>
      <c r="F227" s="175" t="s">
        <v>178</v>
      </c>
      <c r="H227" s="176">
        <v>21.568000000000001</v>
      </c>
      <c r="I227" s="177"/>
      <c r="L227" s="173"/>
      <c r="M227" s="178"/>
      <c r="T227" s="179"/>
      <c r="AT227" s="174" t="s">
        <v>153</v>
      </c>
      <c r="AU227" s="174" t="s">
        <v>81</v>
      </c>
      <c r="AV227" s="14" t="s">
        <v>145</v>
      </c>
      <c r="AW227" s="14" t="s">
        <v>28</v>
      </c>
      <c r="AX227" s="14" t="s">
        <v>71</v>
      </c>
      <c r="AY227" s="174" t="s">
        <v>144</v>
      </c>
    </row>
    <row r="228" spans="2:65" s="15" customFormat="1">
      <c r="B228" s="180"/>
      <c r="D228" s="149" t="s">
        <v>153</v>
      </c>
      <c r="E228" s="181" t="s">
        <v>1</v>
      </c>
      <c r="F228" s="182" t="s">
        <v>182</v>
      </c>
      <c r="H228" s="183">
        <v>45.741999999999997</v>
      </c>
      <c r="I228" s="184"/>
      <c r="L228" s="180"/>
      <c r="M228" s="185"/>
      <c r="T228" s="186"/>
      <c r="AT228" s="181" t="s">
        <v>153</v>
      </c>
      <c r="AU228" s="181" t="s">
        <v>81</v>
      </c>
      <c r="AV228" s="15" t="s">
        <v>151</v>
      </c>
      <c r="AW228" s="15" t="s">
        <v>28</v>
      </c>
      <c r="AX228" s="15" t="s">
        <v>79</v>
      </c>
      <c r="AY228" s="181" t="s">
        <v>144</v>
      </c>
    </row>
    <row r="229" spans="2:65" s="1" customFormat="1" ht="24.2" customHeight="1">
      <c r="B229" s="133"/>
      <c r="C229" s="134" t="s">
        <v>265</v>
      </c>
      <c r="D229" s="134" t="s">
        <v>147</v>
      </c>
      <c r="E229" s="135" t="s">
        <v>266</v>
      </c>
      <c r="F229" s="136" t="s">
        <v>267</v>
      </c>
      <c r="G229" s="137" t="s">
        <v>171</v>
      </c>
      <c r="H229" s="138">
        <v>13.536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36</v>
      </c>
      <c r="P229" s="144">
        <f>O229*H229</f>
        <v>0</v>
      </c>
      <c r="Q229" s="144">
        <v>1.8380000000000001E-2</v>
      </c>
      <c r="R229" s="144">
        <f>Q229*H229</f>
        <v>0.24879167999999999</v>
      </c>
      <c r="S229" s="144">
        <v>0</v>
      </c>
      <c r="T229" s="145">
        <f>S229*H229</f>
        <v>0</v>
      </c>
      <c r="AR229" s="146" t="s">
        <v>151</v>
      </c>
      <c r="AT229" s="146" t="s">
        <v>147</v>
      </c>
      <c r="AU229" s="146" t="s">
        <v>81</v>
      </c>
      <c r="AY229" s="17" t="s">
        <v>144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7" t="s">
        <v>79</v>
      </c>
      <c r="BK229" s="147">
        <f>ROUND(I229*H229,2)</f>
        <v>0</v>
      </c>
      <c r="BL229" s="17" t="s">
        <v>151</v>
      </c>
      <c r="BM229" s="146" t="s">
        <v>268</v>
      </c>
    </row>
    <row r="230" spans="2:65" s="12" customFormat="1">
      <c r="B230" s="148"/>
      <c r="D230" s="149" t="s">
        <v>153</v>
      </c>
      <c r="E230" s="150" t="s">
        <v>1</v>
      </c>
      <c r="F230" s="151" t="s">
        <v>174</v>
      </c>
      <c r="H230" s="150" t="s">
        <v>1</v>
      </c>
      <c r="I230" s="152"/>
      <c r="L230" s="148"/>
      <c r="M230" s="153"/>
      <c r="T230" s="154"/>
      <c r="AT230" s="150" t="s">
        <v>153</v>
      </c>
      <c r="AU230" s="150" t="s">
        <v>81</v>
      </c>
      <c r="AV230" s="12" t="s">
        <v>79</v>
      </c>
      <c r="AW230" s="12" t="s">
        <v>28</v>
      </c>
      <c r="AX230" s="12" t="s">
        <v>71</v>
      </c>
      <c r="AY230" s="150" t="s">
        <v>144</v>
      </c>
    </row>
    <row r="231" spans="2:65" s="12" customFormat="1">
      <c r="B231" s="148"/>
      <c r="D231" s="149" t="s">
        <v>153</v>
      </c>
      <c r="E231" s="150" t="s">
        <v>1</v>
      </c>
      <c r="F231" s="151" t="s">
        <v>228</v>
      </c>
      <c r="H231" s="150" t="s">
        <v>1</v>
      </c>
      <c r="I231" s="152"/>
      <c r="L231" s="148"/>
      <c r="M231" s="153"/>
      <c r="T231" s="154"/>
      <c r="AT231" s="150" t="s">
        <v>153</v>
      </c>
      <c r="AU231" s="150" t="s">
        <v>81</v>
      </c>
      <c r="AV231" s="12" t="s">
        <v>79</v>
      </c>
      <c r="AW231" s="12" t="s">
        <v>28</v>
      </c>
      <c r="AX231" s="12" t="s">
        <v>71</v>
      </c>
      <c r="AY231" s="150" t="s">
        <v>144</v>
      </c>
    </row>
    <row r="232" spans="2:65" s="13" customFormat="1" ht="22.5">
      <c r="B232" s="155"/>
      <c r="D232" s="149" t="s">
        <v>153</v>
      </c>
      <c r="E232" s="156" t="s">
        <v>1</v>
      </c>
      <c r="F232" s="157" t="s">
        <v>269</v>
      </c>
      <c r="H232" s="158">
        <v>3.77</v>
      </c>
      <c r="I232" s="159"/>
      <c r="L232" s="155"/>
      <c r="M232" s="160"/>
      <c r="T232" s="161"/>
      <c r="AT232" s="156" t="s">
        <v>153</v>
      </c>
      <c r="AU232" s="156" t="s">
        <v>81</v>
      </c>
      <c r="AV232" s="13" t="s">
        <v>81</v>
      </c>
      <c r="AW232" s="13" t="s">
        <v>28</v>
      </c>
      <c r="AX232" s="13" t="s">
        <v>71</v>
      </c>
      <c r="AY232" s="156" t="s">
        <v>144</v>
      </c>
    </row>
    <row r="233" spans="2:65" s="12" customFormat="1">
      <c r="B233" s="148"/>
      <c r="D233" s="149" t="s">
        <v>153</v>
      </c>
      <c r="E233" s="150" t="s">
        <v>1</v>
      </c>
      <c r="F233" s="151" t="s">
        <v>270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271</v>
      </c>
      <c r="H234" s="158">
        <v>2.2879999999999998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4" customFormat="1">
      <c r="B235" s="173"/>
      <c r="D235" s="149" t="s">
        <v>153</v>
      </c>
      <c r="E235" s="174" t="s">
        <v>1</v>
      </c>
      <c r="F235" s="175" t="s">
        <v>178</v>
      </c>
      <c r="H235" s="176">
        <v>6.0579999999999998</v>
      </c>
      <c r="I235" s="177"/>
      <c r="L235" s="173"/>
      <c r="M235" s="178"/>
      <c r="T235" s="179"/>
      <c r="AT235" s="174" t="s">
        <v>153</v>
      </c>
      <c r="AU235" s="174" t="s">
        <v>81</v>
      </c>
      <c r="AV235" s="14" t="s">
        <v>145</v>
      </c>
      <c r="AW235" s="14" t="s">
        <v>28</v>
      </c>
      <c r="AX235" s="14" t="s">
        <v>71</v>
      </c>
      <c r="AY235" s="174" t="s">
        <v>144</v>
      </c>
    </row>
    <row r="236" spans="2:65" s="12" customFormat="1">
      <c r="B236" s="148"/>
      <c r="D236" s="149" t="s">
        <v>153</v>
      </c>
      <c r="E236" s="150" t="s">
        <v>1</v>
      </c>
      <c r="F236" s="151" t="s">
        <v>179</v>
      </c>
      <c r="H236" s="150" t="s">
        <v>1</v>
      </c>
      <c r="I236" s="152"/>
      <c r="L236" s="148"/>
      <c r="M236" s="153"/>
      <c r="T236" s="154"/>
      <c r="AT236" s="150" t="s">
        <v>153</v>
      </c>
      <c r="AU236" s="150" t="s">
        <v>81</v>
      </c>
      <c r="AV236" s="12" t="s">
        <v>79</v>
      </c>
      <c r="AW236" s="12" t="s">
        <v>28</v>
      </c>
      <c r="AX236" s="12" t="s">
        <v>71</v>
      </c>
      <c r="AY236" s="150" t="s">
        <v>144</v>
      </c>
    </row>
    <row r="237" spans="2:65" s="12" customFormat="1">
      <c r="B237" s="148"/>
      <c r="D237" s="149" t="s">
        <v>153</v>
      </c>
      <c r="E237" s="150" t="s">
        <v>1</v>
      </c>
      <c r="F237" s="151" t="s">
        <v>272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273</v>
      </c>
      <c r="H238" s="158">
        <v>2.2949999999999999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234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274</v>
      </c>
      <c r="H240" s="158">
        <v>1.62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2" customFormat="1">
      <c r="B241" s="148"/>
      <c r="D241" s="149" t="s">
        <v>153</v>
      </c>
      <c r="E241" s="150" t="s">
        <v>1</v>
      </c>
      <c r="F241" s="151" t="s">
        <v>240</v>
      </c>
      <c r="H241" s="150" t="s">
        <v>1</v>
      </c>
      <c r="I241" s="152"/>
      <c r="L241" s="148"/>
      <c r="M241" s="153"/>
      <c r="T241" s="154"/>
      <c r="AT241" s="150" t="s">
        <v>153</v>
      </c>
      <c r="AU241" s="150" t="s">
        <v>81</v>
      </c>
      <c r="AV241" s="12" t="s">
        <v>79</v>
      </c>
      <c r="AW241" s="12" t="s">
        <v>28</v>
      </c>
      <c r="AX241" s="12" t="s">
        <v>71</v>
      </c>
      <c r="AY241" s="150" t="s">
        <v>144</v>
      </c>
    </row>
    <row r="242" spans="2:65" s="13" customFormat="1">
      <c r="B242" s="155"/>
      <c r="D242" s="149" t="s">
        <v>153</v>
      </c>
      <c r="E242" s="156" t="s">
        <v>1</v>
      </c>
      <c r="F242" s="157" t="s">
        <v>275</v>
      </c>
      <c r="H242" s="158">
        <v>3.5630000000000002</v>
      </c>
      <c r="I242" s="159"/>
      <c r="L242" s="155"/>
      <c r="M242" s="160"/>
      <c r="T242" s="161"/>
      <c r="AT242" s="156" t="s">
        <v>153</v>
      </c>
      <c r="AU242" s="156" t="s">
        <v>81</v>
      </c>
      <c r="AV242" s="13" t="s">
        <v>81</v>
      </c>
      <c r="AW242" s="13" t="s">
        <v>28</v>
      </c>
      <c r="AX242" s="13" t="s">
        <v>71</v>
      </c>
      <c r="AY242" s="156" t="s">
        <v>144</v>
      </c>
    </row>
    <row r="243" spans="2:65" s="14" customFormat="1">
      <c r="B243" s="173"/>
      <c r="D243" s="149" t="s">
        <v>153</v>
      </c>
      <c r="E243" s="174" t="s">
        <v>1</v>
      </c>
      <c r="F243" s="175" t="s">
        <v>178</v>
      </c>
      <c r="H243" s="176">
        <v>7.4779999999999998</v>
      </c>
      <c r="I243" s="177"/>
      <c r="L243" s="173"/>
      <c r="M243" s="178"/>
      <c r="T243" s="179"/>
      <c r="AT243" s="174" t="s">
        <v>153</v>
      </c>
      <c r="AU243" s="174" t="s">
        <v>81</v>
      </c>
      <c r="AV243" s="14" t="s">
        <v>145</v>
      </c>
      <c r="AW243" s="14" t="s">
        <v>28</v>
      </c>
      <c r="AX243" s="14" t="s">
        <v>71</v>
      </c>
      <c r="AY243" s="174" t="s">
        <v>144</v>
      </c>
    </row>
    <row r="244" spans="2:65" s="15" customFormat="1">
      <c r="B244" s="180"/>
      <c r="D244" s="149" t="s">
        <v>153</v>
      </c>
      <c r="E244" s="181" t="s">
        <v>1</v>
      </c>
      <c r="F244" s="182" t="s">
        <v>182</v>
      </c>
      <c r="H244" s="183">
        <v>13.536</v>
      </c>
      <c r="I244" s="184"/>
      <c r="L244" s="180"/>
      <c r="M244" s="185"/>
      <c r="T244" s="186"/>
      <c r="AT244" s="181" t="s">
        <v>153</v>
      </c>
      <c r="AU244" s="181" t="s">
        <v>81</v>
      </c>
      <c r="AV244" s="15" t="s">
        <v>151</v>
      </c>
      <c r="AW244" s="15" t="s">
        <v>28</v>
      </c>
      <c r="AX244" s="15" t="s">
        <v>79</v>
      </c>
      <c r="AY244" s="181" t="s">
        <v>144</v>
      </c>
    </row>
    <row r="245" spans="2:65" s="1" customFormat="1" ht="24.2" customHeight="1">
      <c r="B245" s="133"/>
      <c r="C245" s="134" t="s">
        <v>276</v>
      </c>
      <c r="D245" s="134" t="s">
        <v>147</v>
      </c>
      <c r="E245" s="135" t="s">
        <v>277</v>
      </c>
      <c r="F245" s="136" t="s">
        <v>278</v>
      </c>
      <c r="G245" s="137" t="s">
        <v>279</v>
      </c>
      <c r="H245" s="138">
        <v>18.2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36</v>
      </c>
      <c r="P245" s="144">
        <f>O245*H245</f>
        <v>0</v>
      </c>
      <c r="Q245" s="144">
        <v>1.5E-3</v>
      </c>
      <c r="R245" s="144">
        <f>Q245*H245</f>
        <v>2.7299999999999998E-2</v>
      </c>
      <c r="S245" s="144">
        <v>0</v>
      </c>
      <c r="T245" s="145">
        <f>S245*H245</f>
        <v>0</v>
      </c>
      <c r="AR245" s="146" t="s">
        <v>151</v>
      </c>
      <c r="AT245" s="146" t="s">
        <v>147</v>
      </c>
      <c r="AU245" s="146" t="s">
        <v>81</v>
      </c>
      <c r="AY245" s="17" t="s">
        <v>144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79</v>
      </c>
      <c r="BK245" s="147">
        <f>ROUND(I245*H245,2)</f>
        <v>0</v>
      </c>
      <c r="BL245" s="17" t="s">
        <v>151</v>
      </c>
      <c r="BM245" s="146" t="s">
        <v>280</v>
      </c>
    </row>
    <row r="246" spans="2:65" s="12" customFormat="1">
      <c r="B246" s="148"/>
      <c r="D246" s="149" t="s">
        <v>153</v>
      </c>
      <c r="E246" s="150" t="s">
        <v>1</v>
      </c>
      <c r="F246" s="151" t="s">
        <v>281</v>
      </c>
      <c r="H246" s="150" t="s">
        <v>1</v>
      </c>
      <c r="I246" s="152"/>
      <c r="L246" s="148"/>
      <c r="M246" s="153"/>
      <c r="T246" s="154"/>
      <c r="AT246" s="150" t="s">
        <v>153</v>
      </c>
      <c r="AU246" s="150" t="s">
        <v>81</v>
      </c>
      <c r="AV246" s="12" t="s">
        <v>79</v>
      </c>
      <c r="AW246" s="12" t="s">
        <v>28</v>
      </c>
      <c r="AX246" s="12" t="s">
        <v>71</v>
      </c>
      <c r="AY246" s="150" t="s">
        <v>144</v>
      </c>
    </row>
    <row r="247" spans="2:65" s="13" customFormat="1">
      <c r="B247" s="155"/>
      <c r="D247" s="149" t="s">
        <v>153</v>
      </c>
      <c r="E247" s="156" t="s">
        <v>1</v>
      </c>
      <c r="F247" s="157" t="s">
        <v>282</v>
      </c>
      <c r="H247" s="158">
        <v>15</v>
      </c>
      <c r="I247" s="159"/>
      <c r="L247" s="155"/>
      <c r="M247" s="160"/>
      <c r="T247" s="161"/>
      <c r="AT247" s="156" t="s">
        <v>153</v>
      </c>
      <c r="AU247" s="156" t="s">
        <v>81</v>
      </c>
      <c r="AV247" s="13" t="s">
        <v>81</v>
      </c>
      <c r="AW247" s="13" t="s">
        <v>28</v>
      </c>
      <c r="AX247" s="13" t="s">
        <v>71</v>
      </c>
      <c r="AY247" s="156" t="s">
        <v>144</v>
      </c>
    </row>
    <row r="248" spans="2:65" s="13" customFormat="1">
      <c r="B248" s="155"/>
      <c r="D248" s="149" t="s">
        <v>153</v>
      </c>
      <c r="E248" s="156" t="s">
        <v>1</v>
      </c>
      <c r="F248" s="157" t="s">
        <v>283</v>
      </c>
      <c r="H248" s="158">
        <v>2.4</v>
      </c>
      <c r="I248" s="159"/>
      <c r="L248" s="155"/>
      <c r="M248" s="160"/>
      <c r="T248" s="161"/>
      <c r="AT248" s="156" t="s">
        <v>153</v>
      </c>
      <c r="AU248" s="156" t="s">
        <v>81</v>
      </c>
      <c r="AV248" s="13" t="s">
        <v>81</v>
      </c>
      <c r="AW248" s="13" t="s">
        <v>28</v>
      </c>
      <c r="AX248" s="13" t="s">
        <v>71</v>
      </c>
      <c r="AY248" s="156" t="s">
        <v>144</v>
      </c>
    </row>
    <row r="249" spans="2:65" s="12" customFormat="1">
      <c r="B249" s="148"/>
      <c r="D249" s="149" t="s">
        <v>153</v>
      </c>
      <c r="E249" s="150" t="s">
        <v>1</v>
      </c>
      <c r="F249" s="151" t="s">
        <v>284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285</v>
      </c>
      <c r="H250" s="158">
        <v>0.8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4" customFormat="1">
      <c r="B251" s="173"/>
      <c r="D251" s="149" t="s">
        <v>153</v>
      </c>
      <c r="E251" s="174" t="s">
        <v>1</v>
      </c>
      <c r="F251" s="175" t="s">
        <v>178</v>
      </c>
      <c r="H251" s="176">
        <v>18.2</v>
      </c>
      <c r="I251" s="177"/>
      <c r="L251" s="173"/>
      <c r="M251" s="178"/>
      <c r="T251" s="179"/>
      <c r="AT251" s="174" t="s">
        <v>153</v>
      </c>
      <c r="AU251" s="174" t="s">
        <v>81</v>
      </c>
      <c r="AV251" s="14" t="s">
        <v>145</v>
      </c>
      <c r="AW251" s="14" t="s">
        <v>28</v>
      </c>
      <c r="AX251" s="14" t="s">
        <v>79</v>
      </c>
      <c r="AY251" s="174" t="s">
        <v>144</v>
      </c>
    </row>
    <row r="252" spans="2:65" s="1" customFormat="1" ht="24.2" customHeight="1">
      <c r="B252" s="133"/>
      <c r="C252" s="193" t="s">
        <v>286</v>
      </c>
      <c r="D252" s="193" t="s">
        <v>147</v>
      </c>
      <c r="E252" s="194" t="s">
        <v>287</v>
      </c>
      <c r="F252" s="195" t="s">
        <v>288</v>
      </c>
      <c r="G252" s="196" t="s">
        <v>171</v>
      </c>
      <c r="H252" s="197">
        <v>103.42400000000001</v>
      </c>
      <c r="I252" s="198"/>
      <c r="J252" s="198">
        <f>ROUND(I252*H252,2)</f>
        <v>0</v>
      </c>
      <c r="K252" s="141"/>
      <c r="L252" s="32"/>
      <c r="M252" s="142" t="s">
        <v>1</v>
      </c>
      <c r="N252" s="143" t="s">
        <v>36</v>
      </c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AR252" s="146" t="s">
        <v>151</v>
      </c>
      <c r="AT252" s="146" t="s">
        <v>147</v>
      </c>
      <c r="AU252" s="146" t="s">
        <v>81</v>
      </c>
      <c r="AY252" s="17" t="s">
        <v>144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79</v>
      </c>
      <c r="BK252" s="147">
        <f>ROUND(I252*H252,2)</f>
        <v>0</v>
      </c>
      <c r="BL252" s="17" t="s">
        <v>151</v>
      </c>
      <c r="BM252" s="146" t="s">
        <v>289</v>
      </c>
    </row>
    <row r="253" spans="2:65" s="13" customFormat="1">
      <c r="B253" s="155"/>
      <c r="D253" s="149" t="s">
        <v>153</v>
      </c>
      <c r="E253" s="156" t="s">
        <v>1</v>
      </c>
      <c r="F253" s="157" t="s">
        <v>290</v>
      </c>
      <c r="H253" s="158">
        <v>11.423999999999999</v>
      </c>
      <c r="I253" s="159"/>
      <c r="L253" s="155"/>
      <c r="M253" s="160"/>
      <c r="T253" s="161"/>
      <c r="AT253" s="156" t="s">
        <v>153</v>
      </c>
      <c r="AU253" s="156" t="s">
        <v>81</v>
      </c>
      <c r="AV253" s="13" t="s">
        <v>81</v>
      </c>
      <c r="AW253" s="13" t="s">
        <v>28</v>
      </c>
      <c r="AX253" s="13" t="s">
        <v>71</v>
      </c>
      <c r="AY253" s="156" t="s">
        <v>144</v>
      </c>
    </row>
    <row r="254" spans="2:65" s="14" customFormat="1">
      <c r="B254" s="173"/>
      <c r="D254" s="149" t="s">
        <v>153</v>
      </c>
      <c r="E254" s="174" t="s">
        <v>1</v>
      </c>
      <c r="F254" s="175" t="s">
        <v>178</v>
      </c>
      <c r="H254" s="176">
        <v>11.423999999999999</v>
      </c>
      <c r="I254" s="177"/>
      <c r="L254" s="173"/>
      <c r="M254" s="178"/>
      <c r="T254" s="179"/>
      <c r="AT254" s="174" t="s">
        <v>153</v>
      </c>
      <c r="AU254" s="174" t="s">
        <v>81</v>
      </c>
      <c r="AV254" s="14" t="s">
        <v>145</v>
      </c>
      <c r="AW254" s="14" t="s">
        <v>28</v>
      </c>
      <c r="AX254" s="14" t="s">
        <v>71</v>
      </c>
      <c r="AY254" s="174" t="s">
        <v>144</v>
      </c>
    </row>
    <row r="255" spans="2:65" s="12" customFormat="1">
      <c r="B255" s="148"/>
      <c r="D255" s="149" t="s">
        <v>153</v>
      </c>
      <c r="E255" s="150" t="s">
        <v>1</v>
      </c>
      <c r="F255" s="151" t="s">
        <v>291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3" customFormat="1">
      <c r="B256" s="155"/>
      <c r="D256" s="149" t="s">
        <v>153</v>
      </c>
      <c r="E256" s="156" t="s">
        <v>1</v>
      </c>
      <c r="F256" s="157" t="s">
        <v>292</v>
      </c>
      <c r="H256" s="158">
        <v>92</v>
      </c>
      <c r="I256" s="159"/>
      <c r="L256" s="155"/>
      <c r="M256" s="160"/>
      <c r="T256" s="161"/>
      <c r="AT256" s="156" t="s">
        <v>153</v>
      </c>
      <c r="AU256" s="156" t="s">
        <v>81</v>
      </c>
      <c r="AV256" s="13" t="s">
        <v>81</v>
      </c>
      <c r="AW256" s="13" t="s">
        <v>28</v>
      </c>
      <c r="AX256" s="13" t="s">
        <v>71</v>
      </c>
      <c r="AY256" s="156" t="s">
        <v>144</v>
      </c>
    </row>
    <row r="257" spans="2:65" s="14" customFormat="1">
      <c r="B257" s="173"/>
      <c r="D257" s="149" t="s">
        <v>153</v>
      </c>
      <c r="E257" s="174" t="s">
        <v>1</v>
      </c>
      <c r="F257" s="175" t="s">
        <v>178</v>
      </c>
      <c r="H257" s="176">
        <v>92</v>
      </c>
      <c r="I257" s="177"/>
      <c r="L257" s="173"/>
      <c r="M257" s="178"/>
      <c r="T257" s="179"/>
      <c r="AT257" s="174" t="s">
        <v>153</v>
      </c>
      <c r="AU257" s="174" t="s">
        <v>81</v>
      </c>
      <c r="AV257" s="14" t="s">
        <v>145</v>
      </c>
      <c r="AW257" s="14" t="s">
        <v>28</v>
      </c>
      <c r="AX257" s="14" t="s">
        <v>71</v>
      </c>
      <c r="AY257" s="174" t="s">
        <v>144</v>
      </c>
    </row>
    <row r="258" spans="2:65" s="15" customFormat="1">
      <c r="B258" s="180"/>
      <c r="D258" s="149" t="s">
        <v>153</v>
      </c>
      <c r="E258" s="181" t="s">
        <v>1</v>
      </c>
      <c r="F258" s="182" t="s">
        <v>182</v>
      </c>
      <c r="H258" s="183">
        <v>103.42400000000001</v>
      </c>
      <c r="I258" s="184"/>
      <c r="L258" s="180"/>
      <c r="M258" s="185"/>
      <c r="T258" s="186"/>
      <c r="AT258" s="181" t="s">
        <v>153</v>
      </c>
      <c r="AU258" s="181" t="s">
        <v>81</v>
      </c>
      <c r="AV258" s="15" t="s">
        <v>151</v>
      </c>
      <c r="AW258" s="15" t="s">
        <v>28</v>
      </c>
      <c r="AX258" s="15" t="s">
        <v>79</v>
      </c>
      <c r="AY258" s="181" t="s">
        <v>144</v>
      </c>
    </row>
    <row r="259" spans="2:65" s="1" customFormat="1" ht="24.2" customHeight="1">
      <c r="B259" s="133"/>
      <c r="C259" s="193" t="s">
        <v>293</v>
      </c>
      <c r="D259" s="193" t="s">
        <v>147</v>
      </c>
      <c r="E259" s="194" t="s">
        <v>294</v>
      </c>
      <c r="F259" s="195" t="s">
        <v>295</v>
      </c>
      <c r="G259" s="196" t="s">
        <v>150</v>
      </c>
      <c r="H259" s="197">
        <v>1.1160000000000001</v>
      </c>
      <c r="I259" s="198"/>
      <c r="J259" s="198">
        <f>ROUND(I259*H259,2)</f>
        <v>0</v>
      </c>
      <c r="K259" s="141"/>
      <c r="L259" s="32"/>
      <c r="M259" s="142" t="s">
        <v>1</v>
      </c>
      <c r="N259" s="143" t="s">
        <v>36</v>
      </c>
      <c r="P259" s="144">
        <f>O259*H259</f>
        <v>0</v>
      </c>
      <c r="Q259" s="144">
        <v>9.1E-4</v>
      </c>
      <c r="R259" s="144">
        <f>Q259*H259</f>
        <v>1.0155600000000002E-3</v>
      </c>
      <c r="S259" s="144">
        <v>0</v>
      </c>
      <c r="T259" s="145">
        <f>S259*H259</f>
        <v>0</v>
      </c>
      <c r="AR259" s="146" t="s">
        <v>151</v>
      </c>
      <c r="AT259" s="146" t="s">
        <v>147</v>
      </c>
      <c r="AU259" s="146" t="s">
        <v>81</v>
      </c>
      <c r="AY259" s="17" t="s">
        <v>144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79</v>
      </c>
      <c r="BK259" s="147">
        <f>ROUND(I259*H259,2)</f>
        <v>0</v>
      </c>
      <c r="BL259" s="17" t="s">
        <v>151</v>
      </c>
      <c r="BM259" s="146" t="s">
        <v>768</v>
      </c>
    </row>
    <row r="260" spans="2:65" s="13" customFormat="1">
      <c r="B260" s="155"/>
      <c r="D260" s="149" t="s">
        <v>153</v>
      </c>
      <c r="E260" s="156" t="s">
        <v>1</v>
      </c>
      <c r="F260" s="157" t="s">
        <v>297</v>
      </c>
      <c r="H260" s="158">
        <v>1.1160000000000001</v>
      </c>
      <c r="I260" s="159"/>
      <c r="L260" s="155"/>
      <c r="M260" s="160"/>
      <c r="T260" s="161"/>
      <c r="AT260" s="156" t="s">
        <v>153</v>
      </c>
      <c r="AU260" s="156" t="s">
        <v>81</v>
      </c>
      <c r="AV260" s="13" t="s">
        <v>81</v>
      </c>
      <c r="AW260" s="13" t="s">
        <v>28</v>
      </c>
      <c r="AX260" s="13" t="s">
        <v>79</v>
      </c>
      <c r="AY260" s="156" t="s">
        <v>144</v>
      </c>
    </row>
    <row r="261" spans="2:65" s="1" customFormat="1" ht="24.2" customHeight="1">
      <c r="B261" s="133"/>
      <c r="C261" s="134" t="s">
        <v>298</v>
      </c>
      <c r="D261" s="134" t="s">
        <v>147</v>
      </c>
      <c r="E261" s="135" t="s">
        <v>299</v>
      </c>
      <c r="F261" s="136" t="s">
        <v>300</v>
      </c>
      <c r="G261" s="137" t="s">
        <v>171</v>
      </c>
      <c r="H261" s="138">
        <v>0.18</v>
      </c>
      <c r="I261" s="139"/>
      <c r="J261" s="140">
        <f>ROUND(I261*H261,2)</f>
        <v>0</v>
      </c>
      <c r="K261" s="141"/>
      <c r="L261" s="32"/>
      <c r="M261" s="142" t="s">
        <v>1</v>
      </c>
      <c r="N261" s="143" t="s">
        <v>36</v>
      </c>
      <c r="P261" s="144">
        <f>O261*H261</f>
        <v>0</v>
      </c>
      <c r="Q261" s="144">
        <v>0.105</v>
      </c>
      <c r="R261" s="144">
        <f>Q261*H261</f>
        <v>1.89E-2</v>
      </c>
      <c r="S261" s="144">
        <v>0</v>
      </c>
      <c r="T261" s="145">
        <f>S261*H261</f>
        <v>0</v>
      </c>
      <c r="AR261" s="146" t="s">
        <v>151</v>
      </c>
      <c r="AT261" s="146" t="s">
        <v>147</v>
      </c>
      <c r="AU261" s="146" t="s">
        <v>81</v>
      </c>
      <c r="AY261" s="17" t="s">
        <v>144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79</v>
      </c>
      <c r="BK261" s="147">
        <f>ROUND(I261*H261,2)</f>
        <v>0</v>
      </c>
      <c r="BL261" s="17" t="s">
        <v>151</v>
      </c>
      <c r="BM261" s="146" t="s">
        <v>301</v>
      </c>
    </row>
    <row r="262" spans="2:65" s="12" customFormat="1">
      <c r="B262" s="148"/>
      <c r="D262" s="149" t="s">
        <v>153</v>
      </c>
      <c r="E262" s="150" t="s">
        <v>1</v>
      </c>
      <c r="F262" s="151" t="s">
        <v>302</v>
      </c>
      <c r="H262" s="150" t="s">
        <v>1</v>
      </c>
      <c r="I262" s="152"/>
      <c r="L262" s="148"/>
      <c r="M262" s="153"/>
      <c r="T262" s="154"/>
      <c r="AT262" s="150" t="s">
        <v>153</v>
      </c>
      <c r="AU262" s="150" t="s">
        <v>81</v>
      </c>
      <c r="AV262" s="12" t="s">
        <v>79</v>
      </c>
      <c r="AW262" s="12" t="s">
        <v>28</v>
      </c>
      <c r="AX262" s="12" t="s">
        <v>71</v>
      </c>
      <c r="AY262" s="150" t="s">
        <v>144</v>
      </c>
    </row>
    <row r="263" spans="2:65" s="13" customFormat="1">
      <c r="B263" s="155"/>
      <c r="D263" s="149" t="s">
        <v>153</v>
      </c>
      <c r="E263" s="156" t="s">
        <v>1</v>
      </c>
      <c r="F263" s="157" t="s">
        <v>303</v>
      </c>
      <c r="H263" s="158">
        <v>0.18</v>
      </c>
      <c r="I263" s="159"/>
      <c r="L263" s="155"/>
      <c r="M263" s="160"/>
      <c r="T263" s="161"/>
      <c r="AT263" s="156" t="s">
        <v>153</v>
      </c>
      <c r="AU263" s="156" t="s">
        <v>81</v>
      </c>
      <c r="AV263" s="13" t="s">
        <v>81</v>
      </c>
      <c r="AW263" s="13" t="s">
        <v>28</v>
      </c>
      <c r="AX263" s="13" t="s">
        <v>79</v>
      </c>
      <c r="AY263" s="156" t="s">
        <v>144</v>
      </c>
    </row>
    <row r="264" spans="2:65" s="1" customFormat="1" ht="24.2" customHeight="1">
      <c r="B264" s="133"/>
      <c r="C264" s="134" t="s">
        <v>7</v>
      </c>
      <c r="D264" s="134" t="s">
        <v>147</v>
      </c>
      <c r="E264" s="135" t="s">
        <v>304</v>
      </c>
      <c r="F264" s="136" t="s">
        <v>305</v>
      </c>
      <c r="G264" s="137" t="s">
        <v>171</v>
      </c>
      <c r="H264" s="138">
        <v>55.8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4.0800000000000003E-2</v>
      </c>
      <c r="R264" s="144">
        <f>Q264*H264</f>
        <v>2.27664</v>
      </c>
      <c r="S264" s="144">
        <v>0</v>
      </c>
      <c r="T264" s="145">
        <f>S264*H264</f>
        <v>0</v>
      </c>
      <c r="AR264" s="146" t="s">
        <v>151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151</v>
      </c>
      <c r="BM264" s="146" t="s">
        <v>306</v>
      </c>
    </row>
    <row r="265" spans="2:65" s="12" customFormat="1">
      <c r="B265" s="148"/>
      <c r="D265" s="149" t="s">
        <v>153</v>
      </c>
      <c r="E265" s="150" t="s">
        <v>1</v>
      </c>
      <c r="F265" s="151" t="s">
        <v>174</v>
      </c>
      <c r="H265" s="150" t="s">
        <v>1</v>
      </c>
      <c r="I265" s="152"/>
      <c r="L265" s="148"/>
      <c r="M265" s="153"/>
      <c r="T265" s="154"/>
      <c r="AT265" s="150" t="s">
        <v>153</v>
      </c>
      <c r="AU265" s="150" t="s">
        <v>81</v>
      </c>
      <c r="AV265" s="12" t="s">
        <v>79</v>
      </c>
      <c r="AW265" s="12" t="s">
        <v>28</v>
      </c>
      <c r="AX265" s="12" t="s">
        <v>71</v>
      </c>
      <c r="AY265" s="150" t="s">
        <v>144</v>
      </c>
    </row>
    <row r="266" spans="2:65" s="13" customFormat="1">
      <c r="B266" s="155"/>
      <c r="D266" s="149" t="s">
        <v>153</v>
      </c>
      <c r="E266" s="156" t="s">
        <v>1</v>
      </c>
      <c r="F266" s="157" t="s">
        <v>307</v>
      </c>
      <c r="H266" s="158">
        <v>27.9</v>
      </c>
      <c r="I266" s="159"/>
      <c r="L266" s="155"/>
      <c r="M266" s="160"/>
      <c r="T266" s="161"/>
      <c r="AT266" s="156" t="s">
        <v>153</v>
      </c>
      <c r="AU266" s="156" t="s">
        <v>81</v>
      </c>
      <c r="AV266" s="13" t="s">
        <v>81</v>
      </c>
      <c r="AW266" s="13" t="s">
        <v>28</v>
      </c>
      <c r="AX266" s="13" t="s">
        <v>71</v>
      </c>
      <c r="AY266" s="156" t="s">
        <v>144</v>
      </c>
    </row>
    <row r="267" spans="2:65" s="12" customFormat="1">
      <c r="B267" s="148"/>
      <c r="D267" s="149" t="s">
        <v>153</v>
      </c>
      <c r="E267" s="150" t="s">
        <v>1</v>
      </c>
      <c r="F267" s="151" t="s">
        <v>179</v>
      </c>
      <c r="H267" s="150" t="s">
        <v>1</v>
      </c>
      <c r="I267" s="152"/>
      <c r="L267" s="148"/>
      <c r="M267" s="153"/>
      <c r="T267" s="154"/>
      <c r="AT267" s="150" t="s">
        <v>153</v>
      </c>
      <c r="AU267" s="150" t="s">
        <v>81</v>
      </c>
      <c r="AV267" s="12" t="s">
        <v>79</v>
      </c>
      <c r="AW267" s="12" t="s">
        <v>28</v>
      </c>
      <c r="AX267" s="12" t="s">
        <v>71</v>
      </c>
      <c r="AY267" s="150" t="s">
        <v>144</v>
      </c>
    </row>
    <row r="268" spans="2:65" s="13" customFormat="1">
      <c r="B268" s="155"/>
      <c r="D268" s="149" t="s">
        <v>153</v>
      </c>
      <c r="E268" s="156" t="s">
        <v>1</v>
      </c>
      <c r="F268" s="157" t="s">
        <v>307</v>
      </c>
      <c r="H268" s="158">
        <v>27.9</v>
      </c>
      <c r="I268" s="159"/>
      <c r="L268" s="155"/>
      <c r="M268" s="160"/>
      <c r="T268" s="161"/>
      <c r="AT268" s="156" t="s">
        <v>153</v>
      </c>
      <c r="AU268" s="156" t="s">
        <v>81</v>
      </c>
      <c r="AV268" s="13" t="s">
        <v>81</v>
      </c>
      <c r="AW268" s="13" t="s">
        <v>28</v>
      </c>
      <c r="AX268" s="13" t="s">
        <v>71</v>
      </c>
      <c r="AY268" s="156" t="s">
        <v>144</v>
      </c>
    </row>
    <row r="269" spans="2:65" s="15" customFormat="1">
      <c r="B269" s="180"/>
      <c r="D269" s="149" t="s">
        <v>153</v>
      </c>
      <c r="E269" s="181" t="s">
        <v>1</v>
      </c>
      <c r="F269" s="182" t="s">
        <v>182</v>
      </c>
      <c r="H269" s="183">
        <v>55.8</v>
      </c>
      <c r="I269" s="184"/>
      <c r="L269" s="180"/>
      <c r="M269" s="185"/>
      <c r="T269" s="186"/>
      <c r="AT269" s="181" t="s">
        <v>153</v>
      </c>
      <c r="AU269" s="181" t="s">
        <v>81</v>
      </c>
      <c r="AV269" s="15" t="s">
        <v>151</v>
      </c>
      <c r="AW269" s="15" t="s">
        <v>28</v>
      </c>
      <c r="AX269" s="15" t="s">
        <v>79</v>
      </c>
      <c r="AY269" s="181" t="s">
        <v>144</v>
      </c>
    </row>
    <row r="270" spans="2:65" s="1" customFormat="1" ht="24.2" customHeight="1">
      <c r="B270" s="133"/>
      <c r="C270" s="134" t="s">
        <v>308</v>
      </c>
      <c r="D270" s="134" t="s">
        <v>147</v>
      </c>
      <c r="E270" s="135" t="s">
        <v>309</v>
      </c>
      <c r="F270" s="136" t="s">
        <v>310</v>
      </c>
      <c r="G270" s="137" t="s">
        <v>279</v>
      </c>
      <c r="H270" s="138">
        <v>67.08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8.0000000000000007E-5</v>
      </c>
      <c r="R270" s="144">
        <f>Q270*H270</f>
        <v>5.3664000000000003E-3</v>
      </c>
      <c r="S270" s="144">
        <v>0</v>
      </c>
      <c r="T270" s="145">
        <f>S270*H270</f>
        <v>0</v>
      </c>
      <c r="AR270" s="146" t="s">
        <v>151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151</v>
      </c>
      <c r="BM270" s="146" t="s">
        <v>311</v>
      </c>
    </row>
    <row r="271" spans="2:65" s="12" customFormat="1">
      <c r="B271" s="148"/>
      <c r="D271" s="149" t="s">
        <v>153</v>
      </c>
      <c r="E271" s="150" t="s">
        <v>1</v>
      </c>
      <c r="F271" s="151" t="s">
        <v>173</v>
      </c>
      <c r="H271" s="150" t="s">
        <v>1</v>
      </c>
      <c r="I271" s="152"/>
      <c r="L271" s="148"/>
      <c r="M271" s="153"/>
      <c r="T271" s="154"/>
      <c r="AT271" s="150" t="s">
        <v>153</v>
      </c>
      <c r="AU271" s="150" t="s">
        <v>81</v>
      </c>
      <c r="AV271" s="12" t="s">
        <v>79</v>
      </c>
      <c r="AW271" s="12" t="s">
        <v>28</v>
      </c>
      <c r="AX271" s="12" t="s">
        <v>71</v>
      </c>
      <c r="AY271" s="150" t="s">
        <v>144</v>
      </c>
    </row>
    <row r="272" spans="2:65" s="12" customFormat="1">
      <c r="B272" s="148"/>
      <c r="D272" s="149" t="s">
        <v>153</v>
      </c>
      <c r="E272" s="150" t="s">
        <v>1</v>
      </c>
      <c r="F272" s="151" t="s">
        <v>174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3" customFormat="1">
      <c r="B273" s="155"/>
      <c r="D273" s="149" t="s">
        <v>153</v>
      </c>
      <c r="E273" s="156" t="s">
        <v>1</v>
      </c>
      <c r="F273" s="157" t="s">
        <v>312</v>
      </c>
      <c r="H273" s="158">
        <v>14.19</v>
      </c>
      <c r="I273" s="159"/>
      <c r="L273" s="155"/>
      <c r="M273" s="160"/>
      <c r="T273" s="161"/>
      <c r="AT273" s="156" t="s">
        <v>153</v>
      </c>
      <c r="AU273" s="156" t="s">
        <v>81</v>
      </c>
      <c r="AV273" s="13" t="s">
        <v>81</v>
      </c>
      <c r="AW273" s="13" t="s">
        <v>28</v>
      </c>
      <c r="AX273" s="13" t="s">
        <v>71</v>
      </c>
      <c r="AY273" s="156" t="s">
        <v>144</v>
      </c>
    </row>
    <row r="274" spans="2:65" s="14" customFormat="1">
      <c r="B274" s="173"/>
      <c r="D274" s="149" t="s">
        <v>153</v>
      </c>
      <c r="E274" s="174" t="s">
        <v>1</v>
      </c>
      <c r="F274" s="175" t="s">
        <v>178</v>
      </c>
      <c r="H274" s="176">
        <v>14.19</v>
      </c>
      <c r="I274" s="177"/>
      <c r="L274" s="173"/>
      <c r="M274" s="178"/>
      <c r="T274" s="179"/>
      <c r="AT274" s="174" t="s">
        <v>153</v>
      </c>
      <c r="AU274" s="174" t="s">
        <v>81</v>
      </c>
      <c r="AV274" s="14" t="s">
        <v>145</v>
      </c>
      <c r="AW274" s="14" t="s">
        <v>28</v>
      </c>
      <c r="AX274" s="14" t="s">
        <v>71</v>
      </c>
      <c r="AY274" s="174" t="s">
        <v>144</v>
      </c>
    </row>
    <row r="275" spans="2:65" s="12" customFormat="1">
      <c r="B275" s="148"/>
      <c r="D275" s="149" t="s">
        <v>153</v>
      </c>
      <c r="E275" s="150" t="s">
        <v>1</v>
      </c>
      <c r="F275" s="151" t="s">
        <v>179</v>
      </c>
      <c r="H275" s="150" t="s">
        <v>1</v>
      </c>
      <c r="I275" s="152"/>
      <c r="L275" s="148"/>
      <c r="M275" s="153"/>
      <c r="T275" s="154"/>
      <c r="AT275" s="150" t="s">
        <v>153</v>
      </c>
      <c r="AU275" s="150" t="s">
        <v>81</v>
      </c>
      <c r="AV275" s="12" t="s">
        <v>79</v>
      </c>
      <c r="AW275" s="12" t="s">
        <v>28</v>
      </c>
      <c r="AX275" s="12" t="s">
        <v>71</v>
      </c>
      <c r="AY275" s="150" t="s">
        <v>144</v>
      </c>
    </row>
    <row r="276" spans="2:65" s="13" customFormat="1">
      <c r="B276" s="155"/>
      <c r="D276" s="149" t="s">
        <v>153</v>
      </c>
      <c r="E276" s="156" t="s">
        <v>1</v>
      </c>
      <c r="F276" s="157" t="s">
        <v>313</v>
      </c>
      <c r="H276" s="158">
        <v>10.29</v>
      </c>
      <c r="I276" s="159"/>
      <c r="L276" s="155"/>
      <c r="M276" s="160"/>
      <c r="T276" s="161"/>
      <c r="AT276" s="156" t="s">
        <v>153</v>
      </c>
      <c r="AU276" s="156" t="s">
        <v>81</v>
      </c>
      <c r="AV276" s="13" t="s">
        <v>81</v>
      </c>
      <c r="AW276" s="13" t="s">
        <v>28</v>
      </c>
      <c r="AX276" s="13" t="s">
        <v>71</v>
      </c>
      <c r="AY276" s="156" t="s">
        <v>144</v>
      </c>
    </row>
    <row r="277" spans="2:65" s="14" customFormat="1">
      <c r="B277" s="173"/>
      <c r="D277" s="149" t="s">
        <v>153</v>
      </c>
      <c r="E277" s="174" t="s">
        <v>1</v>
      </c>
      <c r="F277" s="175" t="s">
        <v>178</v>
      </c>
      <c r="H277" s="176">
        <v>10.29</v>
      </c>
      <c r="I277" s="177"/>
      <c r="L277" s="173"/>
      <c r="M277" s="178"/>
      <c r="T277" s="179"/>
      <c r="AT277" s="174" t="s">
        <v>153</v>
      </c>
      <c r="AU277" s="174" t="s">
        <v>81</v>
      </c>
      <c r="AV277" s="14" t="s">
        <v>145</v>
      </c>
      <c r="AW277" s="14" t="s">
        <v>28</v>
      </c>
      <c r="AX277" s="14" t="s">
        <v>71</v>
      </c>
      <c r="AY277" s="174" t="s">
        <v>144</v>
      </c>
    </row>
    <row r="278" spans="2:65" s="13" customFormat="1">
      <c r="B278" s="155"/>
      <c r="D278" s="149" t="s">
        <v>153</v>
      </c>
      <c r="E278" s="156" t="s">
        <v>1</v>
      </c>
      <c r="F278" s="157" t="s">
        <v>314</v>
      </c>
      <c r="H278" s="158">
        <v>42.6</v>
      </c>
      <c r="I278" s="159"/>
      <c r="L278" s="155"/>
      <c r="M278" s="160"/>
      <c r="T278" s="161"/>
      <c r="AT278" s="156" t="s">
        <v>153</v>
      </c>
      <c r="AU278" s="156" t="s">
        <v>81</v>
      </c>
      <c r="AV278" s="13" t="s">
        <v>81</v>
      </c>
      <c r="AW278" s="13" t="s">
        <v>28</v>
      </c>
      <c r="AX278" s="13" t="s">
        <v>71</v>
      </c>
      <c r="AY278" s="156" t="s">
        <v>144</v>
      </c>
    </row>
    <row r="279" spans="2:65" s="14" customFormat="1">
      <c r="B279" s="173"/>
      <c r="D279" s="149" t="s">
        <v>153</v>
      </c>
      <c r="E279" s="174" t="s">
        <v>1</v>
      </c>
      <c r="F279" s="175" t="s">
        <v>178</v>
      </c>
      <c r="H279" s="176">
        <v>42.6</v>
      </c>
      <c r="I279" s="177"/>
      <c r="L279" s="173"/>
      <c r="M279" s="178"/>
      <c r="T279" s="179"/>
      <c r="AT279" s="174" t="s">
        <v>153</v>
      </c>
      <c r="AU279" s="174" t="s">
        <v>81</v>
      </c>
      <c r="AV279" s="14" t="s">
        <v>145</v>
      </c>
      <c r="AW279" s="14" t="s">
        <v>28</v>
      </c>
      <c r="AX279" s="14" t="s">
        <v>71</v>
      </c>
      <c r="AY279" s="174" t="s">
        <v>144</v>
      </c>
    </row>
    <row r="280" spans="2:65" s="15" customFormat="1">
      <c r="B280" s="180"/>
      <c r="D280" s="149" t="s">
        <v>153</v>
      </c>
      <c r="E280" s="181" t="s">
        <v>1</v>
      </c>
      <c r="F280" s="182" t="s">
        <v>182</v>
      </c>
      <c r="H280" s="183">
        <v>67.08</v>
      </c>
      <c r="I280" s="184"/>
      <c r="L280" s="180"/>
      <c r="M280" s="185"/>
      <c r="T280" s="186"/>
      <c r="AT280" s="181" t="s">
        <v>153</v>
      </c>
      <c r="AU280" s="181" t="s">
        <v>81</v>
      </c>
      <c r="AV280" s="15" t="s">
        <v>151</v>
      </c>
      <c r="AW280" s="15" t="s">
        <v>28</v>
      </c>
      <c r="AX280" s="15" t="s">
        <v>79</v>
      </c>
      <c r="AY280" s="181" t="s">
        <v>144</v>
      </c>
    </row>
    <row r="281" spans="2:65" s="1" customFormat="1" ht="24.2" customHeight="1">
      <c r="B281" s="133"/>
      <c r="C281" s="134" t="s">
        <v>315</v>
      </c>
      <c r="D281" s="134" t="s">
        <v>147</v>
      </c>
      <c r="E281" s="135" t="s">
        <v>316</v>
      </c>
      <c r="F281" s="136" t="s">
        <v>317</v>
      </c>
      <c r="G281" s="137" t="s">
        <v>318</v>
      </c>
      <c r="H281" s="138">
        <v>3</v>
      </c>
      <c r="I281" s="139"/>
      <c r="J281" s="140">
        <f>ROUND(I281*H281,2)</f>
        <v>0</v>
      </c>
      <c r="K281" s="141"/>
      <c r="L281" s="32"/>
      <c r="M281" s="142" t="s">
        <v>1</v>
      </c>
      <c r="N281" s="143" t="s">
        <v>36</v>
      </c>
      <c r="P281" s="144">
        <f>O281*H281</f>
        <v>0</v>
      </c>
      <c r="Q281" s="144">
        <v>0.44169999999999998</v>
      </c>
      <c r="R281" s="144">
        <f>Q281*H281</f>
        <v>1.3250999999999999</v>
      </c>
      <c r="S281" s="144">
        <v>0</v>
      </c>
      <c r="T281" s="145">
        <f>S281*H281</f>
        <v>0</v>
      </c>
      <c r="AR281" s="146" t="s">
        <v>151</v>
      </c>
      <c r="AT281" s="146" t="s">
        <v>147</v>
      </c>
      <c r="AU281" s="146" t="s">
        <v>81</v>
      </c>
      <c r="AY281" s="17" t="s">
        <v>144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79</v>
      </c>
      <c r="BK281" s="147">
        <f>ROUND(I281*H281,2)</f>
        <v>0</v>
      </c>
      <c r="BL281" s="17" t="s">
        <v>151</v>
      </c>
      <c r="BM281" s="146" t="s">
        <v>319</v>
      </c>
    </row>
    <row r="282" spans="2:65" s="12" customFormat="1">
      <c r="B282" s="148"/>
      <c r="D282" s="149" t="s">
        <v>153</v>
      </c>
      <c r="E282" s="150" t="s">
        <v>1</v>
      </c>
      <c r="F282" s="151" t="s">
        <v>320</v>
      </c>
      <c r="H282" s="150" t="s">
        <v>1</v>
      </c>
      <c r="I282" s="152"/>
      <c r="L282" s="148"/>
      <c r="M282" s="153"/>
      <c r="T282" s="154"/>
      <c r="AT282" s="150" t="s">
        <v>153</v>
      </c>
      <c r="AU282" s="150" t="s">
        <v>81</v>
      </c>
      <c r="AV282" s="12" t="s">
        <v>79</v>
      </c>
      <c r="AW282" s="12" t="s">
        <v>28</v>
      </c>
      <c r="AX282" s="12" t="s">
        <v>71</v>
      </c>
      <c r="AY282" s="150" t="s">
        <v>144</v>
      </c>
    </row>
    <row r="283" spans="2:65" s="13" customFormat="1">
      <c r="B283" s="155"/>
      <c r="D283" s="149" t="s">
        <v>153</v>
      </c>
      <c r="E283" s="156" t="s">
        <v>1</v>
      </c>
      <c r="F283" s="157" t="s">
        <v>145</v>
      </c>
      <c r="H283" s="158">
        <v>3</v>
      </c>
      <c r="I283" s="159"/>
      <c r="L283" s="155"/>
      <c r="M283" s="160"/>
      <c r="T283" s="161"/>
      <c r="AT283" s="156" t="s">
        <v>153</v>
      </c>
      <c r="AU283" s="156" t="s">
        <v>81</v>
      </c>
      <c r="AV283" s="13" t="s">
        <v>81</v>
      </c>
      <c r="AW283" s="13" t="s">
        <v>28</v>
      </c>
      <c r="AX283" s="13" t="s">
        <v>71</v>
      </c>
      <c r="AY283" s="156" t="s">
        <v>144</v>
      </c>
    </row>
    <row r="284" spans="2:65" s="15" customFormat="1">
      <c r="B284" s="180"/>
      <c r="D284" s="149" t="s">
        <v>153</v>
      </c>
      <c r="E284" s="181" t="s">
        <v>1</v>
      </c>
      <c r="F284" s="182" t="s">
        <v>182</v>
      </c>
      <c r="H284" s="183">
        <v>3</v>
      </c>
      <c r="I284" s="184"/>
      <c r="L284" s="180"/>
      <c r="M284" s="185"/>
      <c r="T284" s="186"/>
      <c r="AT284" s="181" t="s">
        <v>153</v>
      </c>
      <c r="AU284" s="181" t="s">
        <v>81</v>
      </c>
      <c r="AV284" s="15" t="s">
        <v>151</v>
      </c>
      <c r="AW284" s="15" t="s">
        <v>28</v>
      </c>
      <c r="AX284" s="15" t="s">
        <v>79</v>
      </c>
      <c r="AY284" s="181" t="s">
        <v>144</v>
      </c>
    </row>
    <row r="285" spans="2:65" s="1" customFormat="1" ht="37.9" customHeight="1">
      <c r="B285" s="133"/>
      <c r="C285" s="162" t="s">
        <v>321</v>
      </c>
      <c r="D285" s="162" t="s">
        <v>163</v>
      </c>
      <c r="E285" s="163" t="s">
        <v>322</v>
      </c>
      <c r="F285" s="164" t="s">
        <v>323</v>
      </c>
      <c r="G285" s="165" t="s">
        <v>318</v>
      </c>
      <c r="H285" s="166">
        <v>3</v>
      </c>
      <c r="I285" s="167"/>
      <c r="J285" s="168">
        <f>ROUND(I285*H285,2)</f>
        <v>0</v>
      </c>
      <c r="K285" s="169"/>
      <c r="L285" s="170"/>
      <c r="M285" s="171" t="s">
        <v>1</v>
      </c>
      <c r="N285" s="172" t="s">
        <v>36</v>
      </c>
      <c r="P285" s="144">
        <f>O285*H285</f>
        <v>0</v>
      </c>
      <c r="Q285" s="144">
        <v>2.3369999999999998E-2</v>
      </c>
      <c r="R285" s="144">
        <f>Q285*H285</f>
        <v>7.0109999999999992E-2</v>
      </c>
      <c r="S285" s="144">
        <v>0</v>
      </c>
      <c r="T285" s="145">
        <f>S285*H285</f>
        <v>0</v>
      </c>
      <c r="AR285" s="146" t="s">
        <v>166</v>
      </c>
      <c r="AT285" s="146" t="s">
        <v>163</v>
      </c>
      <c r="AU285" s="146" t="s">
        <v>81</v>
      </c>
      <c r="AY285" s="17" t="s">
        <v>144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79</v>
      </c>
      <c r="BK285" s="147">
        <f>ROUND(I285*H285,2)</f>
        <v>0</v>
      </c>
      <c r="BL285" s="17" t="s">
        <v>151</v>
      </c>
      <c r="BM285" s="146" t="s">
        <v>324</v>
      </c>
    </row>
    <row r="286" spans="2:65" s="11" customFormat="1" ht="22.9" customHeight="1">
      <c r="B286" s="121"/>
      <c r="D286" s="122" t="s">
        <v>70</v>
      </c>
      <c r="E286" s="131" t="s">
        <v>203</v>
      </c>
      <c r="F286" s="131" t="s">
        <v>325</v>
      </c>
      <c r="I286" s="124"/>
      <c r="J286" s="132">
        <f>BK286</f>
        <v>0</v>
      </c>
      <c r="L286" s="121"/>
      <c r="M286" s="126"/>
      <c r="P286" s="127">
        <f>SUM(P287:P364)</f>
        <v>0</v>
      </c>
      <c r="R286" s="127">
        <f>SUM(R287:R364)</f>
        <v>1.2465999999999998E-2</v>
      </c>
      <c r="T286" s="128">
        <f>SUM(T287:T364)</f>
        <v>11.047432000000001</v>
      </c>
      <c r="AR286" s="122" t="s">
        <v>79</v>
      </c>
      <c r="AT286" s="129" t="s">
        <v>70</v>
      </c>
      <c r="AU286" s="129" t="s">
        <v>79</v>
      </c>
      <c r="AY286" s="122" t="s">
        <v>144</v>
      </c>
      <c r="BK286" s="130">
        <f>SUM(BK287:BK364)</f>
        <v>0</v>
      </c>
    </row>
    <row r="287" spans="2:65" s="1" customFormat="1" ht="24.2" customHeight="1">
      <c r="B287" s="133"/>
      <c r="C287" s="134" t="s">
        <v>326</v>
      </c>
      <c r="D287" s="134" t="s">
        <v>147</v>
      </c>
      <c r="E287" s="135" t="s">
        <v>327</v>
      </c>
      <c r="F287" s="136" t="s">
        <v>328</v>
      </c>
      <c r="G287" s="137" t="s">
        <v>318</v>
      </c>
      <c r="H287" s="138">
        <v>2</v>
      </c>
      <c r="I287" s="139"/>
      <c r="J287" s="140">
        <f t="shared" ref="J287:J292" si="0">ROUND(I287*H287,2)</f>
        <v>0</v>
      </c>
      <c r="K287" s="141"/>
      <c r="L287" s="32"/>
      <c r="M287" s="142" t="s">
        <v>1</v>
      </c>
      <c r="N287" s="143" t="s">
        <v>36</v>
      </c>
      <c r="P287" s="144">
        <f t="shared" ref="P287:P292" si="1">O287*H287</f>
        <v>0</v>
      </c>
      <c r="Q287" s="144">
        <v>0</v>
      </c>
      <c r="R287" s="144">
        <f t="shared" ref="R287:R292" si="2">Q287*H287</f>
        <v>0</v>
      </c>
      <c r="S287" s="144">
        <v>0</v>
      </c>
      <c r="T287" s="145">
        <f t="shared" ref="T287:T292" si="3">S287*H287</f>
        <v>0</v>
      </c>
      <c r="AR287" s="146" t="s">
        <v>151</v>
      </c>
      <c r="AT287" s="146" t="s">
        <v>147</v>
      </c>
      <c r="AU287" s="146" t="s">
        <v>81</v>
      </c>
      <c r="AY287" s="17" t="s">
        <v>144</v>
      </c>
      <c r="BE287" s="147">
        <f t="shared" ref="BE287:BE292" si="4">IF(N287="základní",J287,0)</f>
        <v>0</v>
      </c>
      <c r="BF287" s="147">
        <f t="shared" ref="BF287:BF292" si="5">IF(N287="snížená",J287,0)</f>
        <v>0</v>
      </c>
      <c r="BG287" s="147">
        <f t="shared" ref="BG287:BG292" si="6">IF(N287="zákl. přenesená",J287,0)</f>
        <v>0</v>
      </c>
      <c r="BH287" s="147">
        <f t="shared" ref="BH287:BH292" si="7">IF(N287="sníž. přenesená",J287,0)</f>
        <v>0</v>
      </c>
      <c r="BI287" s="147">
        <f t="shared" ref="BI287:BI292" si="8">IF(N287="nulová",J287,0)</f>
        <v>0</v>
      </c>
      <c r="BJ287" s="17" t="s">
        <v>79</v>
      </c>
      <c r="BK287" s="147">
        <f t="shared" ref="BK287:BK292" si="9">ROUND(I287*H287,2)</f>
        <v>0</v>
      </c>
      <c r="BL287" s="17" t="s">
        <v>151</v>
      </c>
      <c r="BM287" s="146" t="s">
        <v>329</v>
      </c>
    </row>
    <row r="288" spans="2:65" s="1" customFormat="1" ht="16.5" customHeight="1">
      <c r="B288" s="133"/>
      <c r="C288" s="134" t="s">
        <v>330</v>
      </c>
      <c r="D288" s="134" t="s">
        <v>147</v>
      </c>
      <c r="E288" s="135" t="s">
        <v>331</v>
      </c>
      <c r="F288" s="136" t="s">
        <v>332</v>
      </c>
      <c r="G288" s="137" t="s">
        <v>318</v>
      </c>
      <c r="H288" s="138">
        <v>2</v>
      </c>
      <c r="I288" s="139"/>
      <c r="J288" s="140">
        <f t="shared" si="0"/>
        <v>0</v>
      </c>
      <c r="K288" s="141"/>
      <c r="L288" s="32"/>
      <c r="M288" s="142" t="s">
        <v>1</v>
      </c>
      <c r="N288" s="143" t="s">
        <v>36</v>
      </c>
      <c r="P288" s="144">
        <f t="shared" si="1"/>
        <v>0</v>
      </c>
      <c r="Q288" s="144">
        <v>0</v>
      </c>
      <c r="R288" s="144">
        <f t="shared" si="2"/>
        <v>0</v>
      </c>
      <c r="S288" s="144">
        <v>0</v>
      </c>
      <c r="T288" s="145">
        <f t="shared" si="3"/>
        <v>0</v>
      </c>
      <c r="AR288" s="146" t="s">
        <v>151</v>
      </c>
      <c r="AT288" s="146" t="s">
        <v>147</v>
      </c>
      <c r="AU288" s="146" t="s">
        <v>81</v>
      </c>
      <c r="AY288" s="17" t="s">
        <v>144</v>
      </c>
      <c r="BE288" s="147">
        <f t="shared" si="4"/>
        <v>0</v>
      </c>
      <c r="BF288" s="147">
        <f t="shared" si="5"/>
        <v>0</v>
      </c>
      <c r="BG288" s="147">
        <f t="shared" si="6"/>
        <v>0</v>
      </c>
      <c r="BH288" s="147">
        <f t="shared" si="7"/>
        <v>0</v>
      </c>
      <c r="BI288" s="147">
        <f t="shared" si="8"/>
        <v>0</v>
      </c>
      <c r="BJ288" s="17" t="s">
        <v>79</v>
      </c>
      <c r="BK288" s="147">
        <f t="shared" si="9"/>
        <v>0</v>
      </c>
      <c r="BL288" s="17" t="s">
        <v>151</v>
      </c>
      <c r="BM288" s="146" t="s">
        <v>333</v>
      </c>
    </row>
    <row r="289" spans="2:65" s="1" customFormat="1" ht="16.5" customHeight="1">
      <c r="B289" s="133"/>
      <c r="C289" s="134" t="s">
        <v>334</v>
      </c>
      <c r="D289" s="134" t="s">
        <v>147</v>
      </c>
      <c r="E289" s="135" t="s">
        <v>335</v>
      </c>
      <c r="F289" s="136" t="s">
        <v>336</v>
      </c>
      <c r="G289" s="137" t="s">
        <v>318</v>
      </c>
      <c r="H289" s="138">
        <v>1</v>
      </c>
      <c r="I289" s="139"/>
      <c r="J289" s="140">
        <f t="shared" si="0"/>
        <v>0</v>
      </c>
      <c r="K289" s="141"/>
      <c r="L289" s="32"/>
      <c r="M289" s="142" t="s">
        <v>1</v>
      </c>
      <c r="N289" s="143" t="s">
        <v>36</v>
      </c>
      <c r="P289" s="144">
        <f t="shared" si="1"/>
        <v>0</v>
      </c>
      <c r="Q289" s="144">
        <v>0</v>
      </c>
      <c r="R289" s="144">
        <f t="shared" si="2"/>
        <v>0</v>
      </c>
      <c r="S289" s="144">
        <v>0</v>
      </c>
      <c r="T289" s="145">
        <f t="shared" si="3"/>
        <v>0</v>
      </c>
      <c r="AR289" s="146" t="s">
        <v>151</v>
      </c>
      <c r="AT289" s="146" t="s">
        <v>147</v>
      </c>
      <c r="AU289" s="146" t="s">
        <v>81</v>
      </c>
      <c r="AY289" s="17" t="s">
        <v>144</v>
      </c>
      <c r="BE289" s="147">
        <f t="shared" si="4"/>
        <v>0</v>
      </c>
      <c r="BF289" s="147">
        <f t="shared" si="5"/>
        <v>0</v>
      </c>
      <c r="BG289" s="147">
        <f t="shared" si="6"/>
        <v>0</v>
      </c>
      <c r="BH289" s="147">
        <f t="shared" si="7"/>
        <v>0</v>
      </c>
      <c r="BI289" s="147">
        <f t="shared" si="8"/>
        <v>0</v>
      </c>
      <c r="BJ289" s="17" t="s">
        <v>79</v>
      </c>
      <c r="BK289" s="147">
        <f t="shared" si="9"/>
        <v>0</v>
      </c>
      <c r="BL289" s="17" t="s">
        <v>151</v>
      </c>
      <c r="BM289" s="146" t="s">
        <v>337</v>
      </c>
    </row>
    <row r="290" spans="2:65" s="1" customFormat="1" ht="16.5" customHeight="1">
      <c r="B290" s="133"/>
      <c r="C290" s="134" t="s">
        <v>338</v>
      </c>
      <c r="D290" s="134" t="s">
        <v>147</v>
      </c>
      <c r="E290" s="135" t="s">
        <v>339</v>
      </c>
      <c r="F290" s="136" t="s">
        <v>340</v>
      </c>
      <c r="G290" s="137" t="s">
        <v>318</v>
      </c>
      <c r="H290" s="138">
        <v>1</v>
      </c>
      <c r="I290" s="139"/>
      <c r="J290" s="140">
        <f t="shared" si="0"/>
        <v>0</v>
      </c>
      <c r="K290" s="141"/>
      <c r="L290" s="32"/>
      <c r="M290" s="142" t="s">
        <v>1</v>
      </c>
      <c r="N290" s="143" t="s">
        <v>36</v>
      </c>
      <c r="P290" s="144">
        <f t="shared" si="1"/>
        <v>0</v>
      </c>
      <c r="Q290" s="144">
        <v>0</v>
      </c>
      <c r="R290" s="144">
        <f t="shared" si="2"/>
        <v>0</v>
      </c>
      <c r="S290" s="144">
        <v>0</v>
      </c>
      <c r="T290" s="145">
        <f t="shared" si="3"/>
        <v>0</v>
      </c>
      <c r="AR290" s="146" t="s">
        <v>151</v>
      </c>
      <c r="AT290" s="146" t="s">
        <v>147</v>
      </c>
      <c r="AU290" s="146" t="s">
        <v>81</v>
      </c>
      <c r="AY290" s="17" t="s">
        <v>144</v>
      </c>
      <c r="BE290" s="147">
        <f t="shared" si="4"/>
        <v>0</v>
      </c>
      <c r="BF290" s="147">
        <f t="shared" si="5"/>
        <v>0</v>
      </c>
      <c r="BG290" s="147">
        <f t="shared" si="6"/>
        <v>0</v>
      </c>
      <c r="BH290" s="147">
        <f t="shared" si="7"/>
        <v>0</v>
      </c>
      <c r="BI290" s="147">
        <f t="shared" si="8"/>
        <v>0</v>
      </c>
      <c r="BJ290" s="17" t="s">
        <v>79</v>
      </c>
      <c r="BK290" s="147">
        <f t="shared" si="9"/>
        <v>0</v>
      </c>
      <c r="BL290" s="17" t="s">
        <v>151</v>
      </c>
      <c r="BM290" s="146" t="s">
        <v>341</v>
      </c>
    </row>
    <row r="291" spans="2:65" s="1" customFormat="1" ht="16.5" customHeight="1">
      <c r="B291" s="133"/>
      <c r="C291" s="134" t="s">
        <v>342</v>
      </c>
      <c r="D291" s="134" t="s">
        <v>147</v>
      </c>
      <c r="E291" s="135" t="s">
        <v>343</v>
      </c>
      <c r="F291" s="136" t="s">
        <v>344</v>
      </c>
      <c r="G291" s="137" t="s">
        <v>318</v>
      </c>
      <c r="H291" s="138">
        <v>1</v>
      </c>
      <c r="I291" s="139"/>
      <c r="J291" s="140">
        <f t="shared" si="0"/>
        <v>0</v>
      </c>
      <c r="K291" s="141"/>
      <c r="L291" s="32"/>
      <c r="M291" s="142" t="s">
        <v>1</v>
      </c>
      <c r="N291" s="143" t="s">
        <v>36</v>
      </c>
      <c r="P291" s="144">
        <f t="shared" si="1"/>
        <v>0</v>
      </c>
      <c r="Q291" s="144">
        <v>0</v>
      </c>
      <c r="R291" s="144">
        <f t="shared" si="2"/>
        <v>0</v>
      </c>
      <c r="S291" s="144">
        <v>0</v>
      </c>
      <c r="T291" s="145">
        <f t="shared" si="3"/>
        <v>0</v>
      </c>
      <c r="AR291" s="146" t="s">
        <v>151</v>
      </c>
      <c r="AT291" s="146" t="s">
        <v>147</v>
      </c>
      <c r="AU291" s="146" t="s">
        <v>81</v>
      </c>
      <c r="AY291" s="17" t="s">
        <v>144</v>
      </c>
      <c r="BE291" s="147">
        <f t="shared" si="4"/>
        <v>0</v>
      </c>
      <c r="BF291" s="147">
        <f t="shared" si="5"/>
        <v>0</v>
      </c>
      <c r="BG291" s="147">
        <f t="shared" si="6"/>
        <v>0</v>
      </c>
      <c r="BH291" s="147">
        <f t="shared" si="7"/>
        <v>0</v>
      </c>
      <c r="BI291" s="147">
        <f t="shared" si="8"/>
        <v>0</v>
      </c>
      <c r="BJ291" s="17" t="s">
        <v>79</v>
      </c>
      <c r="BK291" s="147">
        <f t="shared" si="9"/>
        <v>0</v>
      </c>
      <c r="BL291" s="17" t="s">
        <v>151</v>
      </c>
      <c r="BM291" s="146" t="s">
        <v>345</v>
      </c>
    </row>
    <row r="292" spans="2:65" s="1" customFormat="1" ht="37.9" customHeight="1">
      <c r="B292" s="133"/>
      <c r="C292" s="193" t="s">
        <v>346</v>
      </c>
      <c r="D292" s="193" t="s">
        <v>147</v>
      </c>
      <c r="E292" s="194" t="s">
        <v>347</v>
      </c>
      <c r="F292" s="195" t="s">
        <v>348</v>
      </c>
      <c r="G292" s="196" t="s">
        <v>349</v>
      </c>
      <c r="H292" s="197">
        <v>1</v>
      </c>
      <c r="I292" s="198"/>
      <c r="J292" s="198">
        <f t="shared" si="0"/>
        <v>0</v>
      </c>
      <c r="K292" s="141"/>
      <c r="L292" s="32"/>
      <c r="M292" s="142" t="s">
        <v>1</v>
      </c>
      <c r="N292" s="143" t="s">
        <v>36</v>
      </c>
      <c r="P292" s="144">
        <f t="shared" si="1"/>
        <v>0</v>
      </c>
      <c r="Q292" s="144">
        <v>0</v>
      </c>
      <c r="R292" s="144">
        <f t="shared" si="2"/>
        <v>0</v>
      </c>
      <c r="S292" s="144">
        <v>0</v>
      </c>
      <c r="T292" s="145">
        <f t="shared" si="3"/>
        <v>0</v>
      </c>
      <c r="AR292" s="146" t="s">
        <v>151</v>
      </c>
      <c r="AT292" s="146" t="s">
        <v>147</v>
      </c>
      <c r="AU292" s="146" t="s">
        <v>81</v>
      </c>
      <c r="AY292" s="17" t="s">
        <v>144</v>
      </c>
      <c r="BE292" s="147">
        <f t="shared" si="4"/>
        <v>0</v>
      </c>
      <c r="BF292" s="147">
        <f t="shared" si="5"/>
        <v>0</v>
      </c>
      <c r="BG292" s="147">
        <f t="shared" si="6"/>
        <v>0</v>
      </c>
      <c r="BH292" s="147">
        <f t="shared" si="7"/>
        <v>0</v>
      </c>
      <c r="BI292" s="147">
        <f t="shared" si="8"/>
        <v>0</v>
      </c>
      <c r="BJ292" s="17" t="s">
        <v>79</v>
      </c>
      <c r="BK292" s="147">
        <f t="shared" si="9"/>
        <v>0</v>
      </c>
      <c r="BL292" s="17" t="s">
        <v>151</v>
      </c>
      <c r="BM292" s="146" t="s">
        <v>769</v>
      </c>
    </row>
    <row r="293" spans="2:65" s="13" customFormat="1">
      <c r="B293" s="155"/>
      <c r="D293" s="149" t="s">
        <v>153</v>
      </c>
      <c r="E293" s="156" t="s">
        <v>1</v>
      </c>
      <c r="F293" s="157" t="s">
        <v>79</v>
      </c>
      <c r="H293" s="158">
        <v>1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79</v>
      </c>
      <c r="AY293" s="156" t="s">
        <v>144</v>
      </c>
    </row>
    <row r="294" spans="2:65" s="1" customFormat="1" ht="33" customHeight="1">
      <c r="B294" s="133"/>
      <c r="C294" s="134" t="s">
        <v>351</v>
      </c>
      <c r="D294" s="134" t="s">
        <v>147</v>
      </c>
      <c r="E294" s="135" t="s">
        <v>352</v>
      </c>
      <c r="F294" s="136" t="s">
        <v>353</v>
      </c>
      <c r="G294" s="137" t="s">
        <v>171</v>
      </c>
      <c r="H294" s="138">
        <v>49.4</v>
      </c>
      <c r="I294" s="139"/>
      <c r="J294" s="140">
        <f>ROUND(I294*H294,2)</f>
        <v>0</v>
      </c>
      <c r="K294" s="141"/>
      <c r="L294" s="32"/>
      <c r="M294" s="142" t="s">
        <v>1</v>
      </c>
      <c r="N294" s="143" t="s">
        <v>36</v>
      </c>
      <c r="P294" s="144">
        <f>O294*H294</f>
        <v>0</v>
      </c>
      <c r="Q294" s="144">
        <v>1.2999999999999999E-4</v>
      </c>
      <c r="R294" s="144">
        <f>Q294*H294</f>
        <v>6.4219999999999989E-3</v>
      </c>
      <c r="S294" s="144">
        <v>0</v>
      </c>
      <c r="T294" s="145">
        <f>S294*H294</f>
        <v>0</v>
      </c>
      <c r="AR294" s="146" t="s">
        <v>151</v>
      </c>
      <c r="AT294" s="146" t="s">
        <v>147</v>
      </c>
      <c r="AU294" s="146" t="s">
        <v>81</v>
      </c>
      <c r="AY294" s="17" t="s">
        <v>144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7" t="s">
        <v>79</v>
      </c>
      <c r="BK294" s="147">
        <f>ROUND(I294*H294,2)</f>
        <v>0</v>
      </c>
      <c r="BL294" s="17" t="s">
        <v>151</v>
      </c>
      <c r="BM294" s="146" t="s">
        <v>354</v>
      </c>
    </row>
    <row r="295" spans="2:65" s="1" customFormat="1" ht="24.2" customHeight="1">
      <c r="B295" s="133"/>
      <c r="C295" s="193" t="s">
        <v>355</v>
      </c>
      <c r="D295" s="193" t="s">
        <v>147</v>
      </c>
      <c r="E295" s="194" t="s">
        <v>356</v>
      </c>
      <c r="F295" s="195" t="s">
        <v>357</v>
      </c>
      <c r="G295" s="196" t="s">
        <v>171</v>
      </c>
      <c r="H295" s="197">
        <v>141.4</v>
      </c>
      <c r="I295" s="198"/>
      <c r="J295" s="198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4.0000000000000003E-5</v>
      </c>
      <c r="R295" s="144">
        <f>Q295*H295</f>
        <v>5.6560000000000004E-3</v>
      </c>
      <c r="S295" s="144">
        <v>0</v>
      </c>
      <c r="T295" s="145">
        <f>S295*H295</f>
        <v>0</v>
      </c>
      <c r="AR295" s="146" t="s">
        <v>151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151</v>
      </c>
      <c r="BM295" s="146" t="s">
        <v>358</v>
      </c>
    </row>
    <row r="296" spans="2:65" s="13" customFormat="1">
      <c r="B296" s="155"/>
      <c r="D296" s="149" t="s">
        <v>153</v>
      </c>
      <c r="E296" s="156" t="s">
        <v>1</v>
      </c>
      <c r="F296" s="157" t="s">
        <v>359</v>
      </c>
      <c r="H296" s="158">
        <v>49.4</v>
      </c>
      <c r="I296" s="159"/>
      <c r="L296" s="155"/>
      <c r="M296" s="160"/>
      <c r="T296" s="161"/>
      <c r="AT296" s="156" t="s">
        <v>153</v>
      </c>
      <c r="AU296" s="156" t="s">
        <v>81</v>
      </c>
      <c r="AV296" s="13" t="s">
        <v>81</v>
      </c>
      <c r="AW296" s="13" t="s">
        <v>28</v>
      </c>
      <c r="AX296" s="13" t="s">
        <v>71</v>
      </c>
      <c r="AY296" s="156" t="s">
        <v>144</v>
      </c>
    </row>
    <row r="297" spans="2:65" s="14" customFormat="1">
      <c r="B297" s="173"/>
      <c r="D297" s="149" t="s">
        <v>153</v>
      </c>
      <c r="E297" s="174" t="s">
        <v>1</v>
      </c>
      <c r="F297" s="175" t="s">
        <v>178</v>
      </c>
      <c r="H297" s="176">
        <v>49.4</v>
      </c>
      <c r="I297" s="177"/>
      <c r="L297" s="173"/>
      <c r="M297" s="178"/>
      <c r="T297" s="179"/>
      <c r="AT297" s="174" t="s">
        <v>153</v>
      </c>
      <c r="AU297" s="174" t="s">
        <v>81</v>
      </c>
      <c r="AV297" s="14" t="s">
        <v>145</v>
      </c>
      <c r="AW297" s="14" t="s">
        <v>28</v>
      </c>
      <c r="AX297" s="14" t="s">
        <v>71</v>
      </c>
      <c r="AY297" s="174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291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292</v>
      </c>
      <c r="H299" s="158">
        <v>92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4" customFormat="1">
      <c r="B300" s="173"/>
      <c r="D300" s="149" t="s">
        <v>153</v>
      </c>
      <c r="E300" s="174" t="s">
        <v>1</v>
      </c>
      <c r="F300" s="175" t="s">
        <v>178</v>
      </c>
      <c r="H300" s="176">
        <v>92</v>
      </c>
      <c r="I300" s="177"/>
      <c r="L300" s="173"/>
      <c r="M300" s="178"/>
      <c r="T300" s="179"/>
      <c r="AT300" s="174" t="s">
        <v>153</v>
      </c>
      <c r="AU300" s="174" t="s">
        <v>81</v>
      </c>
      <c r="AV300" s="14" t="s">
        <v>145</v>
      </c>
      <c r="AW300" s="14" t="s">
        <v>28</v>
      </c>
      <c r="AX300" s="14" t="s">
        <v>71</v>
      </c>
      <c r="AY300" s="174" t="s">
        <v>144</v>
      </c>
    </row>
    <row r="301" spans="2:65" s="15" customFormat="1">
      <c r="B301" s="180"/>
      <c r="D301" s="149" t="s">
        <v>153</v>
      </c>
      <c r="E301" s="181" t="s">
        <v>1</v>
      </c>
      <c r="F301" s="182" t="s">
        <v>182</v>
      </c>
      <c r="H301" s="183">
        <v>141.4</v>
      </c>
      <c r="I301" s="184"/>
      <c r="L301" s="180"/>
      <c r="M301" s="185"/>
      <c r="T301" s="186"/>
      <c r="AT301" s="181" t="s">
        <v>153</v>
      </c>
      <c r="AU301" s="181" t="s">
        <v>81</v>
      </c>
      <c r="AV301" s="15" t="s">
        <v>151</v>
      </c>
      <c r="AW301" s="15" t="s">
        <v>28</v>
      </c>
      <c r="AX301" s="15" t="s">
        <v>79</v>
      </c>
      <c r="AY301" s="181" t="s">
        <v>144</v>
      </c>
    </row>
    <row r="302" spans="2:65" s="1" customFormat="1" ht="24.2" customHeight="1">
      <c r="B302" s="133"/>
      <c r="C302" s="134" t="s">
        <v>360</v>
      </c>
      <c r="D302" s="134" t="s">
        <v>147</v>
      </c>
      <c r="E302" s="135" t="s">
        <v>361</v>
      </c>
      <c r="F302" s="136" t="s">
        <v>362</v>
      </c>
      <c r="G302" s="137" t="s">
        <v>150</v>
      </c>
      <c r="H302" s="138">
        <v>0.308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36</v>
      </c>
      <c r="P302" s="144">
        <f>O302*H302</f>
        <v>0</v>
      </c>
      <c r="Q302" s="144">
        <v>0</v>
      </c>
      <c r="R302" s="144">
        <f>Q302*H302</f>
        <v>0</v>
      </c>
      <c r="S302" s="144">
        <v>1.8</v>
      </c>
      <c r="T302" s="145">
        <f>S302*H302</f>
        <v>0.5544</v>
      </c>
      <c r="AR302" s="146" t="s">
        <v>151</v>
      </c>
      <c r="AT302" s="146" t="s">
        <v>147</v>
      </c>
      <c r="AU302" s="146" t="s">
        <v>81</v>
      </c>
      <c r="AY302" s="17" t="s">
        <v>144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79</v>
      </c>
      <c r="BK302" s="147">
        <f>ROUND(I302*H302,2)</f>
        <v>0</v>
      </c>
      <c r="BL302" s="17" t="s">
        <v>151</v>
      </c>
      <c r="BM302" s="146" t="s">
        <v>363</v>
      </c>
    </row>
    <row r="303" spans="2:65" s="12" customFormat="1">
      <c r="B303" s="148"/>
      <c r="D303" s="149" t="s">
        <v>153</v>
      </c>
      <c r="E303" s="150" t="s">
        <v>1</v>
      </c>
      <c r="F303" s="151" t="s">
        <v>154</v>
      </c>
      <c r="H303" s="150" t="s">
        <v>1</v>
      </c>
      <c r="I303" s="152"/>
      <c r="L303" s="148"/>
      <c r="M303" s="153"/>
      <c r="T303" s="154"/>
      <c r="AT303" s="150" t="s">
        <v>153</v>
      </c>
      <c r="AU303" s="150" t="s">
        <v>81</v>
      </c>
      <c r="AV303" s="12" t="s">
        <v>79</v>
      </c>
      <c r="AW303" s="12" t="s">
        <v>28</v>
      </c>
      <c r="AX303" s="12" t="s">
        <v>71</v>
      </c>
      <c r="AY303" s="150" t="s">
        <v>144</v>
      </c>
    </row>
    <row r="304" spans="2:65" s="13" customFormat="1">
      <c r="B304" s="155"/>
      <c r="D304" s="149" t="s">
        <v>153</v>
      </c>
      <c r="E304" s="156" t="s">
        <v>1</v>
      </c>
      <c r="F304" s="157" t="s">
        <v>155</v>
      </c>
      <c r="H304" s="158">
        <v>0.308</v>
      </c>
      <c r="I304" s="159"/>
      <c r="L304" s="155"/>
      <c r="M304" s="160"/>
      <c r="T304" s="161"/>
      <c r="AT304" s="156" t="s">
        <v>153</v>
      </c>
      <c r="AU304" s="156" t="s">
        <v>81</v>
      </c>
      <c r="AV304" s="13" t="s">
        <v>81</v>
      </c>
      <c r="AW304" s="13" t="s">
        <v>28</v>
      </c>
      <c r="AX304" s="13" t="s">
        <v>71</v>
      </c>
      <c r="AY304" s="156" t="s">
        <v>144</v>
      </c>
    </row>
    <row r="305" spans="2:65" s="14" customFormat="1">
      <c r="B305" s="173"/>
      <c r="D305" s="149" t="s">
        <v>153</v>
      </c>
      <c r="E305" s="174" t="s">
        <v>1</v>
      </c>
      <c r="F305" s="175" t="s">
        <v>178</v>
      </c>
      <c r="H305" s="176">
        <v>0.308</v>
      </c>
      <c r="I305" s="177"/>
      <c r="L305" s="173"/>
      <c r="M305" s="178"/>
      <c r="T305" s="179"/>
      <c r="AT305" s="174" t="s">
        <v>153</v>
      </c>
      <c r="AU305" s="174" t="s">
        <v>81</v>
      </c>
      <c r="AV305" s="14" t="s">
        <v>145</v>
      </c>
      <c r="AW305" s="14" t="s">
        <v>28</v>
      </c>
      <c r="AX305" s="14" t="s">
        <v>71</v>
      </c>
      <c r="AY305" s="174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0.308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33" customHeight="1">
      <c r="B307" s="133"/>
      <c r="C307" s="134" t="s">
        <v>364</v>
      </c>
      <c r="D307" s="134" t="s">
        <v>147</v>
      </c>
      <c r="E307" s="135" t="s">
        <v>365</v>
      </c>
      <c r="F307" s="136" t="s">
        <v>366</v>
      </c>
      <c r="G307" s="137" t="s">
        <v>150</v>
      </c>
      <c r="H307" s="138">
        <v>1.022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0</v>
      </c>
      <c r="R307" s="144">
        <f>Q307*H307</f>
        <v>0</v>
      </c>
      <c r="S307" s="144">
        <v>2.2000000000000002</v>
      </c>
      <c r="T307" s="145">
        <f>S307*H307</f>
        <v>2.2484000000000002</v>
      </c>
      <c r="AR307" s="146" t="s">
        <v>151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151</v>
      </c>
      <c r="BM307" s="146" t="s">
        <v>367</v>
      </c>
    </row>
    <row r="308" spans="2:65" s="12" customFormat="1">
      <c r="B308" s="148"/>
      <c r="D308" s="149" t="s">
        <v>153</v>
      </c>
      <c r="E308" s="150" t="s">
        <v>1</v>
      </c>
      <c r="F308" s="151" t="s">
        <v>368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2" customFormat="1">
      <c r="B309" s="148"/>
      <c r="D309" s="149" t="s">
        <v>153</v>
      </c>
      <c r="E309" s="150" t="s">
        <v>1</v>
      </c>
      <c r="F309" s="151" t="s">
        <v>174</v>
      </c>
      <c r="H309" s="150" t="s">
        <v>1</v>
      </c>
      <c r="I309" s="152"/>
      <c r="L309" s="148"/>
      <c r="M309" s="153"/>
      <c r="T309" s="154"/>
      <c r="AT309" s="150" t="s">
        <v>153</v>
      </c>
      <c r="AU309" s="150" t="s">
        <v>81</v>
      </c>
      <c r="AV309" s="12" t="s">
        <v>79</v>
      </c>
      <c r="AW309" s="12" t="s">
        <v>28</v>
      </c>
      <c r="AX309" s="12" t="s">
        <v>71</v>
      </c>
      <c r="AY309" s="150" t="s">
        <v>144</v>
      </c>
    </row>
    <row r="310" spans="2:65" s="13" customFormat="1">
      <c r="B310" s="155"/>
      <c r="D310" s="149" t="s">
        <v>153</v>
      </c>
      <c r="E310" s="156" t="s">
        <v>1</v>
      </c>
      <c r="F310" s="157" t="s">
        <v>369</v>
      </c>
      <c r="H310" s="158">
        <v>0.309</v>
      </c>
      <c r="I310" s="159"/>
      <c r="L310" s="155"/>
      <c r="M310" s="160"/>
      <c r="T310" s="161"/>
      <c r="AT310" s="156" t="s">
        <v>153</v>
      </c>
      <c r="AU310" s="156" t="s">
        <v>81</v>
      </c>
      <c r="AV310" s="13" t="s">
        <v>81</v>
      </c>
      <c r="AW310" s="13" t="s">
        <v>28</v>
      </c>
      <c r="AX310" s="13" t="s">
        <v>71</v>
      </c>
      <c r="AY310" s="156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370</v>
      </c>
      <c r="H311" s="158">
        <v>0.28100000000000003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2" customFormat="1">
      <c r="B312" s="148"/>
      <c r="D312" s="149" t="s">
        <v>153</v>
      </c>
      <c r="E312" s="150" t="s">
        <v>1</v>
      </c>
      <c r="F312" s="151" t="s">
        <v>179</v>
      </c>
      <c r="H312" s="150" t="s">
        <v>1</v>
      </c>
      <c r="I312" s="152"/>
      <c r="L312" s="148"/>
      <c r="M312" s="153"/>
      <c r="T312" s="154"/>
      <c r="AT312" s="150" t="s">
        <v>153</v>
      </c>
      <c r="AU312" s="150" t="s">
        <v>81</v>
      </c>
      <c r="AV312" s="12" t="s">
        <v>79</v>
      </c>
      <c r="AW312" s="12" t="s">
        <v>28</v>
      </c>
      <c r="AX312" s="12" t="s">
        <v>71</v>
      </c>
      <c r="AY312" s="150" t="s">
        <v>144</v>
      </c>
    </row>
    <row r="313" spans="2:65" s="13" customFormat="1">
      <c r="B313" s="155"/>
      <c r="D313" s="149" t="s">
        <v>153</v>
      </c>
      <c r="E313" s="156" t="s">
        <v>1</v>
      </c>
      <c r="F313" s="157" t="s">
        <v>371</v>
      </c>
      <c r="H313" s="158">
        <v>0.432</v>
      </c>
      <c r="I313" s="159"/>
      <c r="L313" s="155"/>
      <c r="M313" s="160"/>
      <c r="T313" s="161"/>
      <c r="AT313" s="156" t="s">
        <v>153</v>
      </c>
      <c r="AU313" s="156" t="s">
        <v>81</v>
      </c>
      <c r="AV313" s="13" t="s">
        <v>81</v>
      </c>
      <c r="AW313" s="13" t="s">
        <v>28</v>
      </c>
      <c r="AX313" s="13" t="s">
        <v>71</v>
      </c>
      <c r="AY313" s="156" t="s">
        <v>144</v>
      </c>
    </row>
    <row r="314" spans="2:65" s="15" customFormat="1">
      <c r="B314" s="180"/>
      <c r="D314" s="149" t="s">
        <v>153</v>
      </c>
      <c r="E314" s="181" t="s">
        <v>1</v>
      </c>
      <c r="F314" s="182" t="s">
        <v>182</v>
      </c>
      <c r="H314" s="183">
        <v>1.022</v>
      </c>
      <c r="I314" s="184"/>
      <c r="L314" s="180"/>
      <c r="M314" s="185"/>
      <c r="T314" s="186"/>
      <c r="AT314" s="181" t="s">
        <v>153</v>
      </c>
      <c r="AU314" s="181" t="s">
        <v>81</v>
      </c>
      <c r="AV314" s="15" t="s">
        <v>151</v>
      </c>
      <c r="AW314" s="15" t="s">
        <v>28</v>
      </c>
      <c r="AX314" s="15" t="s">
        <v>79</v>
      </c>
      <c r="AY314" s="181" t="s">
        <v>144</v>
      </c>
    </row>
    <row r="315" spans="2:65" s="1" customFormat="1" ht="21.75" customHeight="1">
      <c r="B315" s="133"/>
      <c r="C315" s="193" t="s">
        <v>372</v>
      </c>
      <c r="D315" s="193" t="s">
        <v>147</v>
      </c>
      <c r="E315" s="194" t="s">
        <v>373</v>
      </c>
      <c r="F315" s="195" t="s">
        <v>374</v>
      </c>
      <c r="G315" s="196" t="s">
        <v>171</v>
      </c>
      <c r="H315" s="197">
        <v>55.8</v>
      </c>
      <c r="I315" s="198"/>
      <c r="J315" s="198">
        <f>ROUND(I315*H315,2)</f>
        <v>0</v>
      </c>
      <c r="K315" s="141"/>
      <c r="L315" s="32"/>
      <c r="M315" s="142" t="s">
        <v>1</v>
      </c>
      <c r="N315" s="143" t="s">
        <v>36</v>
      </c>
      <c r="P315" s="144">
        <f>O315*H315</f>
        <v>0</v>
      </c>
      <c r="Q315" s="144">
        <v>0</v>
      </c>
      <c r="R315" s="144">
        <f>Q315*H315</f>
        <v>0</v>
      </c>
      <c r="S315" s="144">
        <v>0</v>
      </c>
      <c r="T315" s="145">
        <f>S315*H315</f>
        <v>0</v>
      </c>
      <c r="AR315" s="146" t="s">
        <v>151</v>
      </c>
      <c r="AT315" s="146" t="s">
        <v>147</v>
      </c>
      <c r="AU315" s="146" t="s">
        <v>81</v>
      </c>
      <c r="AY315" s="17" t="s">
        <v>144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7" t="s">
        <v>79</v>
      </c>
      <c r="BK315" s="147">
        <f>ROUND(I315*H315,2)</f>
        <v>0</v>
      </c>
      <c r="BL315" s="17" t="s">
        <v>151</v>
      </c>
      <c r="BM315" s="146" t="s">
        <v>770</v>
      </c>
    </row>
    <row r="316" spans="2:65" s="13" customFormat="1">
      <c r="B316" s="155"/>
      <c r="D316" s="149" t="s">
        <v>153</v>
      </c>
      <c r="E316" s="156" t="s">
        <v>1</v>
      </c>
      <c r="F316" s="157" t="s">
        <v>376</v>
      </c>
      <c r="H316" s="158">
        <v>55.8</v>
      </c>
      <c r="I316" s="159"/>
      <c r="L316" s="155"/>
      <c r="M316" s="160"/>
      <c r="T316" s="161"/>
      <c r="AT316" s="156" t="s">
        <v>153</v>
      </c>
      <c r="AU316" s="156" t="s">
        <v>81</v>
      </c>
      <c r="AV316" s="13" t="s">
        <v>81</v>
      </c>
      <c r="AW316" s="13" t="s">
        <v>28</v>
      </c>
      <c r="AX316" s="13" t="s">
        <v>79</v>
      </c>
      <c r="AY316" s="156" t="s">
        <v>144</v>
      </c>
    </row>
    <row r="317" spans="2:65" s="1" customFormat="1" ht="21.75" customHeight="1">
      <c r="B317" s="133"/>
      <c r="C317" s="134" t="s">
        <v>377</v>
      </c>
      <c r="D317" s="134" t="s">
        <v>147</v>
      </c>
      <c r="E317" s="135" t="s">
        <v>378</v>
      </c>
      <c r="F317" s="136" t="s">
        <v>379</v>
      </c>
      <c r="G317" s="137" t="s">
        <v>171</v>
      </c>
      <c r="H317" s="138">
        <v>12.608000000000001</v>
      </c>
      <c r="I317" s="139"/>
      <c r="J317" s="140">
        <f>ROUND(I317*H317,2)</f>
        <v>0</v>
      </c>
      <c r="K317" s="141"/>
      <c r="L317" s="32"/>
      <c r="M317" s="142" t="s">
        <v>1</v>
      </c>
      <c r="N317" s="143" t="s">
        <v>36</v>
      </c>
      <c r="P317" s="144">
        <f>O317*H317</f>
        <v>0</v>
      </c>
      <c r="Q317" s="144">
        <v>0</v>
      </c>
      <c r="R317" s="144">
        <f>Q317*H317</f>
        <v>0</v>
      </c>
      <c r="S317" s="144">
        <v>7.5999999999999998E-2</v>
      </c>
      <c r="T317" s="145">
        <f>S317*H317</f>
        <v>0.95820800000000006</v>
      </c>
      <c r="AR317" s="146" t="s">
        <v>151</v>
      </c>
      <c r="AT317" s="146" t="s">
        <v>147</v>
      </c>
      <c r="AU317" s="146" t="s">
        <v>81</v>
      </c>
      <c r="AY317" s="17" t="s">
        <v>144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79</v>
      </c>
      <c r="BK317" s="147">
        <f>ROUND(I317*H317,2)</f>
        <v>0</v>
      </c>
      <c r="BL317" s="17" t="s">
        <v>151</v>
      </c>
      <c r="BM317" s="146" t="s">
        <v>380</v>
      </c>
    </row>
    <row r="318" spans="2:65" s="12" customFormat="1">
      <c r="B318" s="148"/>
      <c r="D318" s="149" t="s">
        <v>153</v>
      </c>
      <c r="E318" s="150" t="s">
        <v>1</v>
      </c>
      <c r="F318" s="151" t="s">
        <v>381</v>
      </c>
      <c r="H318" s="150" t="s">
        <v>1</v>
      </c>
      <c r="I318" s="152"/>
      <c r="L318" s="148"/>
      <c r="M318" s="153"/>
      <c r="T318" s="154"/>
      <c r="AT318" s="150" t="s">
        <v>153</v>
      </c>
      <c r="AU318" s="150" t="s">
        <v>81</v>
      </c>
      <c r="AV318" s="12" t="s">
        <v>79</v>
      </c>
      <c r="AW318" s="12" t="s">
        <v>28</v>
      </c>
      <c r="AX318" s="12" t="s">
        <v>71</v>
      </c>
      <c r="AY318" s="150" t="s">
        <v>144</v>
      </c>
    </row>
    <row r="319" spans="2:65" s="13" customFormat="1">
      <c r="B319" s="155"/>
      <c r="D319" s="149" t="s">
        <v>153</v>
      </c>
      <c r="E319" s="156" t="s">
        <v>1</v>
      </c>
      <c r="F319" s="157" t="s">
        <v>382</v>
      </c>
      <c r="H319" s="158">
        <v>4.7279999999999998</v>
      </c>
      <c r="I319" s="159"/>
      <c r="L319" s="155"/>
      <c r="M319" s="160"/>
      <c r="T319" s="161"/>
      <c r="AT319" s="156" t="s">
        <v>153</v>
      </c>
      <c r="AU319" s="156" t="s">
        <v>81</v>
      </c>
      <c r="AV319" s="13" t="s">
        <v>81</v>
      </c>
      <c r="AW319" s="13" t="s">
        <v>28</v>
      </c>
      <c r="AX319" s="13" t="s">
        <v>71</v>
      </c>
      <c r="AY319" s="156" t="s">
        <v>144</v>
      </c>
    </row>
    <row r="320" spans="2:65" s="12" customFormat="1">
      <c r="B320" s="148"/>
      <c r="D320" s="149" t="s">
        <v>153</v>
      </c>
      <c r="E320" s="150" t="s">
        <v>1</v>
      </c>
      <c r="F320" s="151" t="s">
        <v>174</v>
      </c>
      <c r="H320" s="150" t="s">
        <v>1</v>
      </c>
      <c r="I320" s="152"/>
      <c r="L320" s="148"/>
      <c r="M320" s="153"/>
      <c r="T320" s="154"/>
      <c r="AT320" s="150" t="s">
        <v>153</v>
      </c>
      <c r="AU320" s="150" t="s">
        <v>81</v>
      </c>
      <c r="AV320" s="12" t="s">
        <v>79</v>
      </c>
      <c r="AW320" s="12" t="s">
        <v>28</v>
      </c>
      <c r="AX320" s="12" t="s">
        <v>71</v>
      </c>
      <c r="AY320" s="150" t="s">
        <v>144</v>
      </c>
    </row>
    <row r="321" spans="2:65" s="13" customFormat="1">
      <c r="B321" s="155"/>
      <c r="D321" s="149" t="s">
        <v>153</v>
      </c>
      <c r="E321" s="156" t="s">
        <v>1</v>
      </c>
      <c r="F321" s="157" t="s">
        <v>383</v>
      </c>
      <c r="H321" s="158">
        <v>2.758</v>
      </c>
      <c r="I321" s="159"/>
      <c r="L321" s="155"/>
      <c r="M321" s="160"/>
      <c r="T321" s="161"/>
      <c r="AT321" s="156" t="s">
        <v>153</v>
      </c>
      <c r="AU321" s="156" t="s">
        <v>81</v>
      </c>
      <c r="AV321" s="13" t="s">
        <v>81</v>
      </c>
      <c r="AW321" s="13" t="s">
        <v>28</v>
      </c>
      <c r="AX321" s="13" t="s">
        <v>71</v>
      </c>
      <c r="AY321" s="156" t="s">
        <v>144</v>
      </c>
    </row>
    <row r="322" spans="2:65" s="12" customFormat="1">
      <c r="B322" s="148"/>
      <c r="D322" s="149" t="s">
        <v>153</v>
      </c>
      <c r="E322" s="150" t="s">
        <v>1</v>
      </c>
      <c r="F322" s="151" t="s">
        <v>179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384</v>
      </c>
      <c r="H323" s="158">
        <v>5.1219999999999999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71</v>
      </c>
      <c r="AY323" s="156" t="s">
        <v>144</v>
      </c>
    </row>
    <row r="324" spans="2:65" s="15" customFormat="1">
      <c r="B324" s="180"/>
      <c r="D324" s="149" t="s">
        <v>153</v>
      </c>
      <c r="E324" s="181" t="s">
        <v>1</v>
      </c>
      <c r="F324" s="182" t="s">
        <v>182</v>
      </c>
      <c r="H324" s="183">
        <v>12.608000000000001</v>
      </c>
      <c r="I324" s="184"/>
      <c r="L324" s="180"/>
      <c r="M324" s="185"/>
      <c r="T324" s="186"/>
      <c r="AT324" s="181" t="s">
        <v>153</v>
      </c>
      <c r="AU324" s="181" t="s">
        <v>81</v>
      </c>
      <c r="AV324" s="15" t="s">
        <v>151</v>
      </c>
      <c r="AW324" s="15" t="s">
        <v>28</v>
      </c>
      <c r="AX324" s="15" t="s">
        <v>79</v>
      </c>
      <c r="AY324" s="181" t="s">
        <v>144</v>
      </c>
    </row>
    <row r="325" spans="2:65" s="1" customFormat="1" ht="24.2" customHeight="1">
      <c r="B325" s="133"/>
      <c r="C325" s="134" t="s">
        <v>385</v>
      </c>
      <c r="D325" s="134" t="s">
        <v>147</v>
      </c>
      <c r="E325" s="135" t="s">
        <v>386</v>
      </c>
      <c r="F325" s="136" t="s">
        <v>387</v>
      </c>
      <c r="G325" s="137" t="s">
        <v>171</v>
      </c>
      <c r="H325" s="138">
        <v>0.72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7.2999999999999995E-2</v>
      </c>
      <c r="T325" s="145">
        <f>S325*H325</f>
        <v>5.2559999999999996E-2</v>
      </c>
      <c r="AR325" s="146" t="s">
        <v>151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151</v>
      </c>
      <c r="BM325" s="146" t="s">
        <v>388</v>
      </c>
    </row>
    <row r="326" spans="2:65" s="12" customFormat="1">
      <c r="B326" s="148"/>
      <c r="D326" s="149" t="s">
        <v>153</v>
      </c>
      <c r="E326" s="150" t="s">
        <v>1</v>
      </c>
      <c r="F326" s="151" t="s">
        <v>389</v>
      </c>
      <c r="H326" s="150" t="s">
        <v>1</v>
      </c>
      <c r="I326" s="152"/>
      <c r="L326" s="148"/>
      <c r="M326" s="153"/>
      <c r="T326" s="154"/>
      <c r="AT326" s="150" t="s">
        <v>153</v>
      </c>
      <c r="AU326" s="150" t="s">
        <v>81</v>
      </c>
      <c r="AV326" s="12" t="s">
        <v>79</v>
      </c>
      <c r="AW326" s="12" t="s">
        <v>28</v>
      </c>
      <c r="AX326" s="12" t="s">
        <v>71</v>
      </c>
      <c r="AY326" s="150" t="s">
        <v>144</v>
      </c>
    </row>
    <row r="327" spans="2:65" s="13" customFormat="1">
      <c r="B327" s="155"/>
      <c r="D327" s="149" t="s">
        <v>153</v>
      </c>
      <c r="E327" s="156" t="s">
        <v>1</v>
      </c>
      <c r="F327" s="157" t="s">
        <v>390</v>
      </c>
      <c r="H327" s="158">
        <v>0.72</v>
      </c>
      <c r="I327" s="159"/>
      <c r="L327" s="155"/>
      <c r="M327" s="160"/>
      <c r="T327" s="161"/>
      <c r="AT327" s="156" t="s">
        <v>153</v>
      </c>
      <c r="AU327" s="156" t="s">
        <v>81</v>
      </c>
      <c r="AV327" s="13" t="s">
        <v>81</v>
      </c>
      <c r="AW327" s="13" t="s">
        <v>28</v>
      </c>
      <c r="AX327" s="13" t="s">
        <v>79</v>
      </c>
      <c r="AY327" s="156" t="s">
        <v>144</v>
      </c>
    </row>
    <row r="328" spans="2:65" s="1" customFormat="1" ht="24.2" customHeight="1">
      <c r="B328" s="133"/>
      <c r="C328" s="134" t="s">
        <v>391</v>
      </c>
      <c r="D328" s="134" t="s">
        <v>147</v>
      </c>
      <c r="E328" s="135" t="s">
        <v>392</v>
      </c>
      <c r="F328" s="136" t="s">
        <v>393</v>
      </c>
      <c r="G328" s="137" t="s">
        <v>318</v>
      </c>
      <c r="H328" s="138">
        <v>1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5.3999999999999999E-2</v>
      </c>
      <c r="T328" s="145">
        <f>S328*H328</f>
        <v>5.3999999999999999E-2</v>
      </c>
      <c r="AR328" s="146" t="s">
        <v>151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151</v>
      </c>
      <c r="BM328" s="146" t="s">
        <v>394</v>
      </c>
    </row>
    <row r="329" spans="2:65" s="1" customFormat="1" ht="24.2" customHeight="1">
      <c r="B329" s="133"/>
      <c r="C329" s="134" t="s">
        <v>395</v>
      </c>
      <c r="D329" s="134" t="s">
        <v>147</v>
      </c>
      <c r="E329" s="135" t="s">
        <v>396</v>
      </c>
      <c r="F329" s="136" t="s">
        <v>397</v>
      </c>
      <c r="G329" s="137" t="s">
        <v>318</v>
      </c>
      <c r="H329" s="138">
        <v>2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0</v>
      </c>
      <c r="R329" s="144">
        <f>Q329*H329</f>
        <v>0</v>
      </c>
      <c r="S329" s="144">
        <v>9.7000000000000003E-2</v>
      </c>
      <c r="T329" s="145">
        <f>S329*H329</f>
        <v>0.19400000000000001</v>
      </c>
      <c r="AR329" s="146" t="s">
        <v>151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151</v>
      </c>
      <c r="BM329" s="146" t="s">
        <v>398</v>
      </c>
    </row>
    <row r="330" spans="2:65" s="12" customFormat="1">
      <c r="B330" s="148"/>
      <c r="D330" s="149" t="s">
        <v>153</v>
      </c>
      <c r="E330" s="150" t="s">
        <v>1</v>
      </c>
      <c r="F330" s="151" t="s">
        <v>160</v>
      </c>
      <c r="H330" s="150" t="s">
        <v>1</v>
      </c>
      <c r="I330" s="152"/>
      <c r="L330" s="148"/>
      <c r="M330" s="153"/>
      <c r="T330" s="154"/>
      <c r="AT330" s="150" t="s">
        <v>153</v>
      </c>
      <c r="AU330" s="150" t="s">
        <v>81</v>
      </c>
      <c r="AV330" s="12" t="s">
        <v>79</v>
      </c>
      <c r="AW330" s="12" t="s">
        <v>28</v>
      </c>
      <c r="AX330" s="12" t="s">
        <v>71</v>
      </c>
      <c r="AY330" s="150" t="s">
        <v>144</v>
      </c>
    </row>
    <row r="331" spans="2:65" s="13" customFormat="1">
      <c r="B331" s="155"/>
      <c r="D331" s="149" t="s">
        <v>153</v>
      </c>
      <c r="E331" s="156" t="s">
        <v>1</v>
      </c>
      <c r="F331" s="157" t="s">
        <v>81</v>
      </c>
      <c r="H331" s="158">
        <v>2</v>
      </c>
      <c r="I331" s="159"/>
      <c r="L331" s="155"/>
      <c r="M331" s="160"/>
      <c r="T331" s="161"/>
      <c r="AT331" s="156" t="s">
        <v>153</v>
      </c>
      <c r="AU331" s="156" t="s">
        <v>81</v>
      </c>
      <c r="AV331" s="13" t="s">
        <v>81</v>
      </c>
      <c r="AW331" s="13" t="s">
        <v>28</v>
      </c>
      <c r="AX331" s="13" t="s">
        <v>79</v>
      </c>
      <c r="AY331" s="156" t="s">
        <v>144</v>
      </c>
    </row>
    <row r="332" spans="2:65" s="1" customFormat="1" ht="24.2" customHeight="1">
      <c r="B332" s="133"/>
      <c r="C332" s="134" t="s">
        <v>399</v>
      </c>
      <c r="D332" s="134" t="s">
        <v>147</v>
      </c>
      <c r="E332" s="135" t="s">
        <v>400</v>
      </c>
      <c r="F332" s="136" t="s">
        <v>401</v>
      </c>
      <c r="G332" s="137" t="s">
        <v>279</v>
      </c>
      <c r="H332" s="138">
        <v>0.4</v>
      </c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36</v>
      </c>
      <c r="P332" s="144">
        <f>O332*H332</f>
        <v>0</v>
      </c>
      <c r="Q332" s="144">
        <v>9.7000000000000005E-4</v>
      </c>
      <c r="R332" s="144">
        <f>Q332*H332</f>
        <v>3.8800000000000005E-4</v>
      </c>
      <c r="S332" s="144">
        <v>4.3E-3</v>
      </c>
      <c r="T332" s="145">
        <f>S332*H332</f>
        <v>1.7200000000000002E-3</v>
      </c>
      <c r="AR332" s="146" t="s">
        <v>151</v>
      </c>
      <c r="AT332" s="146" t="s">
        <v>147</v>
      </c>
      <c r="AU332" s="146" t="s">
        <v>81</v>
      </c>
      <c r="AY332" s="17" t="s">
        <v>144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151</v>
      </c>
      <c r="BM332" s="146" t="s">
        <v>402</v>
      </c>
    </row>
    <row r="333" spans="2:65" s="12" customFormat="1">
      <c r="B333" s="148"/>
      <c r="D333" s="149" t="s">
        <v>153</v>
      </c>
      <c r="E333" s="150" t="s">
        <v>1</v>
      </c>
      <c r="F333" s="151" t="s">
        <v>403</v>
      </c>
      <c r="H333" s="150" t="s">
        <v>1</v>
      </c>
      <c r="I333" s="152"/>
      <c r="L333" s="148"/>
      <c r="M333" s="153"/>
      <c r="T333" s="154"/>
      <c r="AT333" s="150" t="s">
        <v>153</v>
      </c>
      <c r="AU333" s="150" t="s">
        <v>81</v>
      </c>
      <c r="AV333" s="12" t="s">
        <v>79</v>
      </c>
      <c r="AW333" s="12" t="s">
        <v>28</v>
      </c>
      <c r="AX333" s="12" t="s">
        <v>71</v>
      </c>
      <c r="AY333" s="150" t="s">
        <v>144</v>
      </c>
    </row>
    <row r="334" spans="2:65" s="13" customFormat="1">
      <c r="B334" s="155"/>
      <c r="D334" s="149" t="s">
        <v>153</v>
      </c>
      <c r="E334" s="156" t="s">
        <v>1</v>
      </c>
      <c r="F334" s="157" t="s">
        <v>404</v>
      </c>
      <c r="H334" s="158">
        <v>0.4</v>
      </c>
      <c r="I334" s="159"/>
      <c r="L334" s="155"/>
      <c r="M334" s="160"/>
      <c r="T334" s="161"/>
      <c r="AT334" s="156" t="s">
        <v>153</v>
      </c>
      <c r="AU334" s="156" t="s">
        <v>81</v>
      </c>
      <c r="AV334" s="13" t="s">
        <v>81</v>
      </c>
      <c r="AW334" s="13" t="s">
        <v>28</v>
      </c>
      <c r="AX334" s="13" t="s">
        <v>79</v>
      </c>
      <c r="AY334" s="156" t="s">
        <v>144</v>
      </c>
    </row>
    <row r="335" spans="2:65" s="1" customFormat="1" ht="37.9" customHeight="1">
      <c r="B335" s="133"/>
      <c r="C335" s="134" t="s">
        <v>405</v>
      </c>
      <c r="D335" s="134" t="s">
        <v>147</v>
      </c>
      <c r="E335" s="135" t="s">
        <v>406</v>
      </c>
      <c r="F335" s="136" t="s">
        <v>407</v>
      </c>
      <c r="G335" s="137" t="s">
        <v>171</v>
      </c>
      <c r="H335" s="138">
        <v>47.9</v>
      </c>
      <c r="I335" s="139"/>
      <c r="J335" s="140">
        <f>ROUND(I335*H335,2)</f>
        <v>0</v>
      </c>
      <c r="K335" s="141"/>
      <c r="L335" s="32"/>
      <c r="M335" s="142" t="s">
        <v>1</v>
      </c>
      <c r="N335" s="143" t="s">
        <v>36</v>
      </c>
      <c r="P335" s="144">
        <f>O335*H335</f>
        <v>0</v>
      </c>
      <c r="Q335" s="144">
        <v>0</v>
      </c>
      <c r="R335" s="144">
        <f>Q335*H335</f>
        <v>0</v>
      </c>
      <c r="S335" s="144">
        <v>0.05</v>
      </c>
      <c r="T335" s="145">
        <f>S335*H335</f>
        <v>2.395</v>
      </c>
      <c r="AR335" s="146" t="s">
        <v>151</v>
      </c>
      <c r="AT335" s="146" t="s">
        <v>147</v>
      </c>
      <c r="AU335" s="146" t="s">
        <v>81</v>
      </c>
      <c r="AY335" s="17" t="s">
        <v>144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7" t="s">
        <v>79</v>
      </c>
      <c r="BK335" s="147">
        <f>ROUND(I335*H335,2)</f>
        <v>0</v>
      </c>
      <c r="BL335" s="17" t="s">
        <v>151</v>
      </c>
      <c r="BM335" s="146" t="s">
        <v>408</v>
      </c>
    </row>
    <row r="336" spans="2:65" s="12" customFormat="1">
      <c r="B336" s="148"/>
      <c r="D336" s="149" t="s">
        <v>153</v>
      </c>
      <c r="E336" s="150" t="s">
        <v>1</v>
      </c>
      <c r="F336" s="151" t="s">
        <v>174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51" s="13" customFormat="1">
      <c r="B337" s="155"/>
      <c r="D337" s="149" t="s">
        <v>153</v>
      </c>
      <c r="E337" s="156" t="s">
        <v>1</v>
      </c>
      <c r="F337" s="157" t="s">
        <v>307</v>
      </c>
      <c r="H337" s="158">
        <v>27.9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51" s="12" customFormat="1">
      <c r="B338" s="148"/>
      <c r="D338" s="149" t="s">
        <v>153</v>
      </c>
      <c r="E338" s="150" t="s">
        <v>1</v>
      </c>
      <c r="F338" s="151" t="s">
        <v>409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51" s="12" customFormat="1">
      <c r="B339" s="148"/>
      <c r="D339" s="149" t="s">
        <v>153</v>
      </c>
      <c r="E339" s="150" t="s">
        <v>1</v>
      </c>
      <c r="F339" s="151" t="s">
        <v>174</v>
      </c>
      <c r="H339" s="150" t="s">
        <v>1</v>
      </c>
      <c r="I339" s="152"/>
      <c r="L339" s="148"/>
      <c r="M339" s="153"/>
      <c r="T339" s="154"/>
      <c r="AT339" s="150" t="s">
        <v>153</v>
      </c>
      <c r="AU339" s="150" t="s">
        <v>81</v>
      </c>
      <c r="AV339" s="12" t="s">
        <v>79</v>
      </c>
      <c r="AW339" s="12" t="s">
        <v>28</v>
      </c>
      <c r="AX339" s="12" t="s">
        <v>71</v>
      </c>
      <c r="AY339" s="150" t="s">
        <v>144</v>
      </c>
    </row>
    <row r="340" spans="2:51" s="12" customFormat="1">
      <c r="B340" s="148"/>
      <c r="D340" s="149" t="s">
        <v>153</v>
      </c>
      <c r="E340" s="150" t="s">
        <v>1</v>
      </c>
      <c r="F340" s="151" t="s">
        <v>230</v>
      </c>
      <c r="H340" s="150" t="s">
        <v>1</v>
      </c>
      <c r="I340" s="152"/>
      <c r="L340" s="148"/>
      <c r="M340" s="153"/>
      <c r="T340" s="154"/>
      <c r="AT340" s="150" t="s">
        <v>153</v>
      </c>
      <c r="AU340" s="150" t="s">
        <v>81</v>
      </c>
      <c r="AV340" s="12" t="s">
        <v>79</v>
      </c>
      <c r="AW340" s="12" t="s">
        <v>28</v>
      </c>
      <c r="AX340" s="12" t="s">
        <v>71</v>
      </c>
      <c r="AY340" s="150" t="s">
        <v>144</v>
      </c>
    </row>
    <row r="341" spans="2:51" s="13" customFormat="1">
      <c r="B341" s="155"/>
      <c r="D341" s="149" t="s">
        <v>153</v>
      </c>
      <c r="E341" s="156" t="s">
        <v>1</v>
      </c>
      <c r="F341" s="157" t="s">
        <v>410</v>
      </c>
      <c r="H341" s="158">
        <v>-1</v>
      </c>
      <c r="I341" s="159"/>
      <c r="L341" s="155"/>
      <c r="M341" s="160"/>
      <c r="T341" s="161"/>
      <c r="AT341" s="156" t="s">
        <v>153</v>
      </c>
      <c r="AU341" s="156" t="s">
        <v>81</v>
      </c>
      <c r="AV341" s="13" t="s">
        <v>81</v>
      </c>
      <c r="AW341" s="13" t="s">
        <v>28</v>
      </c>
      <c r="AX341" s="13" t="s">
        <v>71</v>
      </c>
      <c r="AY341" s="156" t="s">
        <v>144</v>
      </c>
    </row>
    <row r="342" spans="2:51" s="12" customFormat="1">
      <c r="B342" s="148"/>
      <c r="D342" s="149" t="s">
        <v>153</v>
      </c>
      <c r="E342" s="150" t="s">
        <v>1</v>
      </c>
      <c r="F342" s="151" t="s">
        <v>270</v>
      </c>
      <c r="H342" s="150" t="s">
        <v>1</v>
      </c>
      <c r="I342" s="152"/>
      <c r="L342" s="148"/>
      <c r="M342" s="153"/>
      <c r="T342" s="154"/>
      <c r="AT342" s="150" t="s">
        <v>153</v>
      </c>
      <c r="AU342" s="150" t="s">
        <v>81</v>
      </c>
      <c r="AV342" s="12" t="s">
        <v>79</v>
      </c>
      <c r="AW342" s="12" t="s">
        <v>28</v>
      </c>
      <c r="AX342" s="12" t="s">
        <v>71</v>
      </c>
      <c r="AY342" s="150" t="s">
        <v>144</v>
      </c>
    </row>
    <row r="343" spans="2:51" s="13" customFormat="1">
      <c r="B343" s="155"/>
      <c r="D343" s="149" t="s">
        <v>153</v>
      </c>
      <c r="E343" s="156" t="s">
        <v>1</v>
      </c>
      <c r="F343" s="157" t="s">
        <v>411</v>
      </c>
      <c r="H343" s="158">
        <v>-1.38</v>
      </c>
      <c r="I343" s="159"/>
      <c r="L343" s="155"/>
      <c r="M343" s="160"/>
      <c r="T343" s="161"/>
      <c r="AT343" s="156" t="s">
        <v>153</v>
      </c>
      <c r="AU343" s="156" t="s">
        <v>81</v>
      </c>
      <c r="AV343" s="13" t="s">
        <v>81</v>
      </c>
      <c r="AW343" s="13" t="s">
        <v>28</v>
      </c>
      <c r="AX343" s="13" t="s">
        <v>71</v>
      </c>
      <c r="AY343" s="156" t="s">
        <v>144</v>
      </c>
    </row>
    <row r="344" spans="2:51" s="14" customFormat="1">
      <c r="B344" s="173"/>
      <c r="D344" s="149" t="s">
        <v>153</v>
      </c>
      <c r="E344" s="174" t="s">
        <v>1</v>
      </c>
      <c r="F344" s="175" t="s">
        <v>178</v>
      </c>
      <c r="H344" s="176">
        <v>25.52</v>
      </c>
      <c r="I344" s="177"/>
      <c r="L344" s="173"/>
      <c r="M344" s="178"/>
      <c r="T344" s="179"/>
      <c r="AT344" s="174" t="s">
        <v>153</v>
      </c>
      <c r="AU344" s="174" t="s">
        <v>81</v>
      </c>
      <c r="AV344" s="14" t="s">
        <v>145</v>
      </c>
      <c r="AW344" s="14" t="s">
        <v>28</v>
      </c>
      <c r="AX344" s="14" t="s">
        <v>71</v>
      </c>
      <c r="AY344" s="174" t="s">
        <v>144</v>
      </c>
    </row>
    <row r="345" spans="2:51" s="12" customFormat="1">
      <c r="B345" s="148"/>
      <c r="D345" s="149" t="s">
        <v>153</v>
      </c>
      <c r="E345" s="150" t="s">
        <v>1</v>
      </c>
      <c r="F345" s="151" t="s">
        <v>179</v>
      </c>
      <c r="H345" s="150" t="s">
        <v>1</v>
      </c>
      <c r="I345" s="152"/>
      <c r="L345" s="148"/>
      <c r="M345" s="153"/>
      <c r="T345" s="154"/>
      <c r="AT345" s="150" t="s">
        <v>153</v>
      </c>
      <c r="AU345" s="150" t="s">
        <v>81</v>
      </c>
      <c r="AV345" s="12" t="s">
        <v>79</v>
      </c>
      <c r="AW345" s="12" t="s">
        <v>28</v>
      </c>
      <c r="AX345" s="12" t="s">
        <v>71</v>
      </c>
      <c r="AY345" s="150" t="s">
        <v>144</v>
      </c>
    </row>
    <row r="346" spans="2:51" s="13" customFormat="1">
      <c r="B346" s="155"/>
      <c r="D346" s="149" t="s">
        <v>153</v>
      </c>
      <c r="E346" s="156" t="s">
        <v>1</v>
      </c>
      <c r="F346" s="157" t="s">
        <v>307</v>
      </c>
      <c r="H346" s="158">
        <v>27.9</v>
      </c>
      <c r="I346" s="159"/>
      <c r="L346" s="155"/>
      <c r="M346" s="160"/>
      <c r="T346" s="161"/>
      <c r="AT346" s="156" t="s">
        <v>153</v>
      </c>
      <c r="AU346" s="156" t="s">
        <v>81</v>
      </c>
      <c r="AV346" s="13" t="s">
        <v>81</v>
      </c>
      <c r="AW346" s="13" t="s">
        <v>28</v>
      </c>
      <c r="AX346" s="13" t="s">
        <v>71</v>
      </c>
      <c r="AY346" s="156" t="s">
        <v>144</v>
      </c>
    </row>
    <row r="347" spans="2:51" s="12" customFormat="1">
      <c r="B347" s="148"/>
      <c r="D347" s="149" t="s">
        <v>153</v>
      </c>
      <c r="E347" s="150" t="s">
        <v>1</v>
      </c>
      <c r="F347" s="151" t="s">
        <v>409</v>
      </c>
      <c r="H347" s="150" t="s">
        <v>1</v>
      </c>
      <c r="I347" s="152"/>
      <c r="L347" s="148"/>
      <c r="M347" s="153"/>
      <c r="T347" s="154"/>
      <c r="AT347" s="150" t="s">
        <v>153</v>
      </c>
      <c r="AU347" s="150" t="s">
        <v>81</v>
      </c>
      <c r="AV347" s="12" t="s">
        <v>79</v>
      </c>
      <c r="AW347" s="12" t="s">
        <v>28</v>
      </c>
      <c r="AX347" s="12" t="s">
        <v>71</v>
      </c>
      <c r="AY347" s="150" t="s">
        <v>144</v>
      </c>
    </row>
    <row r="348" spans="2:51" s="12" customFormat="1">
      <c r="B348" s="148"/>
      <c r="D348" s="149" t="s">
        <v>153</v>
      </c>
      <c r="E348" s="150" t="s">
        <v>1</v>
      </c>
      <c r="F348" s="151" t="s">
        <v>236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51" s="13" customFormat="1">
      <c r="B349" s="155"/>
      <c r="D349" s="149" t="s">
        <v>153</v>
      </c>
      <c r="E349" s="156" t="s">
        <v>1</v>
      </c>
      <c r="F349" s="157" t="s">
        <v>410</v>
      </c>
      <c r="H349" s="158">
        <v>-1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51" s="12" customFormat="1">
      <c r="B350" s="148"/>
      <c r="D350" s="149" t="s">
        <v>153</v>
      </c>
      <c r="E350" s="150" t="s">
        <v>1</v>
      </c>
      <c r="F350" s="151" t="s">
        <v>272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51" s="13" customFormat="1">
      <c r="B351" s="155"/>
      <c r="D351" s="149" t="s">
        <v>153</v>
      </c>
      <c r="E351" s="156" t="s">
        <v>1</v>
      </c>
      <c r="F351" s="157" t="s">
        <v>412</v>
      </c>
      <c r="H351" s="158">
        <v>-2.81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51" s="12" customFormat="1">
      <c r="B352" s="148"/>
      <c r="D352" s="149" t="s">
        <v>153</v>
      </c>
      <c r="E352" s="150" t="s">
        <v>1</v>
      </c>
      <c r="F352" s="151" t="s">
        <v>234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65" s="13" customFormat="1">
      <c r="B353" s="155"/>
      <c r="D353" s="149" t="s">
        <v>153</v>
      </c>
      <c r="E353" s="156" t="s">
        <v>1</v>
      </c>
      <c r="F353" s="157" t="s">
        <v>413</v>
      </c>
      <c r="H353" s="158">
        <v>-1.71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65" s="14" customFormat="1">
      <c r="B354" s="173"/>
      <c r="D354" s="149" t="s">
        <v>153</v>
      </c>
      <c r="E354" s="174" t="s">
        <v>1</v>
      </c>
      <c r="F354" s="175" t="s">
        <v>178</v>
      </c>
      <c r="H354" s="176">
        <v>22.38</v>
      </c>
      <c r="I354" s="177"/>
      <c r="L354" s="173"/>
      <c r="M354" s="178"/>
      <c r="T354" s="179"/>
      <c r="AT354" s="174" t="s">
        <v>153</v>
      </c>
      <c r="AU354" s="174" t="s">
        <v>81</v>
      </c>
      <c r="AV354" s="14" t="s">
        <v>145</v>
      </c>
      <c r="AW354" s="14" t="s">
        <v>28</v>
      </c>
      <c r="AX354" s="14" t="s">
        <v>71</v>
      </c>
      <c r="AY354" s="174" t="s">
        <v>144</v>
      </c>
    </row>
    <row r="355" spans="2:65" s="15" customFormat="1">
      <c r="B355" s="180"/>
      <c r="D355" s="149" t="s">
        <v>153</v>
      </c>
      <c r="E355" s="181" t="s">
        <v>1</v>
      </c>
      <c r="F355" s="182" t="s">
        <v>182</v>
      </c>
      <c r="H355" s="183">
        <v>47.9</v>
      </c>
      <c r="I355" s="184"/>
      <c r="L355" s="180"/>
      <c r="M355" s="185"/>
      <c r="T355" s="186"/>
      <c r="AT355" s="181" t="s">
        <v>153</v>
      </c>
      <c r="AU355" s="181" t="s">
        <v>81</v>
      </c>
      <c r="AV355" s="15" t="s">
        <v>151</v>
      </c>
      <c r="AW355" s="15" t="s">
        <v>28</v>
      </c>
      <c r="AX355" s="15" t="s">
        <v>79</v>
      </c>
      <c r="AY355" s="181" t="s">
        <v>144</v>
      </c>
    </row>
    <row r="356" spans="2:65" s="1" customFormat="1" ht="37.9" customHeight="1">
      <c r="B356" s="133"/>
      <c r="C356" s="134" t="s">
        <v>414</v>
      </c>
      <c r="D356" s="134" t="s">
        <v>147</v>
      </c>
      <c r="E356" s="135" t="s">
        <v>415</v>
      </c>
      <c r="F356" s="136" t="s">
        <v>416</v>
      </c>
      <c r="G356" s="137" t="s">
        <v>171</v>
      </c>
      <c r="H356" s="138">
        <v>99.763999999999996</v>
      </c>
      <c r="I356" s="139"/>
      <c r="J356" s="140">
        <f>ROUND(I356*H356,2)</f>
        <v>0</v>
      </c>
      <c r="K356" s="141"/>
      <c r="L356" s="32"/>
      <c r="M356" s="142" t="s">
        <v>1</v>
      </c>
      <c r="N356" s="143" t="s">
        <v>36</v>
      </c>
      <c r="P356" s="144">
        <f>O356*H356</f>
        <v>0</v>
      </c>
      <c r="Q356" s="144">
        <v>0</v>
      </c>
      <c r="R356" s="144">
        <f>Q356*H356</f>
        <v>0</v>
      </c>
      <c r="S356" s="144">
        <v>4.5999999999999999E-2</v>
      </c>
      <c r="T356" s="145">
        <f>S356*H356</f>
        <v>4.5891440000000001</v>
      </c>
      <c r="AR356" s="146" t="s">
        <v>151</v>
      </c>
      <c r="AT356" s="146" t="s">
        <v>147</v>
      </c>
      <c r="AU356" s="146" t="s">
        <v>81</v>
      </c>
      <c r="AY356" s="17" t="s">
        <v>144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7" t="s">
        <v>79</v>
      </c>
      <c r="BK356" s="147">
        <f>ROUND(I356*H356,2)</f>
        <v>0</v>
      </c>
      <c r="BL356" s="17" t="s">
        <v>151</v>
      </c>
      <c r="BM356" s="146" t="s">
        <v>417</v>
      </c>
    </row>
    <row r="357" spans="2:65" s="12" customFormat="1">
      <c r="B357" s="148"/>
      <c r="D357" s="149" t="s">
        <v>153</v>
      </c>
      <c r="E357" s="150" t="s">
        <v>1</v>
      </c>
      <c r="F357" s="151" t="s">
        <v>418</v>
      </c>
      <c r="H357" s="150" t="s">
        <v>1</v>
      </c>
      <c r="I357" s="152"/>
      <c r="L357" s="148"/>
      <c r="M357" s="153"/>
      <c r="T357" s="154"/>
      <c r="AT357" s="150" t="s">
        <v>153</v>
      </c>
      <c r="AU357" s="150" t="s">
        <v>81</v>
      </c>
      <c r="AV357" s="12" t="s">
        <v>79</v>
      </c>
      <c r="AW357" s="12" t="s">
        <v>28</v>
      </c>
      <c r="AX357" s="12" t="s">
        <v>71</v>
      </c>
      <c r="AY357" s="150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174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 ht="22.5">
      <c r="B359" s="155"/>
      <c r="D359" s="149" t="s">
        <v>153</v>
      </c>
      <c r="E359" s="156" t="s">
        <v>1</v>
      </c>
      <c r="F359" s="157" t="s">
        <v>419</v>
      </c>
      <c r="H359" s="158">
        <v>49.805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4" customFormat="1">
      <c r="B360" s="173"/>
      <c r="D360" s="149" t="s">
        <v>153</v>
      </c>
      <c r="E360" s="174" t="s">
        <v>1</v>
      </c>
      <c r="F360" s="175" t="s">
        <v>178</v>
      </c>
      <c r="H360" s="176">
        <v>49.805</v>
      </c>
      <c r="I360" s="177"/>
      <c r="L360" s="173"/>
      <c r="M360" s="178"/>
      <c r="T360" s="179"/>
      <c r="AT360" s="174" t="s">
        <v>153</v>
      </c>
      <c r="AU360" s="174" t="s">
        <v>81</v>
      </c>
      <c r="AV360" s="14" t="s">
        <v>145</v>
      </c>
      <c r="AW360" s="14" t="s">
        <v>28</v>
      </c>
      <c r="AX360" s="14" t="s">
        <v>71</v>
      </c>
      <c r="AY360" s="174" t="s">
        <v>144</v>
      </c>
    </row>
    <row r="361" spans="2:65" s="12" customFormat="1">
      <c r="B361" s="148"/>
      <c r="D361" s="149" t="s">
        <v>153</v>
      </c>
      <c r="E361" s="150" t="s">
        <v>1</v>
      </c>
      <c r="F361" s="151" t="s">
        <v>179</v>
      </c>
      <c r="H361" s="150" t="s">
        <v>1</v>
      </c>
      <c r="I361" s="152"/>
      <c r="L361" s="148"/>
      <c r="M361" s="153"/>
      <c r="T361" s="154"/>
      <c r="AT361" s="150" t="s">
        <v>153</v>
      </c>
      <c r="AU361" s="150" t="s">
        <v>81</v>
      </c>
      <c r="AV361" s="12" t="s">
        <v>79</v>
      </c>
      <c r="AW361" s="12" t="s">
        <v>28</v>
      </c>
      <c r="AX361" s="12" t="s">
        <v>71</v>
      </c>
      <c r="AY361" s="150" t="s">
        <v>144</v>
      </c>
    </row>
    <row r="362" spans="2:65" s="13" customFormat="1" ht="22.5">
      <c r="B362" s="155"/>
      <c r="D362" s="149" t="s">
        <v>153</v>
      </c>
      <c r="E362" s="156" t="s">
        <v>1</v>
      </c>
      <c r="F362" s="157" t="s">
        <v>420</v>
      </c>
      <c r="H362" s="158">
        <v>49.959000000000003</v>
      </c>
      <c r="I362" s="159"/>
      <c r="L362" s="155"/>
      <c r="M362" s="160"/>
      <c r="T362" s="161"/>
      <c r="AT362" s="156" t="s">
        <v>153</v>
      </c>
      <c r="AU362" s="156" t="s">
        <v>81</v>
      </c>
      <c r="AV362" s="13" t="s">
        <v>81</v>
      </c>
      <c r="AW362" s="13" t="s">
        <v>28</v>
      </c>
      <c r="AX362" s="13" t="s">
        <v>71</v>
      </c>
      <c r="AY362" s="156" t="s">
        <v>144</v>
      </c>
    </row>
    <row r="363" spans="2:65" s="14" customFormat="1">
      <c r="B363" s="173"/>
      <c r="D363" s="149" t="s">
        <v>153</v>
      </c>
      <c r="E363" s="174" t="s">
        <v>1</v>
      </c>
      <c r="F363" s="175" t="s">
        <v>178</v>
      </c>
      <c r="H363" s="176">
        <v>49.959000000000003</v>
      </c>
      <c r="I363" s="177"/>
      <c r="L363" s="173"/>
      <c r="M363" s="178"/>
      <c r="T363" s="179"/>
      <c r="AT363" s="174" t="s">
        <v>153</v>
      </c>
      <c r="AU363" s="174" t="s">
        <v>81</v>
      </c>
      <c r="AV363" s="14" t="s">
        <v>145</v>
      </c>
      <c r="AW363" s="14" t="s">
        <v>28</v>
      </c>
      <c r="AX363" s="14" t="s">
        <v>71</v>
      </c>
      <c r="AY363" s="174" t="s">
        <v>144</v>
      </c>
    </row>
    <row r="364" spans="2:65" s="15" customFormat="1">
      <c r="B364" s="180"/>
      <c r="D364" s="149" t="s">
        <v>153</v>
      </c>
      <c r="E364" s="181" t="s">
        <v>1</v>
      </c>
      <c r="F364" s="182" t="s">
        <v>182</v>
      </c>
      <c r="H364" s="183">
        <v>99.763999999999996</v>
      </c>
      <c r="I364" s="184"/>
      <c r="L364" s="180"/>
      <c r="M364" s="185"/>
      <c r="T364" s="186"/>
      <c r="AT364" s="181" t="s">
        <v>153</v>
      </c>
      <c r="AU364" s="181" t="s">
        <v>81</v>
      </c>
      <c r="AV364" s="15" t="s">
        <v>151</v>
      </c>
      <c r="AW364" s="15" t="s">
        <v>28</v>
      </c>
      <c r="AX364" s="15" t="s">
        <v>79</v>
      </c>
      <c r="AY364" s="181" t="s">
        <v>144</v>
      </c>
    </row>
    <row r="365" spans="2:65" s="11" customFormat="1" ht="22.9" customHeight="1">
      <c r="B365" s="121"/>
      <c r="D365" s="122" t="s">
        <v>70</v>
      </c>
      <c r="E365" s="131" t="s">
        <v>421</v>
      </c>
      <c r="F365" s="131" t="s">
        <v>422</v>
      </c>
      <c r="I365" s="124"/>
      <c r="J365" s="132">
        <f>BK365</f>
        <v>0</v>
      </c>
      <c r="L365" s="121"/>
      <c r="M365" s="126"/>
      <c r="P365" s="127">
        <f>SUM(P366:P388)</f>
        <v>0</v>
      </c>
      <c r="R365" s="127">
        <f>SUM(R366:R388)</f>
        <v>0</v>
      </c>
      <c r="T365" s="128">
        <f>SUM(T366:T388)</f>
        <v>0</v>
      </c>
      <c r="AR365" s="122" t="s">
        <v>79</v>
      </c>
      <c r="AT365" s="129" t="s">
        <v>70</v>
      </c>
      <c r="AU365" s="129" t="s">
        <v>79</v>
      </c>
      <c r="AY365" s="122" t="s">
        <v>144</v>
      </c>
      <c r="BK365" s="130">
        <f>SUM(BK366:BK388)</f>
        <v>0</v>
      </c>
    </row>
    <row r="366" spans="2:65" s="1" customFormat="1" ht="16.5" customHeight="1">
      <c r="B366" s="133"/>
      <c r="C366" s="193" t="s">
        <v>423</v>
      </c>
      <c r="D366" s="193" t="s">
        <v>147</v>
      </c>
      <c r="E366" s="194" t="s">
        <v>424</v>
      </c>
      <c r="F366" s="195" t="s">
        <v>425</v>
      </c>
      <c r="G366" s="196" t="s">
        <v>158</v>
      </c>
      <c r="H366" s="197">
        <v>26.166</v>
      </c>
      <c r="I366" s="198"/>
      <c r="J366" s="198">
        <f>ROUND(I366*H366,2)</f>
        <v>0</v>
      </c>
      <c r="K366" s="141"/>
      <c r="L366" s="32"/>
      <c r="M366" s="142" t="s">
        <v>1</v>
      </c>
      <c r="N366" s="143" t="s">
        <v>36</v>
      </c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AR366" s="146" t="s">
        <v>151</v>
      </c>
      <c r="AT366" s="146" t="s">
        <v>147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151</v>
      </c>
      <c r="BM366" s="146" t="s">
        <v>771</v>
      </c>
    </row>
    <row r="367" spans="2:65" s="12" customFormat="1">
      <c r="B367" s="148"/>
      <c r="D367" s="149" t="s">
        <v>153</v>
      </c>
      <c r="E367" s="150" t="s">
        <v>1</v>
      </c>
      <c r="F367" s="151" t="s">
        <v>427</v>
      </c>
      <c r="H367" s="150" t="s">
        <v>1</v>
      </c>
      <c r="I367" s="152"/>
      <c r="L367" s="148"/>
      <c r="M367" s="153"/>
      <c r="T367" s="154"/>
      <c r="AT367" s="150" t="s">
        <v>153</v>
      </c>
      <c r="AU367" s="150" t="s">
        <v>81</v>
      </c>
      <c r="AV367" s="12" t="s">
        <v>79</v>
      </c>
      <c r="AW367" s="12" t="s">
        <v>28</v>
      </c>
      <c r="AX367" s="12" t="s">
        <v>71</v>
      </c>
      <c r="AY367" s="150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428</v>
      </c>
      <c r="H368" s="158">
        <v>25.295000000000002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2" customFormat="1">
      <c r="B369" s="148"/>
      <c r="D369" s="149" t="s">
        <v>153</v>
      </c>
      <c r="E369" s="150" t="s">
        <v>1</v>
      </c>
      <c r="F369" s="151" t="s">
        <v>429</v>
      </c>
      <c r="H369" s="150" t="s">
        <v>1</v>
      </c>
      <c r="I369" s="152"/>
      <c r="L369" s="148"/>
      <c r="M369" s="153"/>
      <c r="T369" s="154"/>
      <c r="AT369" s="150" t="s">
        <v>153</v>
      </c>
      <c r="AU369" s="150" t="s">
        <v>81</v>
      </c>
      <c r="AV369" s="12" t="s">
        <v>79</v>
      </c>
      <c r="AW369" s="12" t="s">
        <v>28</v>
      </c>
      <c r="AX369" s="12" t="s">
        <v>71</v>
      </c>
      <c r="AY369" s="150" t="s">
        <v>144</v>
      </c>
    </row>
    <row r="370" spans="2:65" s="13" customFormat="1">
      <c r="B370" s="155"/>
      <c r="D370" s="149" t="s">
        <v>153</v>
      </c>
      <c r="E370" s="156" t="s">
        <v>1</v>
      </c>
      <c r="F370" s="157" t="s">
        <v>430</v>
      </c>
      <c r="H370" s="158">
        <v>1.4999999999999999E-2</v>
      </c>
      <c r="I370" s="159"/>
      <c r="L370" s="155"/>
      <c r="M370" s="160"/>
      <c r="T370" s="161"/>
      <c r="AT370" s="156" t="s">
        <v>153</v>
      </c>
      <c r="AU370" s="156" t="s">
        <v>81</v>
      </c>
      <c r="AV370" s="13" t="s">
        <v>81</v>
      </c>
      <c r="AW370" s="13" t="s">
        <v>28</v>
      </c>
      <c r="AX370" s="13" t="s">
        <v>71</v>
      </c>
      <c r="AY370" s="156" t="s">
        <v>144</v>
      </c>
    </row>
    <row r="371" spans="2:65" s="12" customFormat="1">
      <c r="B371" s="148"/>
      <c r="D371" s="149" t="s">
        <v>153</v>
      </c>
      <c r="E371" s="150" t="s">
        <v>1</v>
      </c>
      <c r="F371" s="151" t="s">
        <v>431</v>
      </c>
      <c r="H371" s="150" t="s">
        <v>1</v>
      </c>
      <c r="I371" s="152"/>
      <c r="L371" s="148"/>
      <c r="M371" s="153"/>
      <c r="T371" s="154"/>
      <c r="AT371" s="150" t="s">
        <v>153</v>
      </c>
      <c r="AU371" s="150" t="s">
        <v>81</v>
      </c>
      <c r="AV371" s="12" t="s">
        <v>79</v>
      </c>
      <c r="AW371" s="12" t="s">
        <v>28</v>
      </c>
      <c r="AX371" s="12" t="s">
        <v>71</v>
      </c>
      <c r="AY371" s="150" t="s">
        <v>144</v>
      </c>
    </row>
    <row r="372" spans="2:65" s="13" customFormat="1">
      <c r="B372" s="155"/>
      <c r="D372" s="149" t="s">
        <v>153</v>
      </c>
      <c r="E372" s="156" t="s">
        <v>1</v>
      </c>
      <c r="F372" s="157" t="s">
        <v>432</v>
      </c>
      <c r="H372" s="158">
        <v>0.27100000000000002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65" s="12" customFormat="1">
      <c r="B373" s="148"/>
      <c r="D373" s="149" t="s">
        <v>153</v>
      </c>
      <c r="E373" s="150" t="s">
        <v>1</v>
      </c>
      <c r="F373" s="151" t="s">
        <v>433</v>
      </c>
      <c r="H373" s="150" t="s">
        <v>1</v>
      </c>
      <c r="I373" s="152"/>
      <c r="L373" s="148"/>
      <c r="M373" s="153"/>
      <c r="T373" s="154"/>
      <c r="AT373" s="150" t="s">
        <v>153</v>
      </c>
      <c r="AU373" s="150" t="s">
        <v>81</v>
      </c>
      <c r="AV373" s="12" t="s">
        <v>79</v>
      </c>
      <c r="AW373" s="12" t="s">
        <v>28</v>
      </c>
      <c r="AX373" s="12" t="s">
        <v>71</v>
      </c>
      <c r="AY373" s="150" t="s">
        <v>144</v>
      </c>
    </row>
    <row r="374" spans="2:65" s="13" customFormat="1">
      <c r="B374" s="155"/>
      <c r="D374" s="149" t="s">
        <v>153</v>
      </c>
      <c r="E374" s="156" t="s">
        <v>1</v>
      </c>
      <c r="F374" s="157" t="s">
        <v>434</v>
      </c>
      <c r="H374" s="158">
        <v>4.4999999999999998E-2</v>
      </c>
      <c r="I374" s="159"/>
      <c r="L374" s="155"/>
      <c r="M374" s="160"/>
      <c r="T374" s="161"/>
      <c r="AT374" s="156" t="s">
        <v>153</v>
      </c>
      <c r="AU374" s="156" t="s">
        <v>81</v>
      </c>
      <c r="AV374" s="13" t="s">
        <v>81</v>
      </c>
      <c r="AW374" s="13" t="s">
        <v>28</v>
      </c>
      <c r="AX374" s="13" t="s">
        <v>71</v>
      </c>
      <c r="AY374" s="156" t="s">
        <v>144</v>
      </c>
    </row>
    <row r="375" spans="2:65" s="12" customFormat="1">
      <c r="B375" s="148"/>
      <c r="D375" s="149" t="s">
        <v>153</v>
      </c>
      <c r="E375" s="150" t="s">
        <v>1</v>
      </c>
      <c r="F375" s="151" t="s">
        <v>435</v>
      </c>
      <c r="H375" s="150" t="s">
        <v>1</v>
      </c>
      <c r="I375" s="152"/>
      <c r="L375" s="148"/>
      <c r="M375" s="153"/>
      <c r="T375" s="154"/>
      <c r="AT375" s="150" t="s">
        <v>153</v>
      </c>
      <c r="AU375" s="150" t="s">
        <v>81</v>
      </c>
      <c r="AV375" s="12" t="s">
        <v>79</v>
      </c>
      <c r="AW375" s="12" t="s">
        <v>28</v>
      </c>
      <c r="AX375" s="12" t="s">
        <v>71</v>
      </c>
      <c r="AY375" s="150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436</v>
      </c>
      <c r="H376" s="158">
        <v>0.54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5" customFormat="1">
      <c r="B377" s="180"/>
      <c r="D377" s="149" t="s">
        <v>153</v>
      </c>
      <c r="E377" s="181" t="s">
        <v>1</v>
      </c>
      <c r="F377" s="182" t="s">
        <v>182</v>
      </c>
      <c r="H377" s="183">
        <v>26.166</v>
      </c>
      <c r="I377" s="184"/>
      <c r="L377" s="180"/>
      <c r="M377" s="185"/>
      <c r="T377" s="186"/>
      <c r="AT377" s="181" t="s">
        <v>153</v>
      </c>
      <c r="AU377" s="181" t="s">
        <v>81</v>
      </c>
      <c r="AV377" s="15" t="s">
        <v>151</v>
      </c>
      <c r="AW377" s="15" t="s">
        <v>28</v>
      </c>
      <c r="AX377" s="15" t="s">
        <v>79</v>
      </c>
      <c r="AY377" s="181" t="s">
        <v>144</v>
      </c>
    </row>
    <row r="378" spans="2:65" s="1" customFormat="1" ht="33" customHeight="1">
      <c r="B378" s="133"/>
      <c r="C378" s="193" t="s">
        <v>437</v>
      </c>
      <c r="D378" s="193" t="s">
        <v>147</v>
      </c>
      <c r="E378" s="194" t="s">
        <v>438</v>
      </c>
      <c r="F378" s="195" t="s">
        <v>439</v>
      </c>
      <c r="G378" s="196" t="s">
        <v>158</v>
      </c>
      <c r="H378" s="197">
        <v>26.166</v>
      </c>
      <c r="I378" s="198"/>
      <c r="J378" s="198">
        <f>ROUND(I378*H378,2)</f>
        <v>0</v>
      </c>
      <c r="K378" s="141"/>
      <c r="L378" s="32"/>
      <c r="M378" s="142" t="s">
        <v>1</v>
      </c>
      <c r="N378" s="143" t="s">
        <v>36</v>
      </c>
      <c r="P378" s="144">
        <f>O378*H378</f>
        <v>0</v>
      </c>
      <c r="Q378" s="144">
        <v>0</v>
      </c>
      <c r="R378" s="144">
        <f>Q378*H378</f>
        <v>0</v>
      </c>
      <c r="S378" s="144">
        <v>0</v>
      </c>
      <c r="T378" s="145">
        <f>S378*H378</f>
        <v>0</v>
      </c>
      <c r="AR378" s="146" t="s">
        <v>151</v>
      </c>
      <c r="AT378" s="146" t="s">
        <v>147</v>
      </c>
      <c r="AU378" s="146" t="s">
        <v>81</v>
      </c>
      <c r="AY378" s="17" t="s">
        <v>144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7" t="s">
        <v>79</v>
      </c>
      <c r="BK378" s="147">
        <f>ROUND(I378*H378,2)</f>
        <v>0</v>
      </c>
      <c r="BL378" s="17" t="s">
        <v>151</v>
      </c>
      <c r="BM378" s="146" t="s">
        <v>772</v>
      </c>
    </row>
    <row r="379" spans="2:65" s="1" customFormat="1" ht="24.2" customHeight="1">
      <c r="B379" s="133"/>
      <c r="C379" s="193" t="s">
        <v>441</v>
      </c>
      <c r="D379" s="193" t="s">
        <v>147</v>
      </c>
      <c r="E379" s="194" t="s">
        <v>442</v>
      </c>
      <c r="F379" s="195" t="s">
        <v>443</v>
      </c>
      <c r="G379" s="196" t="s">
        <v>158</v>
      </c>
      <c r="H379" s="197">
        <v>26.166</v>
      </c>
      <c r="I379" s="198"/>
      <c r="J379" s="198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0</v>
      </c>
      <c r="R379" s="144">
        <f>Q379*H379</f>
        <v>0</v>
      </c>
      <c r="S379" s="144">
        <v>0</v>
      </c>
      <c r="T379" s="145">
        <f>S379*H379</f>
        <v>0</v>
      </c>
      <c r="AR379" s="146" t="s">
        <v>151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151</v>
      </c>
      <c r="BM379" s="146" t="s">
        <v>773</v>
      </c>
    </row>
    <row r="380" spans="2:65" s="1" customFormat="1" ht="24.2" customHeight="1">
      <c r="B380" s="133"/>
      <c r="C380" s="193" t="s">
        <v>445</v>
      </c>
      <c r="D380" s="193" t="s">
        <v>147</v>
      </c>
      <c r="E380" s="194" t="s">
        <v>446</v>
      </c>
      <c r="F380" s="195" t="s">
        <v>447</v>
      </c>
      <c r="G380" s="196" t="s">
        <v>158</v>
      </c>
      <c r="H380" s="197">
        <v>235.494</v>
      </c>
      <c r="I380" s="198"/>
      <c r="J380" s="198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0</v>
      </c>
      <c r="R380" s="144">
        <f>Q380*H380</f>
        <v>0</v>
      </c>
      <c r="S380" s="144">
        <v>0</v>
      </c>
      <c r="T380" s="145">
        <f>S380*H380</f>
        <v>0</v>
      </c>
      <c r="AR380" s="146" t="s">
        <v>151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151</v>
      </c>
      <c r="BM380" s="146" t="s">
        <v>774</v>
      </c>
    </row>
    <row r="381" spans="2:65" s="13" customFormat="1">
      <c r="B381" s="155"/>
      <c r="D381" s="149" t="s">
        <v>153</v>
      </c>
      <c r="E381" s="156" t="s">
        <v>1</v>
      </c>
      <c r="F381" s="157" t="s">
        <v>449</v>
      </c>
      <c r="H381" s="158">
        <v>26.166</v>
      </c>
      <c r="I381" s="159"/>
      <c r="L381" s="155"/>
      <c r="M381" s="160"/>
      <c r="T381" s="161"/>
      <c r="AT381" s="156" t="s">
        <v>153</v>
      </c>
      <c r="AU381" s="156" t="s">
        <v>81</v>
      </c>
      <c r="AV381" s="13" t="s">
        <v>81</v>
      </c>
      <c r="AW381" s="13" t="s">
        <v>28</v>
      </c>
      <c r="AX381" s="13" t="s">
        <v>79</v>
      </c>
      <c r="AY381" s="156" t="s">
        <v>144</v>
      </c>
    </row>
    <row r="382" spans="2:65" s="13" customFormat="1">
      <c r="B382" s="155"/>
      <c r="D382" s="149" t="s">
        <v>153</v>
      </c>
      <c r="F382" s="157" t="s">
        <v>450</v>
      </c>
      <c r="H382" s="158">
        <v>235.494</v>
      </c>
      <c r="I382" s="159"/>
      <c r="L382" s="155"/>
      <c r="M382" s="160"/>
      <c r="T382" s="161"/>
      <c r="AT382" s="156" t="s">
        <v>153</v>
      </c>
      <c r="AU382" s="156" t="s">
        <v>81</v>
      </c>
      <c r="AV382" s="13" t="s">
        <v>81</v>
      </c>
      <c r="AW382" s="13" t="s">
        <v>3</v>
      </c>
      <c r="AX382" s="13" t="s">
        <v>79</v>
      </c>
      <c r="AY382" s="156" t="s">
        <v>144</v>
      </c>
    </row>
    <row r="383" spans="2:65" s="1" customFormat="1" ht="37.9" customHeight="1">
      <c r="B383" s="133"/>
      <c r="C383" s="134" t="s">
        <v>451</v>
      </c>
      <c r="D383" s="134" t="s">
        <v>147</v>
      </c>
      <c r="E383" s="135" t="s">
        <v>452</v>
      </c>
      <c r="F383" s="136" t="s">
        <v>453</v>
      </c>
      <c r="G383" s="137" t="s">
        <v>158</v>
      </c>
      <c r="H383" s="138">
        <v>2.2480000000000002</v>
      </c>
      <c r="I383" s="139"/>
      <c r="J383" s="140">
        <f>ROUND(I383*H383,2)</f>
        <v>0</v>
      </c>
      <c r="K383" s="141"/>
      <c r="L383" s="32"/>
      <c r="M383" s="142" t="s">
        <v>1</v>
      </c>
      <c r="N383" s="143" t="s">
        <v>36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151</v>
      </c>
      <c r="AT383" s="146" t="s">
        <v>147</v>
      </c>
      <c r="AU383" s="146" t="s">
        <v>81</v>
      </c>
      <c r="AY383" s="17" t="s">
        <v>144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79</v>
      </c>
      <c r="BK383" s="147">
        <f>ROUND(I383*H383,2)</f>
        <v>0</v>
      </c>
      <c r="BL383" s="17" t="s">
        <v>151</v>
      </c>
      <c r="BM383" s="146" t="s">
        <v>454</v>
      </c>
    </row>
    <row r="384" spans="2:65" s="13" customFormat="1">
      <c r="B384" s="155"/>
      <c r="D384" s="149" t="s">
        <v>153</v>
      </c>
      <c r="E384" s="156" t="s">
        <v>1</v>
      </c>
      <c r="F384" s="157" t="s">
        <v>455</v>
      </c>
      <c r="H384" s="158">
        <v>2.2480000000000002</v>
      </c>
      <c r="I384" s="159"/>
      <c r="L384" s="155"/>
      <c r="M384" s="160"/>
      <c r="T384" s="161"/>
      <c r="AT384" s="156" t="s">
        <v>153</v>
      </c>
      <c r="AU384" s="156" t="s">
        <v>81</v>
      </c>
      <c r="AV384" s="13" t="s">
        <v>81</v>
      </c>
      <c r="AW384" s="13" t="s">
        <v>28</v>
      </c>
      <c r="AX384" s="13" t="s">
        <v>79</v>
      </c>
      <c r="AY384" s="156" t="s">
        <v>144</v>
      </c>
    </row>
    <row r="385" spans="2:65" s="1" customFormat="1" ht="33" customHeight="1">
      <c r="B385" s="133"/>
      <c r="C385" s="134" t="s">
        <v>456</v>
      </c>
      <c r="D385" s="134" t="s">
        <v>147</v>
      </c>
      <c r="E385" s="135" t="s">
        <v>457</v>
      </c>
      <c r="F385" s="136" t="s">
        <v>458</v>
      </c>
      <c r="G385" s="137" t="s">
        <v>158</v>
      </c>
      <c r="H385" s="138">
        <v>0.80400000000000005</v>
      </c>
      <c r="I385" s="139"/>
      <c r="J385" s="140">
        <f>ROUND(I385*H385,2)</f>
        <v>0</v>
      </c>
      <c r="K385" s="141"/>
      <c r="L385" s="32"/>
      <c r="M385" s="142" t="s">
        <v>1</v>
      </c>
      <c r="N385" s="143" t="s">
        <v>36</v>
      </c>
      <c r="P385" s="144">
        <f>O385*H385</f>
        <v>0</v>
      </c>
      <c r="Q385" s="144">
        <v>0</v>
      </c>
      <c r="R385" s="144">
        <f>Q385*H385</f>
        <v>0</v>
      </c>
      <c r="S385" s="144">
        <v>0</v>
      </c>
      <c r="T385" s="145">
        <f>S385*H385</f>
        <v>0</v>
      </c>
      <c r="AR385" s="146" t="s">
        <v>151</v>
      </c>
      <c r="AT385" s="146" t="s">
        <v>147</v>
      </c>
      <c r="AU385" s="146" t="s">
        <v>81</v>
      </c>
      <c r="AY385" s="17" t="s">
        <v>144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7" t="s">
        <v>79</v>
      </c>
      <c r="BK385" s="147">
        <f>ROUND(I385*H385,2)</f>
        <v>0</v>
      </c>
      <c r="BL385" s="17" t="s">
        <v>151</v>
      </c>
      <c r="BM385" s="146" t="s">
        <v>459</v>
      </c>
    </row>
    <row r="386" spans="2:65" s="13" customFormat="1">
      <c r="B386" s="155"/>
      <c r="D386" s="149" t="s">
        <v>153</v>
      </c>
      <c r="E386" s="156" t="s">
        <v>1</v>
      </c>
      <c r="F386" s="157" t="s">
        <v>460</v>
      </c>
      <c r="H386" s="158">
        <v>0.80400000000000005</v>
      </c>
      <c r="I386" s="159"/>
      <c r="L386" s="155"/>
      <c r="M386" s="160"/>
      <c r="T386" s="161"/>
      <c r="AT386" s="156" t="s">
        <v>153</v>
      </c>
      <c r="AU386" s="156" t="s">
        <v>81</v>
      </c>
      <c r="AV386" s="13" t="s">
        <v>81</v>
      </c>
      <c r="AW386" s="13" t="s">
        <v>28</v>
      </c>
      <c r="AX386" s="13" t="s">
        <v>79</v>
      </c>
      <c r="AY386" s="156" t="s">
        <v>144</v>
      </c>
    </row>
    <row r="387" spans="2:65" s="1" customFormat="1" ht="49.15" customHeight="1">
      <c r="B387" s="133"/>
      <c r="C387" s="193" t="s">
        <v>461</v>
      </c>
      <c r="D387" s="193" t="s">
        <v>147</v>
      </c>
      <c r="E387" s="194" t="s">
        <v>462</v>
      </c>
      <c r="F387" s="195" t="s">
        <v>463</v>
      </c>
      <c r="G387" s="196" t="s">
        <v>158</v>
      </c>
      <c r="H387" s="197">
        <v>23.114000000000001</v>
      </c>
      <c r="I387" s="198"/>
      <c r="J387" s="198">
        <f>ROUND(I387*H387,2)</f>
        <v>0</v>
      </c>
      <c r="K387" s="141"/>
      <c r="L387" s="32"/>
      <c r="M387" s="142" t="s">
        <v>1</v>
      </c>
      <c r="N387" s="143" t="s">
        <v>36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151</v>
      </c>
      <c r="AT387" s="146" t="s">
        <v>147</v>
      </c>
      <c r="AU387" s="146" t="s">
        <v>81</v>
      </c>
      <c r="AY387" s="17" t="s">
        <v>144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7" t="s">
        <v>79</v>
      </c>
      <c r="BK387" s="147">
        <f>ROUND(I387*H387,2)</f>
        <v>0</v>
      </c>
      <c r="BL387" s="17" t="s">
        <v>151</v>
      </c>
      <c r="BM387" s="146" t="s">
        <v>775</v>
      </c>
    </row>
    <row r="388" spans="2:65" s="13" customFormat="1">
      <c r="B388" s="155"/>
      <c r="D388" s="149" t="s">
        <v>153</v>
      </c>
      <c r="E388" s="156" t="s">
        <v>1</v>
      </c>
      <c r="F388" s="157" t="s">
        <v>465</v>
      </c>
      <c r="H388" s="158">
        <v>23.114000000000001</v>
      </c>
      <c r="I388" s="159"/>
      <c r="L388" s="155"/>
      <c r="M388" s="160"/>
      <c r="T388" s="161"/>
      <c r="AT388" s="156" t="s">
        <v>153</v>
      </c>
      <c r="AU388" s="156" t="s">
        <v>81</v>
      </c>
      <c r="AV388" s="13" t="s">
        <v>81</v>
      </c>
      <c r="AW388" s="13" t="s">
        <v>28</v>
      </c>
      <c r="AX388" s="13" t="s">
        <v>79</v>
      </c>
      <c r="AY388" s="156" t="s">
        <v>144</v>
      </c>
    </row>
    <row r="389" spans="2:65" s="11" customFormat="1" ht="22.9" customHeight="1">
      <c r="B389" s="121"/>
      <c r="D389" s="122" t="s">
        <v>70</v>
      </c>
      <c r="E389" s="131" t="s">
        <v>466</v>
      </c>
      <c r="F389" s="131" t="s">
        <v>467</v>
      </c>
      <c r="I389" s="124"/>
      <c r="J389" s="132">
        <f>BK389</f>
        <v>0</v>
      </c>
      <c r="L389" s="121"/>
      <c r="M389" s="126"/>
      <c r="P389" s="127">
        <f>P390</f>
        <v>0</v>
      </c>
      <c r="R389" s="127">
        <f>R390</f>
        <v>0</v>
      </c>
      <c r="T389" s="128">
        <f>T390</f>
        <v>0</v>
      </c>
      <c r="AR389" s="122" t="s">
        <v>79</v>
      </c>
      <c r="AT389" s="129" t="s">
        <v>70</v>
      </c>
      <c r="AU389" s="129" t="s">
        <v>79</v>
      </c>
      <c r="AY389" s="122" t="s">
        <v>144</v>
      </c>
      <c r="BK389" s="130">
        <f>BK390</f>
        <v>0</v>
      </c>
    </row>
    <row r="390" spans="2:65" s="1" customFormat="1" ht="21.75" customHeight="1">
      <c r="B390" s="133"/>
      <c r="C390" s="193" t="s">
        <v>468</v>
      </c>
      <c r="D390" s="193" t="s">
        <v>147</v>
      </c>
      <c r="E390" s="194" t="s">
        <v>469</v>
      </c>
      <c r="F390" s="195" t="s">
        <v>470</v>
      </c>
      <c r="G390" s="196" t="s">
        <v>158</v>
      </c>
      <c r="H390" s="197">
        <v>8.5359999999999996</v>
      </c>
      <c r="I390" s="198"/>
      <c r="J390" s="198">
        <f>ROUND(I390*H390,2)</f>
        <v>0</v>
      </c>
      <c r="K390" s="141"/>
      <c r="L390" s="32"/>
      <c r="M390" s="142" t="s">
        <v>1</v>
      </c>
      <c r="N390" s="143" t="s">
        <v>36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151</v>
      </c>
      <c r="AT390" s="146" t="s">
        <v>147</v>
      </c>
      <c r="AU390" s="146" t="s">
        <v>81</v>
      </c>
      <c r="AY390" s="17" t="s">
        <v>144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79</v>
      </c>
      <c r="BK390" s="147">
        <f>ROUND(I390*H390,2)</f>
        <v>0</v>
      </c>
      <c r="BL390" s="17" t="s">
        <v>151</v>
      </c>
      <c r="BM390" s="146" t="s">
        <v>776</v>
      </c>
    </row>
    <row r="391" spans="2:65" s="11" customFormat="1" ht="25.9" customHeight="1">
      <c r="B391" s="121"/>
      <c r="D391" s="122" t="s">
        <v>70</v>
      </c>
      <c r="E391" s="123" t="s">
        <v>472</v>
      </c>
      <c r="F391" s="123" t="s">
        <v>473</v>
      </c>
      <c r="I391" s="124"/>
      <c r="J391" s="125">
        <f>BK391</f>
        <v>0</v>
      </c>
      <c r="L391" s="121"/>
      <c r="M391" s="126"/>
      <c r="P391" s="127">
        <f>P392+P396+P399+P458+P468+P484+P514</f>
        <v>0</v>
      </c>
      <c r="R391" s="127">
        <f>R392+R396+R399+R458+R468+R484+R514</f>
        <v>0</v>
      </c>
      <c r="T391" s="128">
        <f>T392+T396+T399+T458+T468+T484+T514</f>
        <v>14.219621589999999</v>
      </c>
      <c r="AR391" s="122" t="s">
        <v>81</v>
      </c>
      <c r="AT391" s="129" t="s">
        <v>70</v>
      </c>
      <c r="AU391" s="129" t="s">
        <v>71</v>
      </c>
      <c r="AY391" s="122" t="s">
        <v>144</v>
      </c>
      <c r="BK391" s="130">
        <f>BK392+BK396+BK399+BK458+BK468+BK484+BK514</f>
        <v>0</v>
      </c>
    </row>
    <row r="392" spans="2:65" s="11" customFormat="1" ht="22.9" customHeight="1">
      <c r="B392" s="121"/>
      <c r="D392" s="122" t="s">
        <v>70</v>
      </c>
      <c r="E392" s="131" t="s">
        <v>474</v>
      </c>
      <c r="F392" s="131" t="s">
        <v>475</v>
      </c>
      <c r="I392" s="124"/>
      <c r="J392" s="132">
        <f>BK392</f>
        <v>0</v>
      </c>
      <c r="L392" s="121"/>
      <c r="M392" s="126"/>
      <c r="P392" s="127">
        <f>SUM(P393:P395)</f>
        <v>0</v>
      </c>
      <c r="R392" s="127">
        <f>SUM(R393:R395)</f>
        <v>0</v>
      </c>
      <c r="T392" s="128">
        <f>SUM(T393:T395)</f>
        <v>9.5200000000000007E-2</v>
      </c>
      <c r="AR392" s="122" t="s">
        <v>81</v>
      </c>
      <c r="AT392" s="129" t="s">
        <v>70</v>
      </c>
      <c r="AU392" s="129" t="s">
        <v>79</v>
      </c>
      <c r="AY392" s="122" t="s">
        <v>144</v>
      </c>
      <c r="BK392" s="130">
        <f>SUM(BK393:BK395)</f>
        <v>0</v>
      </c>
    </row>
    <row r="393" spans="2:65" s="1" customFormat="1" ht="16.5" customHeight="1">
      <c r="B393" s="133"/>
      <c r="C393" s="134" t="s">
        <v>476</v>
      </c>
      <c r="D393" s="134" t="s">
        <v>147</v>
      </c>
      <c r="E393" s="135" t="s">
        <v>477</v>
      </c>
      <c r="F393" s="136" t="s">
        <v>478</v>
      </c>
      <c r="G393" s="137" t="s">
        <v>171</v>
      </c>
      <c r="H393" s="138">
        <v>4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36</v>
      </c>
      <c r="P393" s="144">
        <f>O393*H393</f>
        <v>0</v>
      </c>
      <c r="Q393" s="144">
        <v>0</v>
      </c>
      <c r="R393" s="144">
        <f>Q393*H393</f>
        <v>0</v>
      </c>
      <c r="S393" s="144">
        <v>2.3800000000000002E-2</v>
      </c>
      <c r="T393" s="145">
        <f>S393*H393</f>
        <v>9.5200000000000007E-2</v>
      </c>
      <c r="AR393" s="146" t="s">
        <v>265</v>
      </c>
      <c r="AT393" s="146" t="s">
        <v>147</v>
      </c>
      <c r="AU393" s="146" t="s">
        <v>81</v>
      </c>
      <c r="AY393" s="17" t="s">
        <v>144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7" t="s">
        <v>79</v>
      </c>
      <c r="BK393" s="147">
        <f>ROUND(I393*H393,2)</f>
        <v>0</v>
      </c>
      <c r="BL393" s="17" t="s">
        <v>265</v>
      </c>
      <c r="BM393" s="146" t="s">
        <v>479</v>
      </c>
    </row>
    <row r="394" spans="2:65" s="12" customFormat="1">
      <c r="B394" s="148"/>
      <c r="D394" s="149" t="s">
        <v>153</v>
      </c>
      <c r="E394" s="150" t="s">
        <v>1</v>
      </c>
      <c r="F394" s="151" t="s">
        <v>480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65" s="13" customFormat="1">
      <c r="B395" s="155"/>
      <c r="D395" s="149" t="s">
        <v>153</v>
      </c>
      <c r="E395" s="156" t="s">
        <v>1</v>
      </c>
      <c r="F395" s="157" t="s">
        <v>481</v>
      </c>
      <c r="H395" s="158">
        <v>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79</v>
      </c>
      <c r="AY395" s="156" t="s">
        <v>144</v>
      </c>
    </row>
    <row r="396" spans="2:65" s="11" customFormat="1" ht="22.9" customHeight="1">
      <c r="B396" s="121"/>
      <c r="D396" s="122" t="s">
        <v>70</v>
      </c>
      <c r="E396" s="131" t="s">
        <v>482</v>
      </c>
      <c r="F396" s="131" t="s">
        <v>483</v>
      </c>
      <c r="I396" s="124"/>
      <c r="J396" s="132">
        <f>BK396</f>
        <v>0</v>
      </c>
      <c r="L396" s="121"/>
      <c r="M396" s="126"/>
      <c r="P396" s="127">
        <f>SUM(P397:P398)</f>
        <v>0</v>
      </c>
      <c r="R396" s="127">
        <f>SUM(R397:R398)</f>
        <v>0</v>
      </c>
      <c r="T396" s="128">
        <f>SUM(T397:T398)</f>
        <v>4.0000000000000001E-3</v>
      </c>
      <c r="AR396" s="122" t="s">
        <v>81</v>
      </c>
      <c r="AT396" s="129" t="s">
        <v>70</v>
      </c>
      <c r="AU396" s="129" t="s">
        <v>79</v>
      </c>
      <c r="AY396" s="122" t="s">
        <v>144</v>
      </c>
      <c r="BK396" s="130">
        <f>SUM(BK397:BK398)</f>
        <v>0</v>
      </c>
    </row>
    <row r="397" spans="2:65" s="1" customFormat="1" ht="24.2" customHeight="1">
      <c r="B397" s="133"/>
      <c r="C397" s="193" t="s">
        <v>484</v>
      </c>
      <c r="D397" s="193" t="s">
        <v>147</v>
      </c>
      <c r="E397" s="194" t="s">
        <v>485</v>
      </c>
      <c r="F397" s="195" t="s">
        <v>486</v>
      </c>
      <c r="G397" s="196" t="s">
        <v>318</v>
      </c>
      <c r="H397" s="197">
        <v>2</v>
      </c>
      <c r="I397" s="198"/>
      <c r="J397" s="198">
        <f>ROUND(I397*H397,2)</f>
        <v>0</v>
      </c>
      <c r="K397" s="141"/>
      <c r="L397" s="32"/>
      <c r="M397" s="142" t="s">
        <v>1</v>
      </c>
      <c r="N397" s="143" t="s">
        <v>36</v>
      </c>
      <c r="P397" s="144">
        <f>O397*H397</f>
        <v>0</v>
      </c>
      <c r="Q397" s="144">
        <v>0</v>
      </c>
      <c r="R397" s="144">
        <f>Q397*H397</f>
        <v>0</v>
      </c>
      <c r="S397" s="144">
        <v>2E-3</v>
      </c>
      <c r="T397" s="145">
        <f>S397*H397</f>
        <v>4.0000000000000001E-3</v>
      </c>
      <c r="AR397" s="146" t="s">
        <v>265</v>
      </c>
      <c r="AT397" s="146" t="s">
        <v>147</v>
      </c>
      <c r="AU397" s="146" t="s">
        <v>81</v>
      </c>
      <c r="AY397" s="17" t="s">
        <v>144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7" t="s">
        <v>79</v>
      </c>
      <c r="BK397" s="147">
        <f>ROUND(I397*H397,2)</f>
        <v>0</v>
      </c>
      <c r="BL397" s="17" t="s">
        <v>265</v>
      </c>
      <c r="BM397" s="146" t="s">
        <v>777</v>
      </c>
    </row>
    <row r="398" spans="2:65" s="1" customFormat="1" ht="24.2" customHeight="1">
      <c r="B398" s="133"/>
      <c r="C398" s="193" t="s">
        <v>488</v>
      </c>
      <c r="D398" s="193" t="s">
        <v>147</v>
      </c>
      <c r="E398" s="194" t="s">
        <v>489</v>
      </c>
      <c r="F398" s="195" t="s">
        <v>490</v>
      </c>
      <c r="G398" s="196" t="s">
        <v>491</v>
      </c>
      <c r="H398" s="197"/>
      <c r="I398" s="198"/>
      <c r="J398" s="198">
        <f>ROUND(I398*H398,2)</f>
        <v>0</v>
      </c>
      <c r="K398" s="141"/>
      <c r="L398" s="32"/>
      <c r="M398" s="142" t="s">
        <v>1</v>
      </c>
      <c r="N398" s="143" t="s">
        <v>36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265</v>
      </c>
      <c r="AT398" s="146" t="s">
        <v>147</v>
      </c>
      <c r="AU398" s="146" t="s">
        <v>81</v>
      </c>
      <c r="AY398" s="17" t="s">
        <v>144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7" t="s">
        <v>79</v>
      </c>
      <c r="BK398" s="147">
        <f>ROUND(I398*H398,2)</f>
        <v>0</v>
      </c>
      <c r="BL398" s="17" t="s">
        <v>265</v>
      </c>
      <c r="BM398" s="146" t="s">
        <v>778</v>
      </c>
    </row>
    <row r="399" spans="2:65" s="11" customFormat="1" ht="22.9" customHeight="1">
      <c r="B399" s="121"/>
      <c r="D399" s="122" t="s">
        <v>70</v>
      </c>
      <c r="E399" s="131" t="s">
        <v>493</v>
      </c>
      <c r="F399" s="131" t="s">
        <v>494</v>
      </c>
      <c r="I399" s="124"/>
      <c r="J399" s="132">
        <f>BK399</f>
        <v>0</v>
      </c>
      <c r="L399" s="121"/>
      <c r="M399" s="126"/>
      <c r="P399" s="127">
        <f>SUM(P400:P457)</f>
        <v>0</v>
      </c>
      <c r="R399" s="127">
        <f>SUM(R400:R457)</f>
        <v>0</v>
      </c>
      <c r="T399" s="128">
        <f>SUM(T400:T457)</f>
        <v>5.6401383400000009</v>
      </c>
      <c r="AR399" s="122" t="s">
        <v>81</v>
      </c>
      <c r="AT399" s="129" t="s">
        <v>70</v>
      </c>
      <c r="AU399" s="129" t="s">
        <v>79</v>
      </c>
      <c r="AY399" s="122" t="s">
        <v>144</v>
      </c>
      <c r="BK399" s="130">
        <f>SUM(BK400:BK457)</f>
        <v>0</v>
      </c>
    </row>
    <row r="400" spans="2:65" s="1" customFormat="1" ht="24.2" customHeight="1">
      <c r="B400" s="133"/>
      <c r="C400" s="134" t="s">
        <v>495</v>
      </c>
      <c r="D400" s="134" t="s">
        <v>147</v>
      </c>
      <c r="E400" s="135" t="s">
        <v>496</v>
      </c>
      <c r="F400" s="136" t="s">
        <v>497</v>
      </c>
      <c r="G400" s="137" t="s">
        <v>171</v>
      </c>
      <c r="H400" s="138">
        <v>79.093000000000004</v>
      </c>
      <c r="I400" s="139"/>
      <c r="J400" s="140">
        <f>ROUND(I400*H400,2)</f>
        <v>0</v>
      </c>
      <c r="K400" s="141"/>
      <c r="L400" s="32"/>
      <c r="M400" s="142" t="s">
        <v>1</v>
      </c>
      <c r="N400" s="143" t="s">
        <v>36</v>
      </c>
      <c r="P400" s="144">
        <f>O400*H400</f>
        <v>0</v>
      </c>
      <c r="Q400" s="144">
        <v>0</v>
      </c>
      <c r="R400" s="144">
        <f>Q400*H400</f>
        <v>0</v>
      </c>
      <c r="S400" s="144">
        <v>5.638E-2</v>
      </c>
      <c r="T400" s="145">
        <f>S400*H400</f>
        <v>4.4592633400000006</v>
      </c>
      <c r="AR400" s="146" t="s">
        <v>265</v>
      </c>
      <c r="AT400" s="146" t="s">
        <v>147</v>
      </c>
      <c r="AU400" s="146" t="s">
        <v>81</v>
      </c>
      <c r="AY400" s="17" t="s">
        <v>144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7" t="s">
        <v>79</v>
      </c>
      <c r="BK400" s="147">
        <f>ROUND(I400*H400,2)</f>
        <v>0</v>
      </c>
      <c r="BL400" s="17" t="s">
        <v>265</v>
      </c>
      <c r="BM400" s="146" t="s">
        <v>498</v>
      </c>
    </row>
    <row r="401" spans="2:51" s="12" customFormat="1">
      <c r="B401" s="148"/>
      <c r="D401" s="149" t="s">
        <v>153</v>
      </c>
      <c r="E401" s="150" t="s">
        <v>1</v>
      </c>
      <c r="F401" s="151" t="s">
        <v>499</v>
      </c>
      <c r="H401" s="150" t="s">
        <v>1</v>
      </c>
      <c r="I401" s="152"/>
      <c r="L401" s="148"/>
      <c r="M401" s="153"/>
      <c r="T401" s="154"/>
      <c r="AT401" s="150" t="s">
        <v>153</v>
      </c>
      <c r="AU401" s="150" t="s">
        <v>81</v>
      </c>
      <c r="AV401" s="12" t="s">
        <v>79</v>
      </c>
      <c r="AW401" s="12" t="s">
        <v>28</v>
      </c>
      <c r="AX401" s="12" t="s">
        <v>71</v>
      </c>
      <c r="AY401" s="150" t="s">
        <v>144</v>
      </c>
    </row>
    <row r="402" spans="2:51" s="12" customFormat="1">
      <c r="B402" s="148"/>
      <c r="D402" s="149" t="s">
        <v>153</v>
      </c>
      <c r="E402" s="150" t="s">
        <v>1</v>
      </c>
      <c r="F402" s="151" t="s">
        <v>500</v>
      </c>
      <c r="H402" s="150" t="s">
        <v>1</v>
      </c>
      <c r="I402" s="152"/>
      <c r="L402" s="148"/>
      <c r="M402" s="153"/>
      <c r="T402" s="154"/>
      <c r="AT402" s="150" t="s">
        <v>153</v>
      </c>
      <c r="AU402" s="150" t="s">
        <v>81</v>
      </c>
      <c r="AV402" s="12" t="s">
        <v>79</v>
      </c>
      <c r="AW402" s="12" t="s">
        <v>28</v>
      </c>
      <c r="AX402" s="12" t="s">
        <v>71</v>
      </c>
      <c r="AY402" s="150" t="s">
        <v>144</v>
      </c>
    </row>
    <row r="403" spans="2:51" s="12" customFormat="1">
      <c r="B403" s="148"/>
      <c r="D403" s="149" t="s">
        <v>153</v>
      </c>
      <c r="E403" s="150" t="s">
        <v>1</v>
      </c>
      <c r="F403" s="151" t="s">
        <v>501</v>
      </c>
      <c r="H403" s="150" t="s">
        <v>1</v>
      </c>
      <c r="I403" s="152"/>
      <c r="L403" s="148"/>
      <c r="M403" s="153"/>
      <c r="T403" s="154"/>
      <c r="AT403" s="150" t="s">
        <v>153</v>
      </c>
      <c r="AU403" s="150" t="s">
        <v>81</v>
      </c>
      <c r="AV403" s="12" t="s">
        <v>79</v>
      </c>
      <c r="AW403" s="12" t="s">
        <v>28</v>
      </c>
      <c r="AX403" s="12" t="s">
        <v>71</v>
      </c>
      <c r="AY403" s="150" t="s">
        <v>144</v>
      </c>
    </row>
    <row r="404" spans="2:51" s="13" customFormat="1">
      <c r="B404" s="155"/>
      <c r="D404" s="149" t="s">
        <v>153</v>
      </c>
      <c r="E404" s="156" t="s">
        <v>1</v>
      </c>
      <c r="F404" s="157" t="s">
        <v>502</v>
      </c>
      <c r="H404" s="158">
        <v>21.657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51" s="12" customFormat="1">
      <c r="B405" s="148"/>
      <c r="D405" s="149" t="s">
        <v>153</v>
      </c>
      <c r="E405" s="150" t="s">
        <v>1</v>
      </c>
      <c r="F405" s="151" t="s">
        <v>503</v>
      </c>
      <c r="H405" s="150" t="s">
        <v>1</v>
      </c>
      <c r="I405" s="152"/>
      <c r="L405" s="148"/>
      <c r="M405" s="153"/>
      <c r="T405" s="154"/>
      <c r="AT405" s="150" t="s">
        <v>153</v>
      </c>
      <c r="AU405" s="150" t="s">
        <v>81</v>
      </c>
      <c r="AV405" s="12" t="s">
        <v>79</v>
      </c>
      <c r="AW405" s="12" t="s">
        <v>28</v>
      </c>
      <c r="AX405" s="12" t="s">
        <v>71</v>
      </c>
      <c r="AY405" s="150" t="s">
        <v>144</v>
      </c>
    </row>
    <row r="406" spans="2:51" s="13" customFormat="1">
      <c r="B406" s="155"/>
      <c r="D406" s="149" t="s">
        <v>153</v>
      </c>
      <c r="E406" s="156" t="s">
        <v>1</v>
      </c>
      <c r="F406" s="157" t="s">
        <v>504</v>
      </c>
      <c r="H406" s="158">
        <v>3.6</v>
      </c>
      <c r="I406" s="159"/>
      <c r="L406" s="155"/>
      <c r="M406" s="160"/>
      <c r="T406" s="161"/>
      <c r="AT406" s="156" t="s">
        <v>153</v>
      </c>
      <c r="AU406" s="156" t="s">
        <v>81</v>
      </c>
      <c r="AV406" s="13" t="s">
        <v>81</v>
      </c>
      <c r="AW406" s="13" t="s">
        <v>28</v>
      </c>
      <c r="AX406" s="13" t="s">
        <v>71</v>
      </c>
      <c r="AY406" s="156" t="s">
        <v>144</v>
      </c>
    </row>
    <row r="407" spans="2:51" s="12" customFormat="1">
      <c r="B407" s="148"/>
      <c r="D407" s="149" t="s">
        <v>153</v>
      </c>
      <c r="E407" s="150" t="s">
        <v>1</v>
      </c>
      <c r="F407" s="151" t="s">
        <v>505</v>
      </c>
      <c r="H407" s="150" t="s">
        <v>1</v>
      </c>
      <c r="I407" s="152"/>
      <c r="L407" s="148"/>
      <c r="M407" s="153"/>
      <c r="T407" s="154"/>
      <c r="AT407" s="150" t="s">
        <v>153</v>
      </c>
      <c r="AU407" s="150" t="s">
        <v>81</v>
      </c>
      <c r="AV407" s="12" t="s">
        <v>79</v>
      </c>
      <c r="AW407" s="12" t="s">
        <v>28</v>
      </c>
      <c r="AX407" s="12" t="s">
        <v>71</v>
      </c>
      <c r="AY407" s="150" t="s">
        <v>144</v>
      </c>
    </row>
    <row r="408" spans="2:51" s="13" customFormat="1">
      <c r="B408" s="155"/>
      <c r="D408" s="149" t="s">
        <v>153</v>
      </c>
      <c r="E408" s="156" t="s">
        <v>1</v>
      </c>
      <c r="F408" s="157" t="s">
        <v>506</v>
      </c>
      <c r="H408" s="158">
        <v>5.819</v>
      </c>
      <c r="I408" s="159"/>
      <c r="L408" s="155"/>
      <c r="M408" s="160"/>
      <c r="T408" s="161"/>
      <c r="AT408" s="156" t="s">
        <v>153</v>
      </c>
      <c r="AU408" s="156" t="s">
        <v>81</v>
      </c>
      <c r="AV408" s="13" t="s">
        <v>81</v>
      </c>
      <c r="AW408" s="13" t="s">
        <v>28</v>
      </c>
      <c r="AX408" s="13" t="s">
        <v>71</v>
      </c>
      <c r="AY408" s="156" t="s">
        <v>144</v>
      </c>
    </row>
    <row r="409" spans="2:51" s="12" customFormat="1">
      <c r="B409" s="148"/>
      <c r="D409" s="149" t="s">
        <v>153</v>
      </c>
      <c r="E409" s="150" t="s">
        <v>1</v>
      </c>
      <c r="F409" s="151" t="s">
        <v>179</v>
      </c>
      <c r="H409" s="150" t="s">
        <v>1</v>
      </c>
      <c r="I409" s="152"/>
      <c r="L409" s="148"/>
      <c r="M409" s="153"/>
      <c r="T409" s="154"/>
      <c r="AT409" s="150" t="s">
        <v>153</v>
      </c>
      <c r="AU409" s="150" t="s">
        <v>81</v>
      </c>
      <c r="AV409" s="12" t="s">
        <v>79</v>
      </c>
      <c r="AW409" s="12" t="s">
        <v>28</v>
      </c>
      <c r="AX409" s="12" t="s">
        <v>71</v>
      </c>
      <c r="AY409" s="150" t="s">
        <v>144</v>
      </c>
    </row>
    <row r="410" spans="2:51" s="12" customFormat="1">
      <c r="B410" s="148"/>
      <c r="D410" s="149" t="s">
        <v>153</v>
      </c>
      <c r="E410" s="150" t="s">
        <v>1</v>
      </c>
      <c r="F410" s="151" t="s">
        <v>501</v>
      </c>
      <c r="H410" s="150" t="s">
        <v>1</v>
      </c>
      <c r="I410" s="152"/>
      <c r="L410" s="148"/>
      <c r="M410" s="153"/>
      <c r="T410" s="154"/>
      <c r="AT410" s="150" t="s">
        <v>153</v>
      </c>
      <c r="AU410" s="150" t="s">
        <v>81</v>
      </c>
      <c r="AV410" s="12" t="s">
        <v>79</v>
      </c>
      <c r="AW410" s="12" t="s">
        <v>28</v>
      </c>
      <c r="AX410" s="12" t="s">
        <v>71</v>
      </c>
      <c r="AY410" s="150" t="s">
        <v>144</v>
      </c>
    </row>
    <row r="411" spans="2:51" s="13" customFormat="1">
      <c r="B411" s="155"/>
      <c r="D411" s="149" t="s">
        <v>153</v>
      </c>
      <c r="E411" s="156" t="s">
        <v>1</v>
      </c>
      <c r="F411" s="157" t="s">
        <v>507</v>
      </c>
      <c r="H411" s="158">
        <v>18.306000000000001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28</v>
      </c>
      <c r="AX411" s="13" t="s">
        <v>71</v>
      </c>
      <c r="AY411" s="156" t="s">
        <v>144</v>
      </c>
    </row>
    <row r="412" spans="2:51" s="12" customFormat="1">
      <c r="B412" s="148"/>
      <c r="D412" s="149" t="s">
        <v>153</v>
      </c>
      <c r="E412" s="150" t="s">
        <v>1</v>
      </c>
      <c r="F412" s="151" t="s">
        <v>505</v>
      </c>
      <c r="H412" s="150" t="s">
        <v>1</v>
      </c>
      <c r="I412" s="152"/>
      <c r="L412" s="148"/>
      <c r="M412" s="153"/>
      <c r="T412" s="154"/>
      <c r="AT412" s="150" t="s">
        <v>153</v>
      </c>
      <c r="AU412" s="150" t="s">
        <v>81</v>
      </c>
      <c r="AV412" s="12" t="s">
        <v>79</v>
      </c>
      <c r="AW412" s="12" t="s">
        <v>28</v>
      </c>
      <c r="AX412" s="12" t="s">
        <v>71</v>
      </c>
      <c r="AY412" s="150" t="s">
        <v>144</v>
      </c>
    </row>
    <row r="413" spans="2:51" s="13" customFormat="1">
      <c r="B413" s="155"/>
      <c r="D413" s="149" t="s">
        <v>153</v>
      </c>
      <c r="E413" s="156" t="s">
        <v>1</v>
      </c>
      <c r="F413" s="157" t="s">
        <v>508</v>
      </c>
      <c r="H413" s="158">
        <v>9.7530000000000001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71</v>
      </c>
      <c r="AY413" s="156" t="s">
        <v>144</v>
      </c>
    </row>
    <row r="414" spans="2:51" s="14" customFormat="1">
      <c r="B414" s="173"/>
      <c r="D414" s="149" t="s">
        <v>153</v>
      </c>
      <c r="E414" s="174" t="s">
        <v>1</v>
      </c>
      <c r="F414" s="175" t="s">
        <v>178</v>
      </c>
      <c r="H414" s="176">
        <v>59.134999999999998</v>
      </c>
      <c r="I414" s="177"/>
      <c r="L414" s="173"/>
      <c r="M414" s="178"/>
      <c r="T414" s="179"/>
      <c r="AT414" s="174" t="s">
        <v>153</v>
      </c>
      <c r="AU414" s="174" t="s">
        <v>81</v>
      </c>
      <c r="AV414" s="14" t="s">
        <v>145</v>
      </c>
      <c r="AW414" s="14" t="s">
        <v>28</v>
      </c>
      <c r="AX414" s="14" t="s">
        <v>71</v>
      </c>
      <c r="AY414" s="174" t="s">
        <v>144</v>
      </c>
    </row>
    <row r="415" spans="2:51" s="12" customFormat="1">
      <c r="B415" s="148"/>
      <c r="D415" s="149" t="s">
        <v>153</v>
      </c>
      <c r="E415" s="150" t="s">
        <v>1</v>
      </c>
      <c r="F415" s="151" t="s">
        <v>179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51" s="12" customFormat="1">
      <c r="B416" s="148"/>
      <c r="D416" s="149" t="s">
        <v>153</v>
      </c>
      <c r="E416" s="150" t="s">
        <v>1</v>
      </c>
      <c r="F416" s="151" t="s">
        <v>509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504</v>
      </c>
      <c r="H417" s="158">
        <v>3.6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174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2" customFormat="1">
      <c r="B419" s="148"/>
      <c r="D419" s="149" t="s">
        <v>153</v>
      </c>
      <c r="E419" s="150" t="s">
        <v>1</v>
      </c>
      <c r="F419" s="151" t="s">
        <v>510</v>
      </c>
      <c r="H419" s="150" t="s">
        <v>1</v>
      </c>
      <c r="I419" s="152"/>
      <c r="L419" s="148"/>
      <c r="M419" s="153"/>
      <c r="T419" s="154"/>
      <c r="AT419" s="150" t="s">
        <v>153</v>
      </c>
      <c r="AU419" s="150" t="s">
        <v>81</v>
      </c>
      <c r="AV419" s="12" t="s">
        <v>79</v>
      </c>
      <c r="AW419" s="12" t="s">
        <v>28</v>
      </c>
      <c r="AX419" s="12" t="s">
        <v>71</v>
      </c>
      <c r="AY419" s="150" t="s">
        <v>144</v>
      </c>
    </row>
    <row r="420" spans="2:65" s="13" customFormat="1">
      <c r="B420" s="155"/>
      <c r="D420" s="149" t="s">
        <v>153</v>
      </c>
      <c r="E420" s="156" t="s">
        <v>1</v>
      </c>
      <c r="F420" s="157" t="s">
        <v>511</v>
      </c>
      <c r="H420" s="158">
        <v>6.87</v>
      </c>
      <c r="I420" s="159"/>
      <c r="L420" s="155"/>
      <c r="M420" s="160"/>
      <c r="T420" s="161"/>
      <c r="AT420" s="156" t="s">
        <v>153</v>
      </c>
      <c r="AU420" s="156" t="s">
        <v>81</v>
      </c>
      <c r="AV420" s="13" t="s">
        <v>81</v>
      </c>
      <c r="AW420" s="13" t="s">
        <v>28</v>
      </c>
      <c r="AX420" s="13" t="s">
        <v>71</v>
      </c>
      <c r="AY420" s="156" t="s">
        <v>144</v>
      </c>
    </row>
    <row r="421" spans="2:65" s="14" customFormat="1">
      <c r="B421" s="173"/>
      <c r="D421" s="149" t="s">
        <v>153</v>
      </c>
      <c r="E421" s="174" t="s">
        <v>1</v>
      </c>
      <c r="F421" s="175" t="s">
        <v>178</v>
      </c>
      <c r="H421" s="176">
        <v>10.47</v>
      </c>
      <c r="I421" s="177"/>
      <c r="L421" s="173"/>
      <c r="M421" s="178"/>
      <c r="T421" s="179"/>
      <c r="AT421" s="174" t="s">
        <v>153</v>
      </c>
      <c r="AU421" s="174" t="s">
        <v>81</v>
      </c>
      <c r="AV421" s="14" t="s">
        <v>145</v>
      </c>
      <c r="AW421" s="14" t="s">
        <v>28</v>
      </c>
      <c r="AX421" s="14" t="s">
        <v>71</v>
      </c>
      <c r="AY421" s="174" t="s">
        <v>144</v>
      </c>
    </row>
    <row r="422" spans="2:65" s="12" customFormat="1">
      <c r="B422" s="148"/>
      <c r="D422" s="149" t="s">
        <v>153</v>
      </c>
      <c r="E422" s="150" t="s">
        <v>1</v>
      </c>
      <c r="F422" s="151" t="s">
        <v>179</v>
      </c>
      <c r="H422" s="150" t="s">
        <v>1</v>
      </c>
      <c r="I422" s="152"/>
      <c r="L422" s="148"/>
      <c r="M422" s="153"/>
      <c r="T422" s="154"/>
      <c r="AT422" s="150" t="s">
        <v>153</v>
      </c>
      <c r="AU422" s="150" t="s">
        <v>81</v>
      </c>
      <c r="AV422" s="12" t="s">
        <v>79</v>
      </c>
      <c r="AW422" s="12" t="s">
        <v>28</v>
      </c>
      <c r="AX422" s="12" t="s">
        <v>71</v>
      </c>
      <c r="AY422" s="150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512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3" customFormat="1">
      <c r="B424" s="155"/>
      <c r="D424" s="149" t="s">
        <v>153</v>
      </c>
      <c r="E424" s="156" t="s">
        <v>1</v>
      </c>
      <c r="F424" s="157" t="s">
        <v>513</v>
      </c>
      <c r="H424" s="158">
        <v>4.048</v>
      </c>
      <c r="I424" s="159"/>
      <c r="L424" s="155"/>
      <c r="M424" s="160"/>
      <c r="T424" s="161"/>
      <c r="AT424" s="156" t="s">
        <v>153</v>
      </c>
      <c r="AU424" s="156" t="s">
        <v>81</v>
      </c>
      <c r="AV424" s="13" t="s">
        <v>81</v>
      </c>
      <c r="AW424" s="13" t="s">
        <v>28</v>
      </c>
      <c r="AX424" s="13" t="s">
        <v>71</v>
      </c>
      <c r="AY424" s="156" t="s">
        <v>144</v>
      </c>
    </row>
    <row r="425" spans="2:65" s="12" customFormat="1">
      <c r="B425" s="148"/>
      <c r="D425" s="149" t="s">
        <v>153</v>
      </c>
      <c r="E425" s="150" t="s">
        <v>1</v>
      </c>
      <c r="F425" s="151" t="s">
        <v>514</v>
      </c>
      <c r="H425" s="150" t="s">
        <v>1</v>
      </c>
      <c r="I425" s="152"/>
      <c r="L425" s="148"/>
      <c r="M425" s="153"/>
      <c r="T425" s="154"/>
      <c r="AT425" s="150" t="s">
        <v>153</v>
      </c>
      <c r="AU425" s="150" t="s">
        <v>81</v>
      </c>
      <c r="AV425" s="12" t="s">
        <v>79</v>
      </c>
      <c r="AW425" s="12" t="s">
        <v>28</v>
      </c>
      <c r="AX425" s="12" t="s">
        <v>71</v>
      </c>
      <c r="AY425" s="150" t="s">
        <v>144</v>
      </c>
    </row>
    <row r="426" spans="2:65" s="13" customFormat="1">
      <c r="B426" s="155"/>
      <c r="D426" s="149" t="s">
        <v>153</v>
      </c>
      <c r="E426" s="156" t="s">
        <v>1</v>
      </c>
      <c r="F426" s="157" t="s">
        <v>515</v>
      </c>
      <c r="H426" s="158">
        <v>5.44</v>
      </c>
      <c r="I426" s="159"/>
      <c r="L426" s="155"/>
      <c r="M426" s="160"/>
      <c r="T426" s="161"/>
      <c r="AT426" s="156" t="s">
        <v>153</v>
      </c>
      <c r="AU426" s="156" t="s">
        <v>81</v>
      </c>
      <c r="AV426" s="13" t="s">
        <v>81</v>
      </c>
      <c r="AW426" s="13" t="s">
        <v>28</v>
      </c>
      <c r="AX426" s="13" t="s">
        <v>71</v>
      </c>
      <c r="AY426" s="156" t="s">
        <v>144</v>
      </c>
    </row>
    <row r="427" spans="2:65" s="14" customFormat="1">
      <c r="B427" s="173"/>
      <c r="D427" s="149" t="s">
        <v>153</v>
      </c>
      <c r="E427" s="174" t="s">
        <v>1</v>
      </c>
      <c r="F427" s="175" t="s">
        <v>178</v>
      </c>
      <c r="H427" s="176">
        <v>9.4879999999999995</v>
      </c>
      <c r="I427" s="177"/>
      <c r="L427" s="173"/>
      <c r="M427" s="178"/>
      <c r="T427" s="179"/>
      <c r="AT427" s="174" t="s">
        <v>153</v>
      </c>
      <c r="AU427" s="174" t="s">
        <v>81</v>
      </c>
      <c r="AV427" s="14" t="s">
        <v>145</v>
      </c>
      <c r="AW427" s="14" t="s">
        <v>28</v>
      </c>
      <c r="AX427" s="14" t="s">
        <v>71</v>
      </c>
      <c r="AY427" s="174" t="s">
        <v>144</v>
      </c>
    </row>
    <row r="428" spans="2:65" s="15" customFormat="1">
      <c r="B428" s="180"/>
      <c r="D428" s="149" t="s">
        <v>153</v>
      </c>
      <c r="E428" s="181" t="s">
        <v>1</v>
      </c>
      <c r="F428" s="182" t="s">
        <v>182</v>
      </c>
      <c r="H428" s="183">
        <v>79.093000000000004</v>
      </c>
      <c r="I428" s="184"/>
      <c r="L428" s="180"/>
      <c r="M428" s="185"/>
      <c r="T428" s="186"/>
      <c r="AT428" s="181" t="s">
        <v>153</v>
      </c>
      <c r="AU428" s="181" t="s">
        <v>81</v>
      </c>
      <c r="AV428" s="15" t="s">
        <v>151</v>
      </c>
      <c r="AW428" s="15" t="s">
        <v>28</v>
      </c>
      <c r="AX428" s="15" t="s">
        <v>79</v>
      </c>
      <c r="AY428" s="181" t="s">
        <v>144</v>
      </c>
    </row>
    <row r="429" spans="2:65" s="1" customFormat="1" ht="24.2" customHeight="1">
      <c r="B429" s="133"/>
      <c r="C429" s="134" t="s">
        <v>516</v>
      </c>
      <c r="D429" s="134" t="s">
        <v>147</v>
      </c>
      <c r="E429" s="135" t="s">
        <v>517</v>
      </c>
      <c r="F429" s="136" t="s">
        <v>518</v>
      </c>
      <c r="G429" s="137" t="s">
        <v>171</v>
      </c>
      <c r="H429" s="138">
        <v>7.9</v>
      </c>
      <c r="I429" s="139"/>
      <c r="J429" s="140">
        <f>ROUND(I429*H429,2)</f>
        <v>0</v>
      </c>
      <c r="K429" s="141"/>
      <c r="L429" s="32"/>
      <c r="M429" s="142" t="s">
        <v>1</v>
      </c>
      <c r="N429" s="143" t="s">
        <v>36</v>
      </c>
      <c r="P429" s="144">
        <f>O429*H429</f>
        <v>0</v>
      </c>
      <c r="Q429" s="144">
        <v>0</v>
      </c>
      <c r="R429" s="144">
        <f>Q429*H429</f>
        <v>0</v>
      </c>
      <c r="S429" s="144">
        <v>1.7250000000000001E-2</v>
      </c>
      <c r="T429" s="145">
        <f>S429*H429</f>
        <v>0.13627500000000001</v>
      </c>
      <c r="AR429" s="146" t="s">
        <v>265</v>
      </c>
      <c r="AT429" s="146" t="s">
        <v>147</v>
      </c>
      <c r="AU429" s="146" t="s">
        <v>81</v>
      </c>
      <c r="AY429" s="17" t="s">
        <v>144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7" t="s">
        <v>79</v>
      </c>
      <c r="BK429" s="147">
        <f>ROUND(I429*H429,2)</f>
        <v>0</v>
      </c>
      <c r="BL429" s="17" t="s">
        <v>265</v>
      </c>
      <c r="BM429" s="146" t="s">
        <v>519</v>
      </c>
    </row>
    <row r="430" spans="2:65" s="12" customFormat="1">
      <c r="B430" s="148"/>
      <c r="D430" s="149" t="s">
        <v>153</v>
      </c>
      <c r="E430" s="150" t="s">
        <v>1</v>
      </c>
      <c r="F430" s="151" t="s">
        <v>174</v>
      </c>
      <c r="H430" s="150" t="s">
        <v>1</v>
      </c>
      <c r="I430" s="152"/>
      <c r="L430" s="148"/>
      <c r="M430" s="153"/>
      <c r="T430" s="154"/>
      <c r="AT430" s="150" t="s">
        <v>153</v>
      </c>
      <c r="AU430" s="150" t="s">
        <v>81</v>
      </c>
      <c r="AV430" s="12" t="s">
        <v>79</v>
      </c>
      <c r="AW430" s="12" t="s">
        <v>28</v>
      </c>
      <c r="AX430" s="12" t="s">
        <v>71</v>
      </c>
      <c r="AY430" s="150" t="s">
        <v>144</v>
      </c>
    </row>
    <row r="431" spans="2:65" s="12" customFormat="1">
      <c r="B431" s="148"/>
      <c r="D431" s="149" t="s">
        <v>153</v>
      </c>
      <c r="E431" s="150" t="s">
        <v>1</v>
      </c>
      <c r="F431" s="151" t="s">
        <v>230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3" customFormat="1">
      <c r="B432" s="155"/>
      <c r="D432" s="149" t="s">
        <v>153</v>
      </c>
      <c r="E432" s="156" t="s">
        <v>1</v>
      </c>
      <c r="F432" s="157" t="s">
        <v>520</v>
      </c>
      <c r="H432" s="158">
        <v>1</v>
      </c>
      <c r="I432" s="159"/>
      <c r="L432" s="155"/>
      <c r="M432" s="160"/>
      <c r="T432" s="161"/>
      <c r="AT432" s="156" t="s">
        <v>153</v>
      </c>
      <c r="AU432" s="156" t="s">
        <v>81</v>
      </c>
      <c r="AV432" s="13" t="s">
        <v>81</v>
      </c>
      <c r="AW432" s="13" t="s">
        <v>28</v>
      </c>
      <c r="AX432" s="13" t="s">
        <v>71</v>
      </c>
      <c r="AY432" s="156" t="s">
        <v>144</v>
      </c>
    </row>
    <row r="433" spans="2:65" s="12" customFormat="1">
      <c r="B433" s="148"/>
      <c r="D433" s="149" t="s">
        <v>153</v>
      </c>
      <c r="E433" s="150" t="s">
        <v>1</v>
      </c>
      <c r="F433" s="151" t="s">
        <v>270</v>
      </c>
      <c r="H433" s="150" t="s">
        <v>1</v>
      </c>
      <c r="I433" s="152"/>
      <c r="L433" s="148"/>
      <c r="M433" s="153"/>
      <c r="T433" s="154"/>
      <c r="AT433" s="150" t="s">
        <v>153</v>
      </c>
      <c r="AU433" s="150" t="s">
        <v>81</v>
      </c>
      <c r="AV433" s="12" t="s">
        <v>79</v>
      </c>
      <c r="AW433" s="12" t="s">
        <v>28</v>
      </c>
      <c r="AX433" s="12" t="s">
        <v>71</v>
      </c>
      <c r="AY433" s="150" t="s">
        <v>144</v>
      </c>
    </row>
    <row r="434" spans="2:65" s="13" customFormat="1">
      <c r="B434" s="155"/>
      <c r="D434" s="149" t="s">
        <v>153</v>
      </c>
      <c r="E434" s="156" t="s">
        <v>1</v>
      </c>
      <c r="F434" s="157" t="s">
        <v>521</v>
      </c>
      <c r="H434" s="158">
        <v>1.38</v>
      </c>
      <c r="I434" s="159"/>
      <c r="L434" s="155"/>
      <c r="M434" s="160"/>
      <c r="T434" s="161"/>
      <c r="AT434" s="156" t="s">
        <v>153</v>
      </c>
      <c r="AU434" s="156" t="s">
        <v>81</v>
      </c>
      <c r="AV434" s="13" t="s">
        <v>81</v>
      </c>
      <c r="AW434" s="13" t="s">
        <v>28</v>
      </c>
      <c r="AX434" s="13" t="s">
        <v>71</v>
      </c>
      <c r="AY434" s="156" t="s">
        <v>144</v>
      </c>
    </row>
    <row r="435" spans="2:65" s="14" customFormat="1">
      <c r="B435" s="173"/>
      <c r="D435" s="149" t="s">
        <v>153</v>
      </c>
      <c r="E435" s="174" t="s">
        <v>1</v>
      </c>
      <c r="F435" s="175" t="s">
        <v>178</v>
      </c>
      <c r="H435" s="176">
        <v>2.38</v>
      </c>
      <c r="I435" s="177"/>
      <c r="L435" s="173"/>
      <c r="M435" s="178"/>
      <c r="T435" s="179"/>
      <c r="AT435" s="174" t="s">
        <v>153</v>
      </c>
      <c r="AU435" s="174" t="s">
        <v>81</v>
      </c>
      <c r="AV435" s="14" t="s">
        <v>145</v>
      </c>
      <c r="AW435" s="14" t="s">
        <v>28</v>
      </c>
      <c r="AX435" s="14" t="s">
        <v>71</v>
      </c>
      <c r="AY435" s="174" t="s">
        <v>144</v>
      </c>
    </row>
    <row r="436" spans="2:65" s="12" customFormat="1">
      <c r="B436" s="148"/>
      <c r="D436" s="149" t="s">
        <v>153</v>
      </c>
      <c r="E436" s="150" t="s">
        <v>1</v>
      </c>
      <c r="F436" s="151" t="s">
        <v>179</v>
      </c>
      <c r="H436" s="150" t="s">
        <v>1</v>
      </c>
      <c r="I436" s="152"/>
      <c r="L436" s="148"/>
      <c r="M436" s="153"/>
      <c r="T436" s="154"/>
      <c r="AT436" s="150" t="s">
        <v>153</v>
      </c>
      <c r="AU436" s="150" t="s">
        <v>81</v>
      </c>
      <c r="AV436" s="12" t="s">
        <v>79</v>
      </c>
      <c r="AW436" s="12" t="s">
        <v>28</v>
      </c>
      <c r="AX436" s="12" t="s">
        <v>71</v>
      </c>
      <c r="AY436" s="150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236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3" customFormat="1">
      <c r="B438" s="155"/>
      <c r="D438" s="149" t="s">
        <v>153</v>
      </c>
      <c r="E438" s="156" t="s">
        <v>1</v>
      </c>
      <c r="F438" s="157" t="s">
        <v>520</v>
      </c>
      <c r="H438" s="158">
        <v>1</v>
      </c>
      <c r="I438" s="159"/>
      <c r="L438" s="155"/>
      <c r="M438" s="160"/>
      <c r="T438" s="161"/>
      <c r="AT438" s="156" t="s">
        <v>153</v>
      </c>
      <c r="AU438" s="156" t="s">
        <v>81</v>
      </c>
      <c r="AV438" s="13" t="s">
        <v>81</v>
      </c>
      <c r="AW438" s="13" t="s">
        <v>28</v>
      </c>
      <c r="AX438" s="13" t="s">
        <v>71</v>
      </c>
      <c r="AY438" s="156" t="s">
        <v>144</v>
      </c>
    </row>
    <row r="439" spans="2:65" s="12" customFormat="1">
      <c r="B439" s="148"/>
      <c r="D439" s="149" t="s">
        <v>153</v>
      </c>
      <c r="E439" s="150" t="s">
        <v>1</v>
      </c>
      <c r="F439" s="151" t="s">
        <v>272</v>
      </c>
      <c r="H439" s="150" t="s">
        <v>1</v>
      </c>
      <c r="I439" s="152"/>
      <c r="L439" s="148"/>
      <c r="M439" s="153"/>
      <c r="T439" s="154"/>
      <c r="AT439" s="150" t="s">
        <v>153</v>
      </c>
      <c r="AU439" s="150" t="s">
        <v>81</v>
      </c>
      <c r="AV439" s="12" t="s">
        <v>79</v>
      </c>
      <c r="AW439" s="12" t="s">
        <v>28</v>
      </c>
      <c r="AX439" s="12" t="s">
        <v>71</v>
      </c>
      <c r="AY439" s="150" t="s">
        <v>144</v>
      </c>
    </row>
    <row r="440" spans="2:65" s="13" customFormat="1">
      <c r="B440" s="155"/>
      <c r="D440" s="149" t="s">
        <v>153</v>
      </c>
      <c r="E440" s="156" t="s">
        <v>1</v>
      </c>
      <c r="F440" s="157" t="s">
        <v>522</v>
      </c>
      <c r="H440" s="158">
        <v>2.81</v>
      </c>
      <c r="I440" s="159"/>
      <c r="L440" s="155"/>
      <c r="M440" s="160"/>
      <c r="T440" s="161"/>
      <c r="AT440" s="156" t="s">
        <v>153</v>
      </c>
      <c r="AU440" s="156" t="s">
        <v>81</v>
      </c>
      <c r="AV440" s="13" t="s">
        <v>81</v>
      </c>
      <c r="AW440" s="13" t="s">
        <v>28</v>
      </c>
      <c r="AX440" s="13" t="s">
        <v>71</v>
      </c>
      <c r="AY440" s="156" t="s">
        <v>144</v>
      </c>
    </row>
    <row r="441" spans="2:65" s="12" customFormat="1">
      <c r="B441" s="148"/>
      <c r="D441" s="149" t="s">
        <v>153</v>
      </c>
      <c r="E441" s="150" t="s">
        <v>1</v>
      </c>
      <c r="F441" s="151" t="s">
        <v>234</v>
      </c>
      <c r="H441" s="150" t="s">
        <v>1</v>
      </c>
      <c r="I441" s="152"/>
      <c r="L441" s="148"/>
      <c r="M441" s="153"/>
      <c r="T441" s="154"/>
      <c r="AT441" s="150" t="s">
        <v>153</v>
      </c>
      <c r="AU441" s="150" t="s">
        <v>81</v>
      </c>
      <c r="AV441" s="12" t="s">
        <v>79</v>
      </c>
      <c r="AW441" s="12" t="s">
        <v>28</v>
      </c>
      <c r="AX441" s="12" t="s">
        <v>71</v>
      </c>
      <c r="AY441" s="150" t="s">
        <v>144</v>
      </c>
    </row>
    <row r="442" spans="2:65" s="13" customFormat="1">
      <c r="B442" s="155"/>
      <c r="D442" s="149" t="s">
        <v>153</v>
      </c>
      <c r="E442" s="156" t="s">
        <v>1</v>
      </c>
      <c r="F442" s="157" t="s">
        <v>235</v>
      </c>
      <c r="H442" s="158">
        <v>1.71</v>
      </c>
      <c r="I442" s="159"/>
      <c r="L442" s="155"/>
      <c r="M442" s="160"/>
      <c r="T442" s="161"/>
      <c r="AT442" s="156" t="s">
        <v>153</v>
      </c>
      <c r="AU442" s="156" t="s">
        <v>81</v>
      </c>
      <c r="AV442" s="13" t="s">
        <v>81</v>
      </c>
      <c r="AW442" s="13" t="s">
        <v>28</v>
      </c>
      <c r="AX442" s="13" t="s">
        <v>71</v>
      </c>
      <c r="AY442" s="156" t="s">
        <v>144</v>
      </c>
    </row>
    <row r="443" spans="2:65" s="14" customFormat="1">
      <c r="B443" s="173"/>
      <c r="D443" s="149" t="s">
        <v>153</v>
      </c>
      <c r="E443" s="174" t="s">
        <v>1</v>
      </c>
      <c r="F443" s="175" t="s">
        <v>178</v>
      </c>
      <c r="H443" s="176">
        <v>5.52</v>
      </c>
      <c r="I443" s="177"/>
      <c r="L443" s="173"/>
      <c r="M443" s="178"/>
      <c r="T443" s="179"/>
      <c r="AT443" s="174" t="s">
        <v>153</v>
      </c>
      <c r="AU443" s="174" t="s">
        <v>81</v>
      </c>
      <c r="AV443" s="14" t="s">
        <v>145</v>
      </c>
      <c r="AW443" s="14" t="s">
        <v>28</v>
      </c>
      <c r="AX443" s="14" t="s">
        <v>71</v>
      </c>
      <c r="AY443" s="174" t="s">
        <v>144</v>
      </c>
    </row>
    <row r="444" spans="2:65" s="15" customFormat="1">
      <c r="B444" s="180"/>
      <c r="D444" s="149" t="s">
        <v>153</v>
      </c>
      <c r="E444" s="181" t="s">
        <v>1</v>
      </c>
      <c r="F444" s="182" t="s">
        <v>182</v>
      </c>
      <c r="H444" s="183">
        <v>7.9</v>
      </c>
      <c r="I444" s="184"/>
      <c r="L444" s="180"/>
      <c r="M444" s="185"/>
      <c r="T444" s="186"/>
      <c r="AT444" s="181" t="s">
        <v>153</v>
      </c>
      <c r="AU444" s="181" t="s">
        <v>81</v>
      </c>
      <c r="AV444" s="15" t="s">
        <v>151</v>
      </c>
      <c r="AW444" s="15" t="s">
        <v>28</v>
      </c>
      <c r="AX444" s="15" t="s">
        <v>79</v>
      </c>
      <c r="AY444" s="181" t="s">
        <v>144</v>
      </c>
    </row>
    <row r="445" spans="2:65" s="1" customFormat="1" ht="16.5" customHeight="1">
      <c r="B445" s="133"/>
      <c r="C445" s="134" t="s">
        <v>523</v>
      </c>
      <c r="D445" s="134" t="s">
        <v>147</v>
      </c>
      <c r="E445" s="135" t="s">
        <v>524</v>
      </c>
      <c r="F445" s="136" t="s">
        <v>525</v>
      </c>
      <c r="G445" s="137" t="s">
        <v>171</v>
      </c>
      <c r="H445" s="138">
        <v>28.8</v>
      </c>
      <c r="I445" s="139"/>
      <c r="J445" s="140">
        <f>ROUND(I445*H445,2)</f>
        <v>0</v>
      </c>
      <c r="K445" s="141"/>
      <c r="L445" s="32"/>
      <c r="M445" s="142" t="s">
        <v>1</v>
      </c>
      <c r="N445" s="143" t="s">
        <v>36</v>
      </c>
      <c r="P445" s="144">
        <f>O445*H445</f>
        <v>0</v>
      </c>
      <c r="Q445" s="144">
        <v>0</v>
      </c>
      <c r="R445" s="144">
        <f>Q445*H445</f>
        <v>0</v>
      </c>
      <c r="S445" s="144">
        <v>2.75E-2</v>
      </c>
      <c r="T445" s="145">
        <f>S445*H445</f>
        <v>0.79200000000000004</v>
      </c>
      <c r="AR445" s="146" t="s">
        <v>265</v>
      </c>
      <c r="AT445" s="146" t="s">
        <v>147</v>
      </c>
      <c r="AU445" s="146" t="s">
        <v>81</v>
      </c>
      <c r="AY445" s="17" t="s">
        <v>144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7" t="s">
        <v>79</v>
      </c>
      <c r="BK445" s="147">
        <f>ROUND(I445*H445,2)</f>
        <v>0</v>
      </c>
      <c r="BL445" s="17" t="s">
        <v>265</v>
      </c>
      <c r="BM445" s="146" t="s">
        <v>526</v>
      </c>
    </row>
    <row r="446" spans="2:65" s="12" customFormat="1">
      <c r="B446" s="148"/>
      <c r="D446" s="149" t="s">
        <v>153</v>
      </c>
      <c r="E446" s="150" t="s">
        <v>1</v>
      </c>
      <c r="F446" s="151" t="s">
        <v>174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3" customFormat="1">
      <c r="B447" s="155"/>
      <c r="D447" s="149" t="s">
        <v>153</v>
      </c>
      <c r="E447" s="156" t="s">
        <v>1</v>
      </c>
      <c r="F447" s="157" t="s">
        <v>527</v>
      </c>
      <c r="H447" s="158">
        <v>14.4</v>
      </c>
      <c r="I447" s="159"/>
      <c r="L447" s="155"/>
      <c r="M447" s="160"/>
      <c r="T447" s="161"/>
      <c r="AT447" s="156" t="s">
        <v>153</v>
      </c>
      <c r="AU447" s="156" t="s">
        <v>81</v>
      </c>
      <c r="AV447" s="13" t="s">
        <v>81</v>
      </c>
      <c r="AW447" s="13" t="s">
        <v>28</v>
      </c>
      <c r="AX447" s="13" t="s">
        <v>71</v>
      </c>
      <c r="AY447" s="156" t="s">
        <v>144</v>
      </c>
    </row>
    <row r="448" spans="2:65" s="12" customFormat="1">
      <c r="B448" s="148"/>
      <c r="D448" s="149" t="s">
        <v>153</v>
      </c>
      <c r="E448" s="150" t="s">
        <v>1</v>
      </c>
      <c r="F448" s="151" t="s">
        <v>179</v>
      </c>
      <c r="H448" s="150" t="s">
        <v>1</v>
      </c>
      <c r="I448" s="152"/>
      <c r="L448" s="148"/>
      <c r="M448" s="153"/>
      <c r="T448" s="154"/>
      <c r="AT448" s="150" t="s">
        <v>153</v>
      </c>
      <c r="AU448" s="150" t="s">
        <v>81</v>
      </c>
      <c r="AV448" s="12" t="s">
        <v>79</v>
      </c>
      <c r="AW448" s="12" t="s">
        <v>28</v>
      </c>
      <c r="AX448" s="12" t="s">
        <v>71</v>
      </c>
      <c r="AY448" s="150" t="s">
        <v>144</v>
      </c>
    </row>
    <row r="449" spans="2:65" s="13" customFormat="1">
      <c r="B449" s="155"/>
      <c r="D449" s="149" t="s">
        <v>153</v>
      </c>
      <c r="E449" s="156" t="s">
        <v>1</v>
      </c>
      <c r="F449" s="157" t="s">
        <v>527</v>
      </c>
      <c r="H449" s="158">
        <v>14.4</v>
      </c>
      <c r="I449" s="159"/>
      <c r="L449" s="155"/>
      <c r="M449" s="160"/>
      <c r="T449" s="161"/>
      <c r="AT449" s="156" t="s">
        <v>153</v>
      </c>
      <c r="AU449" s="156" t="s">
        <v>81</v>
      </c>
      <c r="AV449" s="13" t="s">
        <v>81</v>
      </c>
      <c r="AW449" s="13" t="s">
        <v>28</v>
      </c>
      <c r="AX449" s="13" t="s">
        <v>71</v>
      </c>
      <c r="AY449" s="156" t="s">
        <v>144</v>
      </c>
    </row>
    <row r="450" spans="2:65" s="15" customFormat="1">
      <c r="B450" s="180"/>
      <c r="D450" s="149" t="s">
        <v>153</v>
      </c>
      <c r="E450" s="181" t="s">
        <v>1</v>
      </c>
      <c r="F450" s="182" t="s">
        <v>182</v>
      </c>
      <c r="H450" s="183">
        <v>28.8</v>
      </c>
      <c r="I450" s="184"/>
      <c r="L450" s="180"/>
      <c r="M450" s="185"/>
      <c r="T450" s="186"/>
      <c r="AT450" s="181" t="s">
        <v>153</v>
      </c>
      <c r="AU450" s="181" t="s">
        <v>81</v>
      </c>
      <c r="AV450" s="15" t="s">
        <v>151</v>
      </c>
      <c r="AW450" s="15" t="s">
        <v>28</v>
      </c>
      <c r="AX450" s="15" t="s">
        <v>79</v>
      </c>
      <c r="AY450" s="181" t="s">
        <v>144</v>
      </c>
    </row>
    <row r="451" spans="2:65" s="1" customFormat="1" ht="16.5" customHeight="1">
      <c r="B451" s="133"/>
      <c r="C451" s="134" t="s">
        <v>528</v>
      </c>
      <c r="D451" s="134" t="s">
        <v>147</v>
      </c>
      <c r="E451" s="135" t="s">
        <v>529</v>
      </c>
      <c r="F451" s="136" t="s">
        <v>530</v>
      </c>
      <c r="G451" s="137" t="s">
        <v>318</v>
      </c>
      <c r="H451" s="138">
        <v>6</v>
      </c>
      <c r="I451" s="139"/>
      <c r="J451" s="140">
        <f>ROUND(I451*H451,2)</f>
        <v>0</v>
      </c>
      <c r="K451" s="141"/>
      <c r="L451" s="32"/>
      <c r="M451" s="142" t="s">
        <v>1</v>
      </c>
      <c r="N451" s="143" t="s">
        <v>36</v>
      </c>
      <c r="P451" s="144">
        <f>O451*H451</f>
        <v>0</v>
      </c>
      <c r="Q451" s="144">
        <v>0</v>
      </c>
      <c r="R451" s="144">
        <f>Q451*H451</f>
        <v>0</v>
      </c>
      <c r="S451" s="144">
        <v>4.2099999999999999E-2</v>
      </c>
      <c r="T451" s="145">
        <f>S451*H451</f>
        <v>0.25259999999999999</v>
      </c>
      <c r="AR451" s="146" t="s">
        <v>265</v>
      </c>
      <c r="AT451" s="146" t="s">
        <v>147</v>
      </c>
      <c r="AU451" s="146" t="s">
        <v>81</v>
      </c>
      <c r="AY451" s="17" t="s">
        <v>144</v>
      </c>
      <c r="BE451" s="147">
        <f>IF(N451="základní",J451,0)</f>
        <v>0</v>
      </c>
      <c r="BF451" s="147">
        <f>IF(N451="snížená",J451,0)</f>
        <v>0</v>
      </c>
      <c r="BG451" s="147">
        <f>IF(N451="zákl. přenesená",J451,0)</f>
        <v>0</v>
      </c>
      <c r="BH451" s="147">
        <f>IF(N451="sníž. přenesená",J451,0)</f>
        <v>0</v>
      </c>
      <c r="BI451" s="147">
        <f>IF(N451="nulová",J451,0)</f>
        <v>0</v>
      </c>
      <c r="BJ451" s="17" t="s">
        <v>79</v>
      </c>
      <c r="BK451" s="147">
        <f>ROUND(I451*H451,2)</f>
        <v>0</v>
      </c>
      <c r="BL451" s="17" t="s">
        <v>265</v>
      </c>
      <c r="BM451" s="146" t="s">
        <v>531</v>
      </c>
    </row>
    <row r="452" spans="2:65" s="12" customFormat="1">
      <c r="B452" s="148"/>
      <c r="D452" s="149" t="s">
        <v>153</v>
      </c>
      <c r="E452" s="150" t="s">
        <v>1</v>
      </c>
      <c r="F452" s="151" t="s">
        <v>174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145</v>
      </c>
      <c r="H453" s="158">
        <v>3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179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145</v>
      </c>
      <c r="H455" s="158">
        <v>3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5" customFormat="1">
      <c r="B456" s="180"/>
      <c r="D456" s="149" t="s">
        <v>153</v>
      </c>
      <c r="E456" s="181" t="s">
        <v>1</v>
      </c>
      <c r="F456" s="182" t="s">
        <v>182</v>
      </c>
      <c r="H456" s="183">
        <v>6</v>
      </c>
      <c r="I456" s="184"/>
      <c r="L456" s="180"/>
      <c r="M456" s="185"/>
      <c r="T456" s="186"/>
      <c r="AT456" s="181" t="s">
        <v>153</v>
      </c>
      <c r="AU456" s="181" t="s">
        <v>81</v>
      </c>
      <c r="AV456" s="15" t="s">
        <v>151</v>
      </c>
      <c r="AW456" s="15" t="s">
        <v>28</v>
      </c>
      <c r="AX456" s="15" t="s">
        <v>79</v>
      </c>
      <c r="AY456" s="181" t="s">
        <v>144</v>
      </c>
    </row>
    <row r="457" spans="2:65" s="1" customFormat="1" ht="24.2" customHeight="1">
      <c r="B457" s="133"/>
      <c r="C457" s="134" t="s">
        <v>532</v>
      </c>
      <c r="D457" s="134" t="s">
        <v>147</v>
      </c>
      <c r="E457" s="135" t="s">
        <v>533</v>
      </c>
      <c r="F457" s="136" t="s">
        <v>534</v>
      </c>
      <c r="G457" s="137" t="s">
        <v>491</v>
      </c>
      <c r="H457" s="187"/>
      <c r="I457" s="139"/>
      <c r="J457" s="140">
        <f>ROUND(I457*H457,2)</f>
        <v>0</v>
      </c>
      <c r="K457" s="141"/>
      <c r="L457" s="32"/>
      <c r="M457" s="142" t="s">
        <v>1</v>
      </c>
      <c r="N457" s="143" t="s">
        <v>36</v>
      </c>
      <c r="P457" s="144">
        <f>O457*H457</f>
        <v>0</v>
      </c>
      <c r="Q457" s="144">
        <v>0</v>
      </c>
      <c r="R457" s="144">
        <f>Q457*H457</f>
        <v>0</v>
      </c>
      <c r="S457" s="144">
        <v>0</v>
      </c>
      <c r="T457" s="145">
        <f>S457*H457</f>
        <v>0</v>
      </c>
      <c r="AR457" s="146" t="s">
        <v>265</v>
      </c>
      <c r="AT457" s="146" t="s">
        <v>147</v>
      </c>
      <c r="AU457" s="146" t="s">
        <v>81</v>
      </c>
      <c r="AY457" s="17" t="s">
        <v>144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7" t="s">
        <v>79</v>
      </c>
      <c r="BK457" s="147">
        <f>ROUND(I457*H457,2)</f>
        <v>0</v>
      </c>
      <c r="BL457" s="17" t="s">
        <v>265</v>
      </c>
      <c r="BM457" s="146" t="s">
        <v>535</v>
      </c>
    </row>
    <row r="458" spans="2:65" s="11" customFormat="1" ht="22.9" customHeight="1">
      <c r="B458" s="121"/>
      <c r="D458" s="122" t="s">
        <v>70</v>
      </c>
      <c r="E458" s="131" t="s">
        <v>536</v>
      </c>
      <c r="F458" s="131" t="s">
        <v>537</v>
      </c>
      <c r="I458" s="124"/>
      <c r="J458" s="132">
        <f>BK458</f>
        <v>0</v>
      </c>
      <c r="L458" s="121"/>
      <c r="M458" s="126"/>
      <c r="P458" s="127">
        <f>SUM(P459:P467)</f>
        <v>0</v>
      </c>
      <c r="R458" s="127">
        <f>SUM(R459:R467)</f>
        <v>0</v>
      </c>
      <c r="T458" s="128">
        <f>SUM(T459:T467)</f>
        <v>0.216</v>
      </c>
      <c r="AR458" s="122" t="s">
        <v>81</v>
      </c>
      <c r="AT458" s="129" t="s">
        <v>70</v>
      </c>
      <c r="AU458" s="129" t="s">
        <v>79</v>
      </c>
      <c r="AY458" s="122" t="s">
        <v>144</v>
      </c>
      <c r="BK458" s="130">
        <f>SUM(BK459:BK467)</f>
        <v>0</v>
      </c>
    </row>
    <row r="459" spans="2:65" s="1" customFormat="1" ht="24.2" customHeight="1">
      <c r="B459" s="133"/>
      <c r="C459" s="134" t="s">
        <v>538</v>
      </c>
      <c r="D459" s="134" t="s">
        <v>147</v>
      </c>
      <c r="E459" s="135" t="s">
        <v>539</v>
      </c>
      <c r="F459" s="136" t="s">
        <v>540</v>
      </c>
      <c r="G459" s="137" t="s">
        <v>318</v>
      </c>
      <c r="H459" s="138">
        <v>9</v>
      </c>
      <c r="I459" s="139"/>
      <c r="J459" s="140">
        <f>ROUND(I459*H459,2)</f>
        <v>0</v>
      </c>
      <c r="K459" s="141"/>
      <c r="L459" s="32"/>
      <c r="M459" s="142" t="s">
        <v>1</v>
      </c>
      <c r="N459" s="143" t="s">
        <v>36</v>
      </c>
      <c r="P459" s="144">
        <f>O459*H459</f>
        <v>0</v>
      </c>
      <c r="Q459" s="144">
        <v>0</v>
      </c>
      <c r="R459" s="144">
        <f>Q459*H459</f>
        <v>0</v>
      </c>
      <c r="S459" s="144">
        <v>2.4E-2</v>
      </c>
      <c r="T459" s="145">
        <f>S459*H459</f>
        <v>0.216</v>
      </c>
      <c r="AR459" s="146" t="s">
        <v>265</v>
      </c>
      <c r="AT459" s="146" t="s">
        <v>147</v>
      </c>
      <c r="AU459" s="146" t="s">
        <v>81</v>
      </c>
      <c r="AY459" s="17" t="s">
        <v>144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7" t="s">
        <v>79</v>
      </c>
      <c r="BK459" s="147">
        <f>ROUND(I459*H459,2)</f>
        <v>0</v>
      </c>
      <c r="BL459" s="17" t="s">
        <v>265</v>
      </c>
      <c r="BM459" s="146" t="s">
        <v>541</v>
      </c>
    </row>
    <row r="460" spans="2:65" s="12" customFormat="1">
      <c r="B460" s="148"/>
      <c r="D460" s="149" t="s">
        <v>153</v>
      </c>
      <c r="E460" s="150" t="s">
        <v>1</v>
      </c>
      <c r="F460" s="151" t="s">
        <v>381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3" customFormat="1">
      <c r="B461" s="155"/>
      <c r="D461" s="149" t="s">
        <v>153</v>
      </c>
      <c r="E461" s="156" t="s">
        <v>1</v>
      </c>
      <c r="F461" s="157" t="s">
        <v>145</v>
      </c>
      <c r="H461" s="158">
        <v>3</v>
      </c>
      <c r="I461" s="159"/>
      <c r="L461" s="155"/>
      <c r="M461" s="160"/>
      <c r="T461" s="161"/>
      <c r="AT461" s="156" t="s">
        <v>153</v>
      </c>
      <c r="AU461" s="156" t="s">
        <v>81</v>
      </c>
      <c r="AV461" s="13" t="s">
        <v>81</v>
      </c>
      <c r="AW461" s="13" t="s">
        <v>28</v>
      </c>
      <c r="AX461" s="13" t="s">
        <v>71</v>
      </c>
      <c r="AY461" s="156" t="s">
        <v>144</v>
      </c>
    </row>
    <row r="462" spans="2:65" s="12" customFormat="1">
      <c r="B462" s="148"/>
      <c r="D462" s="149" t="s">
        <v>153</v>
      </c>
      <c r="E462" s="150" t="s">
        <v>1</v>
      </c>
      <c r="F462" s="151" t="s">
        <v>174</v>
      </c>
      <c r="H462" s="150" t="s">
        <v>1</v>
      </c>
      <c r="I462" s="152"/>
      <c r="L462" s="148"/>
      <c r="M462" s="153"/>
      <c r="T462" s="154"/>
      <c r="AT462" s="150" t="s">
        <v>153</v>
      </c>
      <c r="AU462" s="150" t="s">
        <v>81</v>
      </c>
      <c r="AV462" s="12" t="s">
        <v>79</v>
      </c>
      <c r="AW462" s="12" t="s">
        <v>28</v>
      </c>
      <c r="AX462" s="12" t="s">
        <v>71</v>
      </c>
      <c r="AY462" s="150" t="s">
        <v>144</v>
      </c>
    </row>
    <row r="463" spans="2:65" s="13" customFormat="1">
      <c r="B463" s="155"/>
      <c r="D463" s="149" t="s">
        <v>153</v>
      </c>
      <c r="E463" s="156" t="s">
        <v>1</v>
      </c>
      <c r="F463" s="157" t="s">
        <v>81</v>
      </c>
      <c r="H463" s="158">
        <v>2</v>
      </c>
      <c r="I463" s="159"/>
      <c r="L463" s="155"/>
      <c r="M463" s="160"/>
      <c r="T463" s="161"/>
      <c r="AT463" s="156" t="s">
        <v>153</v>
      </c>
      <c r="AU463" s="156" t="s">
        <v>81</v>
      </c>
      <c r="AV463" s="13" t="s">
        <v>81</v>
      </c>
      <c r="AW463" s="13" t="s">
        <v>28</v>
      </c>
      <c r="AX463" s="13" t="s">
        <v>71</v>
      </c>
      <c r="AY463" s="156" t="s">
        <v>144</v>
      </c>
    </row>
    <row r="464" spans="2:65" s="12" customFormat="1">
      <c r="B464" s="148"/>
      <c r="D464" s="149" t="s">
        <v>153</v>
      </c>
      <c r="E464" s="150" t="s">
        <v>1</v>
      </c>
      <c r="F464" s="151" t="s">
        <v>179</v>
      </c>
      <c r="H464" s="150" t="s">
        <v>1</v>
      </c>
      <c r="I464" s="152"/>
      <c r="L464" s="148"/>
      <c r="M464" s="153"/>
      <c r="T464" s="154"/>
      <c r="AT464" s="150" t="s">
        <v>153</v>
      </c>
      <c r="AU464" s="150" t="s">
        <v>81</v>
      </c>
      <c r="AV464" s="12" t="s">
        <v>79</v>
      </c>
      <c r="AW464" s="12" t="s">
        <v>28</v>
      </c>
      <c r="AX464" s="12" t="s">
        <v>71</v>
      </c>
      <c r="AY464" s="150" t="s">
        <v>144</v>
      </c>
    </row>
    <row r="465" spans="2:65" s="13" customFormat="1">
      <c r="B465" s="155"/>
      <c r="D465" s="149" t="s">
        <v>153</v>
      </c>
      <c r="E465" s="156" t="s">
        <v>1</v>
      </c>
      <c r="F465" s="157" t="s">
        <v>151</v>
      </c>
      <c r="H465" s="158">
        <v>4</v>
      </c>
      <c r="I465" s="159"/>
      <c r="L465" s="155"/>
      <c r="M465" s="160"/>
      <c r="T465" s="161"/>
      <c r="AT465" s="156" t="s">
        <v>153</v>
      </c>
      <c r="AU465" s="156" t="s">
        <v>81</v>
      </c>
      <c r="AV465" s="13" t="s">
        <v>81</v>
      </c>
      <c r="AW465" s="13" t="s">
        <v>28</v>
      </c>
      <c r="AX465" s="13" t="s">
        <v>71</v>
      </c>
      <c r="AY465" s="156" t="s">
        <v>144</v>
      </c>
    </row>
    <row r="466" spans="2:65" s="15" customFormat="1">
      <c r="B466" s="180"/>
      <c r="D466" s="149" t="s">
        <v>153</v>
      </c>
      <c r="E466" s="181" t="s">
        <v>1</v>
      </c>
      <c r="F466" s="182" t="s">
        <v>182</v>
      </c>
      <c r="H466" s="183">
        <v>9</v>
      </c>
      <c r="I466" s="184"/>
      <c r="L466" s="180"/>
      <c r="M466" s="185"/>
      <c r="T466" s="186"/>
      <c r="AT466" s="181" t="s">
        <v>153</v>
      </c>
      <c r="AU466" s="181" t="s">
        <v>81</v>
      </c>
      <c r="AV466" s="15" t="s">
        <v>151</v>
      </c>
      <c r="AW466" s="15" t="s">
        <v>28</v>
      </c>
      <c r="AX466" s="15" t="s">
        <v>79</v>
      </c>
      <c r="AY466" s="181" t="s">
        <v>144</v>
      </c>
    </row>
    <row r="467" spans="2:65" s="1" customFormat="1" ht="24.2" customHeight="1">
      <c r="B467" s="133"/>
      <c r="C467" s="134" t="s">
        <v>542</v>
      </c>
      <c r="D467" s="134" t="s">
        <v>147</v>
      </c>
      <c r="E467" s="135" t="s">
        <v>543</v>
      </c>
      <c r="F467" s="136" t="s">
        <v>544</v>
      </c>
      <c r="G467" s="137" t="s">
        <v>491</v>
      </c>
      <c r="H467" s="187"/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0</v>
      </c>
      <c r="R467" s="144">
        <f>Q467*H467</f>
        <v>0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779</v>
      </c>
    </row>
    <row r="468" spans="2:65" s="11" customFormat="1" ht="22.9" customHeight="1">
      <c r="B468" s="121"/>
      <c r="D468" s="122" t="s">
        <v>70</v>
      </c>
      <c r="E468" s="131" t="s">
        <v>546</v>
      </c>
      <c r="F468" s="131" t="s">
        <v>547</v>
      </c>
      <c r="I468" s="124"/>
      <c r="J468" s="132">
        <f>BK468</f>
        <v>0</v>
      </c>
      <c r="L468" s="121"/>
      <c r="M468" s="126"/>
      <c r="P468" s="127">
        <f>SUM(P469:P483)</f>
        <v>0</v>
      </c>
      <c r="R468" s="127">
        <f>SUM(R469:R483)</f>
        <v>0</v>
      </c>
      <c r="T468" s="128">
        <f>SUM(T469:T483)</f>
        <v>4.1934201999999994</v>
      </c>
      <c r="AR468" s="122" t="s">
        <v>81</v>
      </c>
      <c r="AT468" s="129" t="s">
        <v>70</v>
      </c>
      <c r="AU468" s="129" t="s">
        <v>79</v>
      </c>
      <c r="AY468" s="122" t="s">
        <v>144</v>
      </c>
      <c r="BK468" s="130">
        <f>SUM(BK469:BK483)</f>
        <v>0</v>
      </c>
    </row>
    <row r="469" spans="2:65" s="1" customFormat="1" ht="24.2" customHeight="1">
      <c r="B469" s="133"/>
      <c r="C469" s="134" t="s">
        <v>548</v>
      </c>
      <c r="D469" s="134" t="s">
        <v>147</v>
      </c>
      <c r="E469" s="135" t="s">
        <v>549</v>
      </c>
      <c r="F469" s="136" t="s">
        <v>550</v>
      </c>
      <c r="G469" s="137" t="s">
        <v>279</v>
      </c>
      <c r="H469" s="138">
        <v>6.8</v>
      </c>
      <c r="I469" s="139"/>
      <c r="J469" s="140">
        <f>ROUND(I469*H469,2)</f>
        <v>0</v>
      </c>
      <c r="K469" s="141"/>
      <c r="L469" s="32"/>
      <c r="M469" s="142" t="s">
        <v>1</v>
      </c>
      <c r="N469" s="143" t="s">
        <v>36</v>
      </c>
      <c r="P469" s="144">
        <f>O469*H469</f>
        <v>0</v>
      </c>
      <c r="Q469" s="144">
        <v>0</v>
      </c>
      <c r="R469" s="144">
        <f>Q469*H469</f>
        <v>0</v>
      </c>
      <c r="S469" s="144">
        <v>1.174E-2</v>
      </c>
      <c r="T469" s="145">
        <f>S469*H469</f>
        <v>7.9832E-2</v>
      </c>
      <c r="AR469" s="146" t="s">
        <v>265</v>
      </c>
      <c r="AT469" s="146" t="s">
        <v>147</v>
      </c>
      <c r="AU469" s="146" t="s">
        <v>81</v>
      </c>
      <c r="AY469" s="17" t="s">
        <v>144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7" t="s">
        <v>79</v>
      </c>
      <c r="BK469" s="147">
        <f>ROUND(I469*H469,2)</f>
        <v>0</v>
      </c>
      <c r="BL469" s="17" t="s">
        <v>265</v>
      </c>
      <c r="BM469" s="146" t="s">
        <v>551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270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552</v>
      </c>
      <c r="H472" s="158">
        <v>3.2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179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2" customFormat="1">
      <c r="B474" s="148"/>
      <c r="D474" s="149" t="s">
        <v>153</v>
      </c>
      <c r="E474" s="150" t="s">
        <v>1</v>
      </c>
      <c r="F474" s="151" t="s">
        <v>272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3" customFormat="1">
      <c r="B475" s="155"/>
      <c r="D475" s="149" t="s">
        <v>153</v>
      </c>
      <c r="E475" s="156" t="s">
        <v>1</v>
      </c>
      <c r="F475" s="157" t="s">
        <v>553</v>
      </c>
      <c r="H475" s="158">
        <v>3.6</v>
      </c>
      <c r="I475" s="159"/>
      <c r="L475" s="155"/>
      <c r="M475" s="160"/>
      <c r="T475" s="161"/>
      <c r="AT475" s="156" t="s">
        <v>153</v>
      </c>
      <c r="AU475" s="156" t="s">
        <v>81</v>
      </c>
      <c r="AV475" s="13" t="s">
        <v>81</v>
      </c>
      <c r="AW475" s="13" t="s">
        <v>28</v>
      </c>
      <c r="AX475" s="13" t="s">
        <v>71</v>
      </c>
      <c r="AY475" s="156" t="s">
        <v>144</v>
      </c>
    </row>
    <row r="476" spans="2:65" s="15" customFormat="1">
      <c r="B476" s="180"/>
      <c r="D476" s="149" t="s">
        <v>153</v>
      </c>
      <c r="E476" s="181" t="s">
        <v>1</v>
      </c>
      <c r="F476" s="182" t="s">
        <v>182</v>
      </c>
      <c r="H476" s="183">
        <v>6.8</v>
      </c>
      <c r="I476" s="184"/>
      <c r="L476" s="180"/>
      <c r="M476" s="185"/>
      <c r="T476" s="186"/>
      <c r="AT476" s="181" t="s">
        <v>153</v>
      </c>
      <c r="AU476" s="181" t="s">
        <v>81</v>
      </c>
      <c r="AV476" s="15" t="s">
        <v>151</v>
      </c>
      <c r="AW476" s="15" t="s">
        <v>28</v>
      </c>
      <c r="AX476" s="15" t="s">
        <v>79</v>
      </c>
      <c r="AY476" s="181" t="s">
        <v>144</v>
      </c>
    </row>
    <row r="477" spans="2:65" s="1" customFormat="1" ht="24.2" customHeight="1">
      <c r="B477" s="133"/>
      <c r="C477" s="134" t="s">
        <v>554</v>
      </c>
      <c r="D477" s="134" t="s">
        <v>147</v>
      </c>
      <c r="E477" s="135" t="s">
        <v>555</v>
      </c>
      <c r="F477" s="136" t="s">
        <v>556</v>
      </c>
      <c r="G477" s="137" t="s">
        <v>171</v>
      </c>
      <c r="H477" s="138">
        <v>49.46</v>
      </c>
      <c r="I477" s="139"/>
      <c r="J477" s="140">
        <f>ROUND(I477*H477,2)</f>
        <v>0</v>
      </c>
      <c r="K477" s="141"/>
      <c r="L477" s="32"/>
      <c r="M477" s="142" t="s">
        <v>1</v>
      </c>
      <c r="N477" s="143" t="s">
        <v>36</v>
      </c>
      <c r="P477" s="144">
        <f>O477*H477</f>
        <v>0</v>
      </c>
      <c r="Q477" s="144">
        <v>0</v>
      </c>
      <c r="R477" s="144">
        <f>Q477*H477</f>
        <v>0</v>
      </c>
      <c r="S477" s="144">
        <v>8.3169999999999994E-2</v>
      </c>
      <c r="T477" s="145">
        <f>S477*H477</f>
        <v>4.1135881999999997</v>
      </c>
      <c r="AR477" s="146" t="s">
        <v>265</v>
      </c>
      <c r="AT477" s="146" t="s">
        <v>147</v>
      </c>
      <c r="AU477" s="146" t="s">
        <v>81</v>
      </c>
      <c r="AY477" s="17" t="s">
        <v>144</v>
      </c>
      <c r="BE477" s="147">
        <f>IF(N477="základní",J477,0)</f>
        <v>0</v>
      </c>
      <c r="BF477" s="147">
        <f>IF(N477="snížená",J477,0)</f>
        <v>0</v>
      </c>
      <c r="BG477" s="147">
        <f>IF(N477="zákl. přenesená",J477,0)</f>
        <v>0</v>
      </c>
      <c r="BH477" s="147">
        <f>IF(N477="sníž. přenesená",J477,0)</f>
        <v>0</v>
      </c>
      <c r="BI477" s="147">
        <f>IF(N477="nulová",J477,0)</f>
        <v>0</v>
      </c>
      <c r="BJ477" s="17" t="s">
        <v>79</v>
      </c>
      <c r="BK477" s="147">
        <f>ROUND(I477*H477,2)</f>
        <v>0</v>
      </c>
      <c r="BL477" s="17" t="s">
        <v>265</v>
      </c>
      <c r="BM477" s="146" t="s">
        <v>557</v>
      </c>
    </row>
    <row r="478" spans="2:65" s="12" customFormat="1">
      <c r="B478" s="148"/>
      <c r="D478" s="149" t="s">
        <v>153</v>
      </c>
      <c r="E478" s="150" t="s">
        <v>1</v>
      </c>
      <c r="F478" s="151" t="s">
        <v>174</v>
      </c>
      <c r="H478" s="150" t="s">
        <v>1</v>
      </c>
      <c r="I478" s="152"/>
      <c r="L478" s="148"/>
      <c r="M478" s="153"/>
      <c r="T478" s="154"/>
      <c r="AT478" s="150" t="s">
        <v>153</v>
      </c>
      <c r="AU478" s="150" t="s">
        <v>81</v>
      </c>
      <c r="AV478" s="12" t="s">
        <v>79</v>
      </c>
      <c r="AW478" s="12" t="s">
        <v>28</v>
      </c>
      <c r="AX478" s="12" t="s">
        <v>71</v>
      </c>
      <c r="AY478" s="150" t="s">
        <v>144</v>
      </c>
    </row>
    <row r="479" spans="2:65" s="13" customFormat="1">
      <c r="B479" s="155"/>
      <c r="D479" s="149" t="s">
        <v>153</v>
      </c>
      <c r="E479" s="156" t="s">
        <v>1</v>
      </c>
      <c r="F479" s="157" t="s">
        <v>558</v>
      </c>
      <c r="H479" s="158">
        <v>25.32</v>
      </c>
      <c r="I479" s="159"/>
      <c r="L479" s="155"/>
      <c r="M479" s="160"/>
      <c r="T479" s="161"/>
      <c r="AT479" s="156" t="s">
        <v>153</v>
      </c>
      <c r="AU479" s="156" t="s">
        <v>81</v>
      </c>
      <c r="AV479" s="13" t="s">
        <v>81</v>
      </c>
      <c r="AW479" s="13" t="s">
        <v>28</v>
      </c>
      <c r="AX479" s="13" t="s">
        <v>71</v>
      </c>
      <c r="AY479" s="156" t="s">
        <v>144</v>
      </c>
    </row>
    <row r="480" spans="2:65" s="12" customFormat="1">
      <c r="B480" s="148"/>
      <c r="D480" s="149" t="s">
        <v>153</v>
      </c>
      <c r="E480" s="150" t="s">
        <v>1</v>
      </c>
      <c r="F480" s="151" t="s">
        <v>179</v>
      </c>
      <c r="H480" s="150" t="s">
        <v>1</v>
      </c>
      <c r="I480" s="152"/>
      <c r="L480" s="148"/>
      <c r="M480" s="153"/>
      <c r="T480" s="154"/>
      <c r="AT480" s="150" t="s">
        <v>153</v>
      </c>
      <c r="AU480" s="150" t="s">
        <v>81</v>
      </c>
      <c r="AV480" s="12" t="s">
        <v>79</v>
      </c>
      <c r="AW480" s="12" t="s">
        <v>28</v>
      </c>
      <c r="AX480" s="12" t="s">
        <v>71</v>
      </c>
      <c r="AY480" s="150" t="s">
        <v>144</v>
      </c>
    </row>
    <row r="481" spans="2:65" s="13" customFormat="1">
      <c r="B481" s="155"/>
      <c r="D481" s="149" t="s">
        <v>153</v>
      </c>
      <c r="E481" s="156" t="s">
        <v>1</v>
      </c>
      <c r="F481" s="157" t="s">
        <v>559</v>
      </c>
      <c r="H481" s="158">
        <v>24.14</v>
      </c>
      <c r="I481" s="159"/>
      <c r="L481" s="155"/>
      <c r="M481" s="160"/>
      <c r="T481" s="161"/>
      <c r="AT481" s="156" t="s">
        <v>153</v>
      </c>
      <c r="AU481" s="156" t="s">
        <v>81</v>
      </c>
      <c r="AV481" s="13" t="s">
        <v>81</v>
      </c>
      <c r="AW481" s="13" t="s">
        <v>28</v>
      </c>
      <c r="AX481" s="13" t="s">
        <v>71</v>
      </c>
      <c r="AY481" s="156" t="s">
        <v>144</v>
      </c>
    </row>
    <row r="482" spans="2:65" s="15" customFormat="1">
      <c r="B482" s="180"/>
      <c r="D482" s="149" t="s">
        <v>153</v>
      </c>
      <c r="E482" s="181" t="s">
        <v>1</v>
      </c>
      <c r="F482" s="182" t="s">
        <v>182</v>
      </c>
      <c r="H482" s="183">
        <v>49.46</v>
      </c>
      <c r="I482" s="184"/>
      <c r="L482" s="180"/>
      <c r="M482" s="185"/>
      <c r="T482" s="186"/>
      <c r="AT482" s="181" t="s">
        <v>153</v>
      </c>
      <c r="AU482" s="181" t="s">
        <v>81</v>
      </c>
      <c r="AV482" s="15" t="s">
        <v>151</v>
      </c>
      <c r="AW482" s="15" t="s">
        <v>28</v>
      </c>
      <c r="AX482" s="15" t="s">
        <v>79</v>
      </c>
      <c r="AY482" s="181" t="s">
        <v>144</v>
      </c>
    </row>
    <row r="483" spans="2:65" s="1" customFormat="1" ht="24.2" customHeight="1">
      <c r="B483" s="133"/>
      <c r="C483" s="134" t="s">
        <v>560</v>
      </c>
      <c r="D483" s="134" t="s">
        <v>147</v>
      </c>
      <c r="E483" s="135" t="s">
        <v>561</v>
      </c>
      <c r="F483" s="136" t="s">
        <v>562</v>
      </c>
      <c r="G483" s="137" t="s">
        <v>491</v>
      </c>
      <c r="H483" s="187"/>
      <c r="I483" s="139"/>
      <c r="J483" s="140">
        <f>ROUND(I483*H483,2)</f>
        <v>0</v>
      </c>
      <c r="K483" s="141"/>
      <c r="L483" s="32"/>
      <c r="M483" s="142" t="s">
        <v>1</v>
      </c>
      <c r="N483" s="143" t="s">
        <v>36</v>
      </c>
      <c r="P483" s="144">
        <f>O483*H483</f>
        <v>0</v>
      </c>
      <c r="Q483" s="144">
        <v>0</v>
      </c>
      <c r="R483" s="144">
        <f>Q483*H483</f>
        <v>0</v>
      </c>
      <c r="S483" s="144">
        <v>0</v>
      </c>
      <c r="T483" s="145">
        <f>S483*H483</f>
        <v>0</v>
      </c>
      <c r="AR483" s="146" t="s">
        <v>265</v>
      </c>
      <c r="AT483" s="146" t="s">
        <v>147</v>
      </c>
      <c r="AU483" s="146" t="s">
        <v>81</v>
      </c>
      <c r="AY483" s="17" t="s">
        <v>144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7" t="s">
        <v>79</v>
      </c>
      <c r="BK483" s="147">
        <f>ROUND(I483*H483,2)</f>
        <v>0</v>
      </c>
      <c r="BL483" s="17" t="s">
        <v>265</v>
      </c>
      <c r="BM483" s="146" t="s">
        <v>780</v>
      </c>
    </row>
    <row r="484" spans="2:65" s="11" customFormat="1" ht="22.9" customHeight="1">
      <c r="B484" s="121"/>
      <c r="D484" s="122" t="s">
        <v>70</v>
      </c>
      <c r="E484" s="131" t="s">
        <v>564</v>
      </c>
      <c r="F484" s="131" t="s">
        <v>565</v>
      </c>
      <c r="I484" s="124"/>
      <c r="J484" s="132">
        <f>BK484</f>
        <v>0</v>
      </c>
      <c r="L484" s="121"/>
      <c r="M484" s="126"/>
      <c r="P484" s="127">
        <f>SUM(P485:P513)</f>
        <v>0</v>
      </c>
      <c r="R484" s="127">
        <f>SUM(R485:R513)</f>
        <v>0</v>
      </c>
      <c r="T484" s="128">
        <f>SUM(T485:T513)</f>
        <v>4.0562550000000002</v>
      </c>
      <c r="AR484" s="122" t="s">
        <v>81</v>
      </c>
      <c r="AT484" s="129" t="s">
        <v>70</v>
      </c>
      <c r="AU484" s="129" t="s">
        <v>79</v>
      </c>
      <c r="AY484" s="122" t="s">
        <v>144</v>
      </c>
      <c r="BK484" s="130">
        <f>SUM(BK485:BK513)</f>
        <v>0</v>
      </c>
    </row>
    <row r="485" spans="2:65" s="1" customFormat="1" ht="24.2" customHeight="1">
      <c r="B485" s="133"/>
      <c r="C485" s="134" t="s">
        <v>566</v>
      </c>
      <c r="D485" s="134" t="s">
        <v>147</v>
      </c>
      <c r="E485" s="135" t="s">
        <v>567</v>
      </c>
      <c r="F485" s="136" t="s">
        <v>568</v>
      </c>
      <c r="G485" s="137" t="s">
        <v>171</v>
      </c>
      <c r="H485" s="138">
        <v>49.77</v>
      </c>
      <c r="I485" s="139"/>
      <c r="J485" s="140">
        <f>ROUND(I485*H485,2)</f>
        <v>0</v>
      </c>
      <c r="K485" s="141"/>
      <c r="L485" s="32"/>
      <c r="M485" s="142" t="s">
        <v>1</v>
      </c>
      <c r="N485" s="143" t="s">
        <v>36</v>
      </c>
      <c r="P485" s="144">
        <f>O485*H485</f>
        <v>0</v>
      </c>
      <c r="Q485" s="144">
        <v>0</v>
      </c>
      <c r="R485" s="144">
        <f>Q485*H485</f>
        <v>0</v>
      </c>
      <c r="S485" s="144">
        <v>8.1500000000000003E-2</v>
      </c>
      <c r="T485" s="145">
        <f>S485*H485</f>
        <v>4.0562550000000002</v>
      </c>
      <c r="AR485" s="146" t="s">
        <v>265</v>
      </c>
      <c r="AT485" s="146" t="s">
        <v>147</v>
      </c>
      <c r="AU485" s="146" t="s">
        <v>81</v>
      </c>
      <c r="AY485" s="17" t="s">
        <v>144</v>
      </c>
      <c r="BE485" s="147">
        <f>IF(N485="základní",J485,0)</f>
        <v>0</v>
      </c>
      <c r="BF485" s="147">
        <f>IF(N485="snížená",J485,0)</f>
        <v>0</v>
      </c>
      <c r="BG485" s="147">
        <f>IF(N485="zákl. přenesená",J485,0)</f>
        <v>0</v>
      </c>
      <c r="BH485" s="147">
        <f>IF(N485="sníž. přenesená",J485,0)</f>
        <v>0</v>
      </c>
      <c r="BI485" s="147">
        <f>IF(N485="nulová",J485,0)</f>
        <v>0</v>
      </c>
      <c r="BJ485" s="17" t="s">
        <v>79</v>
      </c>
      <c r="BK485" s="147">
        <f>ROUND(I485*H485,2)</f>
        <v>0</v>
      </c>
      <c r="BL485" s="17" t="s">
        <v>265</v>
      </c>
      <c r="BM485" s="146" t="s">
        <v>569</v>
      </c>
    </row>
    <row r="486" spans="2:65" s="12" customFormat="1">
      <c r="B486" s="148"/>
      <c r="D486" s="149" t="s">
        <v>153</v>
      </c>
      <c r="E486" s="150" t="s">
        <v>1</v>
      </c>
      <c r="F486" s="151" t="s">
        <v>174</v>
      </c>
      <c r="H486" s="150" t="s">
        <v>1</v>
      </c>
      <c r="I486" s="152"/>
      <c r="L486" s="148"/>
      <c r="M486" s="153"/>
      <c r="T486" s="154"/>
      <c r="AT486" s="150" t="s">
        <v>153</v>
      </c>
      <c r="AU486" s="150" t="s">
        <v>81</v>
      </c>
      <c r="AV486" s="12" t="s">
        <v>79</v>
      </c>
      <c r="AW486" s="12" t="s">
        <v>28</v>
      </c>
      <c r="AX486" s="12" t="s">
        <v>71</v>
      </c>
      <c r="AY486" s="150" t="s">
        <v>144</v>
      </c>
    </row>
    <row r="487" spans="2:65" s="12" customFormat="1">
      <c r="B487" s="148"/>
      <c r="D487" s="149" t="s">
        <v>153</v>
      </c>
      <c r="E487" s="150" t="s">
        <v>1</v>
      </c>
      <c r="F487" s="151" t="s">
        <v>230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65" s="13" customFormat="1">
      <c r="B488" s="155"/>
      <c r="D488" s="149" t="s">
        <v>153</v>
      </c>
      <c r="E488" s="156" t="s">
        <v>1</v>
      </c>
      <c r="F488" s="157" t="s">
        <v>570</v>
      </c>
      <c r="H488" s="158">
        <v>9.7859999999999996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65" s="13" customFormat="1">
      <c r="B489" s="155"/>
      <c r="D489" s="149" t="s">
        <v>153</v>
      </c>
      <c r="E489" s="156" t="s">
        <v>1</v>
      </c>
      <c r="F489" s="157" t="s">
        <v>571</v>
      </c>
      <c r="H489" s="158">
        <v>0.85199999999999998</v>
      </c>
      <c r="I489" s="159"/>
      <c r="L489" s="155"/>
      <c r="M489" s="160"/>
      <c r="T489" s="161"/>
      <c r="AT489" s="156" t="s">
        <v>153</v>
      </c>
      <c r="AU489" s="156" t="s">
        <v>81</v>
      </c>
      <c r="AV489" s="13" t="s">
        <v>81</v>
      </c>
      <c r="AW489" s="13" t="s">
        <v>28</v>
      </c>
      <c r="AX489" s="13" t="s">
        <v>71</v>
      </c>
      <c r="AY489" s="156" t="s">
        <v>144</v>
      </c>
    </row>
    <row r="490" spans="2:65" s="14" customFormat="1">
      <c r="B490" s="173"/>
      <c r="D490" s="149" t="s">
        <v>153</v>
      </c>
      <c r="E490" s="174" t="s">
        <v>1</v>
      </c>
      <c r="F490" s="175" t="s">
        <v>178</v>
      </c>
      <c r="H490" s="176">
        <v>10.638</v>
      </c>
      <c r="I490" s="177"/>
      <c r="L490" s="173"/>
      <c r="M490" s="178"/>
      <c r="T490" s="179"/>
      <c r="AT490" s="174" t="s">
        <v>153</v>
      </c>
      <c r="AU490" s="174" t="s">
        <v>81</v>
      </c>
      <c r="AV490" s="14" t="s">
        <v>145</v>
      </c>
      <c r="AW490" s="14" t="s">
        <v>28</v>
      </c>
      <c r="AX490" s="14" t="s">
        <v>71</v>
      </c>
      <c r="AY490" s="174" t="s">
        <v>144</v>
      </c>
    </row>
    <row r="491" spans="2:65" s="12" customFormat="1">
      <c r="B491" s="148"/>
      <c r="D491" s="149" t="s">
        <v>153</v>
      </c>
      <c r="E491" s="150" t="s">
        <v>1</v>
      </c>
      <c r="F491" s="151" t="s">
        <v>232</v>
      </c>
      <c r="H491" s="150" t="s">
        <v>1</v>
      </c>
      <c r="I491" s="152"/>
      <c r="L491" s="148"/>
      <c r="M491" s="153"/>
      <c r="T491" s="154"/>
      <c r="AT491" s="150" t="s">
        <v>153</v>
      </c>
      <c r="AU491" s="150" t="s">
        <v>81</v>
      </c>
      <c r="AV491" s="12" t="s">
        <v>79</v>
      </c>
      <c r="AW491" s="12" t="s">
        <v>28</v>
      </c>
      <c r="AX491" s="12" t="s">
        <v>71</v>
      </c>
      <c r="AY491" s="150" t="s">
        <v>144</v>
      </c>
    </row>
    <row r="492" spans="2:65" s="13" customFormat="1">
      <c r="B492" s="155"/>
      <c r="D492" s="149" t="s">
        <v>153</v>
      </c>
      <c r="E492" s="156" t="s">
        <v>1</v>
      </c>
      <c r="F492" s="157" t="s">
        <v>572</v>
      </c>
      <c r="H492" s="158">
        <v>4.093</v>
      </c>
      <c r="I492" s="159"/>
      <c r="L492" s="155"/>
      <c r="M492" s="160"/>
      <c r="T492" s="161"/>
      <c r="AT492" s="156" t="s">
        <v>153</v>
      </c>
      <c r="AU492" s="156" t="s">
        <v>81</v>
      </c>
      <c r="AV492" s="13" t="s">
        <v>81</v>
      </c>
      <c r="AW492" s="13" t="s">
        <v>28</v>
      </c>
      <c r="AX492" s="13" t="s">
        <v>71</v>
      </c>
      <c r="AY492" s="156" t="s">
        <v>144</v>
      </c>
    </row>
    <row r="493" spans="2:65" s="13" customFormat="1">
      <c r="B493" s="155"/>
      <c r="D493" s="149" t="s">
        <v>153</v>
      </c>
      <c r="E493" s="156" t="s">
        <v>1</v>
      </c>
      <c r="F493" s="157" t="s">
        <v>573</v>
      </c>
      <c r="H493" s="158">
        <v>4.5750000000000002</v>
      </c>
      <c r="I493" s="159"/>
      <c r="L493" s="155"/>
      <c r="M493" s="160"/>
      <c r="T493" s="161"/>
      <c r="AT493" s="156" t="s">
        <v>153</v>
      </c>
      <c r="AU493" s="156" t="s">
        <v>81</v>
      </c>
      <c r="AV493" s="13" t="s">
        <v>81</v>
      </c>
      <c r="AW493" s="13" t="s">
        <v>28</v>
      </c>
      <c r="AX493" s="13" t="s">
        <v>71</v>
      </c>
      <c r="AY493" s="156" t="s">
        <v>144</v>
      </c>
    </row>
    <row r="494" spans="2:65" s="14" customFormat="1">
      <c r="B494" s="173"/>
      <c r="D494" s="149" t="s">
        <v>153</v>
      </c>
      <c r="E494" s="174" t="s">
        <v>1</v>
      </c>
      <c r="F494" s="175" t="s">
        <v>178</v>
      </c>
      <c r="H494" s="176">
        <v>8.6679999999999993</v>
      </c>
      <c r="I494" s="177"/>
      <c r="L494" s="173"/>
      <c r="M494" s="178"/>
      <c r="T494" s="179"/>
      <c r="AT494" s="174" t="s">
        <v>153</v>
      </c>
      <c r="AU494" s="174" t="s">
        <v>81</v>
      </c>
      <c r="AV494" s="14" t="s">
        <v>145</v>
      </c>
      <c r="AW494" s="14" t="s">
        <v>28</v>
      </c>
      <c r="AX494" s="14" t="s">
        <v>71</v>
      </c>
      <c r="AY494" s="174" t="s">
        <v>144</v>
      </c>
    </row>
    <row r="495" spans="2:65" s="12" customFormat="1">
      <c r="B495" s="148"/>
      <c r="D495" s="149" t="s">
        <v>153</v>
      </c>
      <c r="E495" s="150" t="s">
        <v>1</v>
      </c>
      <c r="F495" s="151" t="s">
        <v>228</v>
      </c>
      <c r="H495" s="150" t="s">
        <v>1</v>
      </c>
      <c r="I495" s="152"/>
      <c r="L495" s="148"/>
      <c r="M495" s="153"/>
      <c r="T495" s="154"/>
      <c r="AT495" s="150" t="s">
        <v>153</v>
      </c>
      <c r="AU495" s="150" t="s">
        <v>81</v>
      </c>
      <c r="AV495" s="12" t="s">
        <v>79</v>
      </c>
      <c r="AW495" s="12" t="s">
        <v>28</v>
      </c>
      <c r="AX495" s="12" t="s">
        <v>71</v>
      </c>
      <c r="AY495" s="150" t="s">
        <v>144</v>
      </c>
    </row>
    <row r="496" spans="2:65" s="13" customFormat="1">
      <c r="B496" s="155"/>
      <c r="D496" s="149" t="s">
        <v>153</v>
      </c>
      <c r="E496" s="156" t="s">
        <v>1</v>
      </c>
      <c r="F496" s="157" t="s">
        <v>574</v>
      </c>
      <c r="H496" s="158">
        <v>5.93</v>
      </c>
      <c r="I496" s="159"/>
      <c r="L496" s="155"/>
      <c r="M496" s="160"/>
      <c r="T496" s="161"/>
      <c r="AT496" s="156" t="s">
        <v>153</v>
      </c>
      <c r="AU496" s="156" t="s">
        <v>81</v>
      </c>
      <c r="AV496" s="13" t="s">
        <v>81</v>
      </c>
      <c r="AW496" s="13" t="s">
        <v>28</v>
      </c>
      <c r="AX496" s="13" t="s">
        <v>71</v>
      </c>
      <c r="AY496" s="156" t="s">
        <v>144</v>
      </c>
    </row>
    <row r="497" spans="2:51" s="14" customFormat="1">
      <c r="B497" s="173"/>
      <c r="D497" s="149" t="s">
        <v>153</v>
      </c>
      <c r="E497" s="174" t="s">
        <v>1</v>
      </c>
      <c r="F497" s="175" t="s">
        <v>178</v>
      </c>
      <c r="H497" s="176">
        <v>5.93</v>
      </c>
      <c r="I497" s="177"/>
      <c r="L497" s="173"/>
      <c r="M497" s="178"/>
      <c r="T497" s="179"/>
      <c r="AT497" s="174" t="s">
        <v>153</v>
      </c>
      <c r="AU497" s="174" t="s">
        <v>81</v>
      </c>
      <c r="AV497" s="14" t="s">
        <v>145</v>
      </c>
      <c r="AW497" s="14" t="s">
        <v>28</v>
      </c>
      <c r="AX497" s="14" t="s">
        <v>71</v>
      </c>
      <c r="AY497" s="174" t="s">
        <v>144</v>
      </c>
    </row>
    <row r="498" spans="2:51" s="12" customFormat="1">
      <c r="B498" s="148"/>
      <c r="D498" s="149" t="s">
        <v>153</v>
      </c>
      <c r="E498" s="150" t="s">
        <v>1</v>
      </c>
      <c r="F498" s="151" t="s">
        <v>179</v>
      </c>
      <c r="H498" s="150" t="s">
        <v>1</v>
      </c>
      <c r="I498" s="152"/>
      <c r="L498" s="148"/>
      <c r="M498" s="153"/>
      <c r="T498" s="154"/>
      <c r="AT498" s="150" t="s">
        <v>153</v>
      </c>
      <c r="AU498" s="150" t="s">
        <v>81</v>
      </c>
      <c r="AV498" s="12" t="s">
        <v>79</v>
      </c>
      <c r="AW498" s="12" t="s">
        <v>28</v>
      </c>
      <c r="AX498" s="12" t="s">
        <v>71</v>
      </c>
      <c r="AY498" s="150" t="s">
        <v>144</v>
      </c>
    </row>
    <row r="499" spans="2:51" s="12" customFormat="1">
      <c r="B499" s="148"/>
      <c r="D499" s="149" t="s">
        <v>153</v>
      </c>
      <c r="E499" s="150" t="s">
        <v>1</v>
      </c>
      <c r="F499" s="151" t="s">
        <v>236</v>
      </c>
      <c r="H499" s="150" t="s">
        <v>1</v>
      </c>
      <c r="I499" s="152"/>
      <c r="L499" s="148"/>
      <c r="M499" s="153"/>
      <c r="T499" s="154"/>
      <c r="AT499" s="150" t="s">
        <v>153</v>
      </c>
      <c r="AU499" s="150" t="s">
        <v>81</v>
      </c>
      <c r="AV499" s="12" t="s">
        <v>79</v>
      </c>
      <c r="AW499" s="12" t="s">
        <v>28</v>
      </c>
      <c r="AX499" s="12" t="s">
        <v>71</v>
      </c>
      <c r="AY499" s="150" t="s">
        <v>144</v>
      </c>
    </row>
    <row r="500" spans="2:51" s="13" customFormat="1">
      <c r="B500" s="155"/>
      <c r="D500" s="149" t="s">
        <v>153</v>
      </c>
      <c r="E500" s="156" t="s">
        <v>1</v>
      </c>
      <c r="F500" s="157" t="s">
        <v>575</v>
      </c>
      <c r="H500" s="158">
        <v>10.587999999999999</v>
      </c>
      <c r="I500" s="159"/>
      <c r="L500" s="155"/>
      <c r="M500" s="160"/>
      <c r="T500" s="161"/>
      <c r="AT500" s="156" t="s">
        <v>153</v>
      </c>
      <c r="AU500" s="156" t="s">
        <v>81</v>
      </c>
      <c r="AV500" s="13" t="s">
        <v>81</v>
      </c>
      <c r="AW500" s="13" t="s">
        <v>28</v>
      </c>
      <c r="AX500" s="13" t="s">
        <v>71</v>
      </c>
      <c r="AY500" s="156" t="s">
        <v>144</v>
      </c>
    </row>
    <row r="501" spans="2:51" s="14" customFormat="1">
      <c r="B501" s="173"/>
      <c r="D501" s="149" t="s">
        <v>153</v>
      </c>
      <c r="E501" s="174" t="s">
        <v>1</v>
      </c>
      <c r="F501" s="175" t="s">
        <v>178</v>
      </c>
      <c r="H501" s="176">
        <v>10.587999999999999</v>
      </c>
      <c r="I501" s="177"/>
      <c r="L501" s="173"/>
      <c r="M501" s="178"/>
      <c r="T501" s="179"/>
      <c r="AT501" s="174" t="s">
        <v>153</v>
      </c>
      <c r="AU501" s="174" t="s">
        <v>81</v>
      </c>
      <c r="AV501" s="14" t="s">
        <v>145</v>
      </c>
      <c r="AW501" s="14" t="s">
        <v>28</v>
      </c>
      <c r="AX501" s="14" t="s">
        <v>71</v>
      </c>
      <c r="AY501" s="174" t="s">
        <v>144</v>
      </c>
    </row>
    <row r="502" spans="2:51" s="12" customFormat="1">
      <c r="B502" s="148"/>
      <c r="D502" s="149" t="s">
        <v>153</v>
      </c>
      <c r="E502" s="150" t="s">
        <v>1</v>
      </c>
      <c r="F502" s="151" t="s">
        <v>238</v>
      </c>
      <c r="H502" s="150" t="s">
        <v>1</v>
      </c>
      <c r="I502" s="152"/>
      <c r="L502" s="148"/>
      <c r="M502" s="153"/>
      <c r="T502" s="154"/>
      <c r="AT502" s="150" t="s">
        <v>153</v>
      </c>
      <c r="AU502" s="150" t="s">
        <v>81</v>
      </c>
      <c r="AV502" s="12" t="s">
        <v>79</v>
      </c>
      <c r="AW502" s="12" t="s">
        <v>28</v>
      </c>
      <c r="AX502" s="12" t="s">
        <v>71</v>
      </c>
      <c r="AY502" s="150" t="s">
        <v>144</v>
      </c>
    </row>
    <row r="503" spans="2:51" s="13" customFormat="1">
      <c r="B503" s="155"/>
      <c r="D503" s="149" t="s">
        <v>153</v>
      </c>
      <c r="E503" s="156" t="s">
        <v>1</v>
      </c>
      <c r="F503" s="157" t="s">
        <v>576</v>
      </c>
      <c r="H503" s="158">
        <v>2.1800000000000002</v>
      </c>
      <c r="I503" s="159"/>
      <c r="L503" s="155"/>
      <c r="M503" s="160"/>
      <c r="T503" s="161"/>
      <c r="AT503" s="156" t="s">
        <v>153</v>
      </c>
      <c r="AU503" s="156" t="s">
        <v>81</v>
      </c>
      <c r="AV503" s="13" t="s">
        <v>81</v>
      </c>
      <c r="AW503" s="13" t="s">
        <v>28</v>
      </c>
      <c r="AX503" s="13" t="s">
        <v>71</v>
      </c>
      <c r="AY503" s="156" t="s">
        <v>144</v>
      </c>
    </row>
    <row r="504" spans="2:51" s="13" customFormat="1">
      <c r="B504" s="155"/>
      <c r="D504" s="149" t="s">
        <v>153</v>
      </c>
      <c r="E504" s="156" t="s">
        <v>1</v>
      </c>
      <c r="F504" s="157" t="s">
        <v>577</v>
      </c>
      <c r="H504" s="158">
        <v>6.4050000000000002</v>
      </c>
      <c r="I504" s="159"/>
      <c r="L504" s="155"/>
      <c r="M504" s="160"/>
      <c r="T504" s="161"/>
      <c r="AT504" s="156" t="s">
        <v>153</v>
      </c>
      <c r="AU504" s="156" t="s">
        <v>81</v>
      </c>
      <c r="AV504" s="13" t="s">
        <v>81</v>
      </c>
      <c r="AW504" s="13" t="s">
        <v>28</v>
      </c>
      <c r="AX504" s="13" t="s">
        <v>71</v>
      </c>
      <c r="AY504" s="156" t="s">
        <v>144</v>
      </c>
    </row>
    <row r="505" spans="2:51" s="14" customFormat="1">
      <c r="B505" s="173"/>
      <c r="D505" s="149" t="s">
        <v>153</v>
      </c>
      <c r="E505" s="174" t="s">
        <v>1</v>
      </c>
      <c r="F505" s="175" t="s">
        <v>178</v>
      </c>
      <c r="H505" s="176">
        <v>8.5850000000000009</v>
      </c>
      <c r="I505" s="177"/>
      <c r="L505" s="173"/>
      <c r="M505" s="178"/>
      <c r="T505" s="179"/>
      <c r="AT505" s="174" t="s">
        <v>153</v>
      </c>
      <c r="AU505" s="174" t="s">
        <v>81</v>
      </c>
      <c r="AV505" s="14" t="s">
        <v>145</v>
      </c>
      <c r="AW505" s="14" t="s">
        <v>28</v>
      </c>
      <c r="AX505" s="14" t="s">
        <v>71</v>
      </c>
      <c r="AY505" s="174" t="s">
        <v>144</v>
      </c>
    </row>
    <row r="506" spans="2:51" s="12" customFormat="1">
      <c r="B506" s="148"/>
      <c r="D506" s="149" t="s">
        <v>153</v>
      </c>
      <c r="E506" s="150" t="s">
        <v>1</v>
      </c>
      <c r="F506" s="151" t="s">
        <v>240</v>
      </c>
      <c r="H506" s="150" t="s">
        <v>1</v>
      </c>
      <c r="I506" s="152"/>
      <c r="L506" s="148"/>
      <c r="M506" s="153"/>
      <c r="T506" s="154"/>
      <c r="AT506" s="150" t="s">
        <v>153</v>
      </c>
      <c r="AU506" s="150" t="s">
        <v>81</v>
      </c>
      <c r="AV506" s="12" t="s">
        <v>79</v>
      </c>
      <c r="AW506" s="12" t="s">
        <v>28</v>
      </c>
      <c r="AX506" s="12" t="s">
        <v>71</v>
      </c>
      <c r="AY506" s="150" t="s">
        <v>144</v>
      </c>
    </row>
    <row r="507" spans="2:51" s="13" customFormat="1">
      <c r="B507" s="155"/>
      <c r="D507" s="149" t="s">
        <v>153</v>
      </c>
      <c r="E507" s="156" t="s">
        <v>1</v>
      </c>
      <c r="F507" s="157" t="s">
        <v>578</v>
      </c>
      <c r="H507" s="158">
        <v>2.1749999999999998</v>
      </c>
      <c r="I507" s="159"/>
      <c r="L507" s="155"/>
      <c r="M507" s="160"/>
      <c r="T507" s="161"/>
      <c r="AT507" s="156" t="s">
        <v>153</v>
      </c>
      <c r="AU507" s="156" t="s">
        <v>81</v>
      </c>
      <c r="AV507" s="13" t="s">
        <v>81</v>
      </c>
      <c r="AW507" s="13" t="s">
        <v>28</v>
      </c>
      <c r="AX507" s="13" t="s">
        <v>71</v>
      </c>
      <c r="AY507" s="156" t="s">
        <v>144</v>
      </c>
    </row>
    <row r="508" spans="2:51" s="14" customFormat="1">
      <c r="B508" s="173"/>
      <c r="D508" s="149" t="s">
        <v>153</v>
      </c>
      <c r="E508" s="174" t="s">
        <v>1</v>
      </c>
      <c r="F508" s="175" t="s">
        <v>178</v>
      </c>
      <c r="H508" s="176">
        <v>2.1749999999999998</v>
      </c>
      <c r="I508" s="177"/>
      <c r="L508" s="173"/>
      <c r="M508" s="178"/>
      <c r="T508" s="179"/>
      <c r="AT508" s="174" t="s">
        <v>153</v>
      </c>
      <c r="AU508" s="174" t="s">
        <v>81</v>
      </c>
      <c r="AV508" s="14" t="s">
        <v>145</v>
      </c>
      <c r="AW508" s="14" t="s">
        <v>28</v>
      </c>
      <c r="AX508" s="14" t="s">
        <v>71</v>
      </c>
      <c r="AY508" s="174" t="s">
        <v>144</v>
      </c>
    </row>
    <row r="509" spans="2:51" s="12" customFormat="1">
      <c r="B509" s="148"/>
      <c r="D509" s="149" t="s">
        <v>153</v>
      </c>
      <c r="E509" s="150" t="s">
        <v>1</v>
      </c>
      <c r="F509" s="151" t="s">
        <v>234</v>
      </c>
      <c r="H509" s="150" t="s">
        <v>1</v>
      </c>
      <c r="I509" s="152"/>
      <c r="L509" s="148"/>
      <c r="M509" s="153"/>
      <c r="T509" s="154"/>
      <c r="AT509" s="150" t="s">
        <v>153</v>
      </c>
      <c r="AU509" s="150" t="s">
        <v>81</v>
      </c>
      <c r="AV509" s="12" t="s">
        <v>79</v>
      </c>
      <c r="AW509" s="12" t="s">
        <v>28</v>
      </c>
      <c r="AX509" s="12" t="s">
        <v>71</v>
      </c>
      <c r="AY509" s="150" t="s">
        <v>144</v>
      </c>
    </row>
    <row r="510" spans="2:51" s="13" customFormat="1">
      <c r="B510" s="155"/>
      <c r="D510" s="149" t="s">
        <v>153</v>
      </c>
      <c r="E510" s="156" t="s">
        <v>1</v>
      </c>
      <c r="F510" s="157" t="s">
        <v>579</v>
      </c>
      <c r="H510" s="158">
        <v>3.1859999999999999</v>
      </c>
      <c r="I510" s="159"/>
      <c r="L510" s="155"/>
      <c r="M510" s="160"/>
      <c r="T510" s="161"/>
      <c r="AT510" s="156" t="s">
        <v>153</v>
      </c>
      <c r="AU510" s="156" t="s">
        <v>81</v>
      </c>
      <c r="AV510" s="13" t="s">
        <v>81</v>
      </c>
      <c r="AW510" s="13" t="s">
        <v>28</v>
      </c>
      <c r="AX510" s="13" t="s">
        <v>71</v>
      </c>
      <c r="AY510" s="156" t="s">
        <v>144</v>
      </c>
    </row>
    <row r="511" spans="2:51" s="14" customFormat="1">
      <c r="B511" s="173"/>
      <c r="D511" s="149" t="s">
        <v>153</v>
      </c>
      <c r="E511" s="174" t="s">
        <v>1</v>
      </c>
      <c r="F511" s="175" t="s">
        <v>178</v>
      </c>
      <c r="H511" s="176">
        <v>3.1859999999999999</v>
      </c>
      <c r="I511" s="177"/>
      <c r="L511" s="173"/>
      <c r="M511" s="178"/>
      <c r="T511" s="179"/>
      <c r="AT511" s="174" t="s">
        <v>153</v>
      </c>
      <c r="AU511" s="174" t="s">
        <v>81</v>
      </c>
      <c r="AV511" s="14" t="s">
        <v>145</v>
      </c>
      <c r="AW511" s="14" t="s">
        <v>28</v>
      </c>
      <c r="AX511" s="14" t="s">
        <v>71</v>
      </c>
      <c r="AY511" s="174" t="s">
        <v>144</v>
      </c>
    </row>
    <row r="512" spans="2:51" s="15" customFormat="1">
      <c r="B512" s="180"/>
      <c r="D512" s="149" t="s">
        <v>153</v>
      </c>
      <c r="E512" s="181" t="s">
        <v>1</v>
      </c>
      <c r="F512" s="182" t="s">
        <v>182</v>
      </c>
      <c r="H512" s="183">
        <v>49.77</v>
      </c>
      <c r="I512" s="184"/>
      <c r="L512" s="180"/>
      <c r="M512" s="185"/>
      <c r="T512" s="186"/>
      <c r="AT512" s="181" t="s">
        <v>153</v>
      </c>
      <c r="AU512" s="181" t="s">
        <v>81</v>
      </c>
      <c r="AV512" s="15" t="s">
        <v>151</v>
      </c>
      <c r="AW512" s="15" t="s">
        <v>28</v>
      </c>
      <c r="AX512" s="15" t="s">
        <v>79</v>
      </c>
      <c r="AY512" s="181" t="s">
        <v>144</v>
      </c>
    </row>
    <row r="513" spans="2:65" s="1" customFormat="1" ht="24.2" customHeight="1">
      <c r="B513" s="133"/>
      <c r="C513" s="134" t="s">
        <v>580</v>
      </c>
      <c r="D513" s="134" t="s">
        <v>147</v>
      </c>
      <c r="E513" s="135" t="s">
        <v>581</v>
      </c>
      <c r="F513" s="136" t="s">
        <v>582</v>
      </c>
      <c r="G513" s="137" t="s">
        <v>491</v>
      </c>
      <c r="H513" s="187"/>
      <c r="I513" s="139"/>
      <c r="J513" s="140">
        <f>ROUND(I513*H513,2)</f>
        <v>0</v>
      </c>
      <c r="K513" s="141"/>
      <c r="L513" s="32"/>
      <c r="M513" s="142" t="s">
        <v>1</v>
      </c>
      <c r="N513" s="143" t="s">
        <v>36</v>
      </c>
      <c r="P513" s="144">
        <f>O513*H513</f>
        <v>0</v>
      </c>
      <c r="Q513" s="144">
        <v>0</v>
      </c>
      <c r="R513" s="144">
        <f>Q513*H513</f>
        <v>0</v>
      </c>
      <c r="S513" s="144">
        <v>0</v>
      </c>
      <c r="T513" s="145">
        <f>S513*H513</f>
        <v>0</v>
      </c>
      <c r="AR513" s="146" t="s">
        <v>265</v>
      </c>
      <c r="AT513" s="146" t="s">
        <v>147</v>
      </c>
      <c r="AU513" s="146" t="s">
        <v>81</v>
      </c>
      <c r="AY513" s="17" t="s">
        <v>144</v>
      </c>
      <c r="BE513" s="147">
        <f>IF(N513="základní",J513,0)</f>
        <v>0</v>
      </c>
      <c r="BF513" s="147">
        <f>IF(N513="snížená",J513,0)</f>
        <v>0</v>
      </c>
      <c r="BG513" s="147">
        <f>IF(N513="zákl. přenesená",J513,0)</f>
        <v>0</v>
      </c>
      <c r="BH513" s="147">
        <f>IF(N513="sníž. přenesená",J513,0)</f>
        <v>0</v>
      </c>
      <c r="BI513" s="147">
        <f>IF(N513="nulová",J513,0)</f>
        <v>0</v>
      </c>
      <c r="BJ513" s="17" t="s">
        <v>79</v>
      </c>
      <c r="BK513" s="147">
        <f>ROUND(I513*H513,2)</f>
        <v>0</v>
      </c>
      <c r="BL513" s="17" t="s">
        <v>265</v>
      </c>
      <c r="BM513" s="146" t="s">
        <v>781</v>
      </c>
    </row>
    <row r="514" spans="2:65" s="11" customFormat="1" ht="22.9" customHeight="1">
      <c r="B514" s="121"/>
      <c r="D514" s="122" t="s">
        <v>70</v>
      </c>
      <c r="E514" s="131" t="s">
        <v>584</v>
      </c>
      <c r="F514" s="131" t="s">
        <v>585</v>
      </c>
      <c r="I514" s="124"/>
      <c r="J514" s="132">
        <f>BK514</f>
        <v>0</v>
      </c>
      <c r="L514" s="121"/>
      <c r="M514" s="126"/>
      <c r="P514" s="127">
        <f>P515</f>
        <v>0</v>
      </c>
      <c r="R514" s="127">
        <f>R515</f>
        <v>0</v>
      </c>
      <c r="T514" s="128">
        <f>T515</f>
        <v>1.4608049999999999E-2</v>
      </c>
      <c r="AR514" s="122" t="s">
        <v>81</v>
      </c>
      <c r="AT514" s="129" t="s">
        <v>70</v>
      </c>
      <c r="AU514" s="129" t="s">
        <v>79</v>
      </c>
      <c r="AY514" s="122" t="s">
        <v>144</v>
      </c>
      <c r="BK514" s="130">
        <f>BK515</f>
        <v>0</v>
      </c>
    </row>
    <row r="515" spans="2:65" s="1" customFormat="1" ht="24.2" customHeight="1">
      <c r="B515" s="133"/>
      <c r="C515" s="134" t="s">
        <v>586</v>
      </c>
      <c r="D515" s="134" t="s">
        <v>147</v>
      </c>
      <c r="E515" s="135" t="s">
        <v>587</v>
      </c>
      <c r="F515" s="136" t="s">
        <v>588</v>
      </c>
      <c r="G515" s="137" t="s">
        <v>171</v>
      </c>
      <c r="H515" s="138">
        <v>97.387</v>
      </c>
      <c r="I515" s="139"/>
      <c r="J515" s="140">
        <f>ROUND(I515*H515,2)</f>
        <v>0</v>
      </c>
      <c r="K515" s="141"/>
      <c r="L515" s="32"/>
      <c r="M515" s="188" t="s">
        <v>1</v>
      </c>
      <c r="N515" s="189" t="s">
        <v>36</v>
      </c>
      <c r="O515" s="190"/>
      <c r="P515" s="191">
        <f>O515*H515</f>
        <v>0</v>
      </c>
      <c r="Q515" s="191">
        <v>0</v>
      </c>
      <c r="R515" s="191">
        <f>Q515*H515</f>
        <v>0</v>
      </c>
      <c r="S515" s="191">
        <v>1.4999999999999999E-4</v>
      </c>
      <c r="T515" s="192">
        <f>S515*H515</f>
        <v>1.4608049999999999E-2</v>
      </c>
      <c r="AR515" s="146" t="s">
        <v>265</v>
      </c>
      <c r="AT515" s="146" t="s">
        <v>147</v>
      </c>
      <c r="AU515" s="146" t="s">
        <v>81</v>
      </c>
      <c r="AY515" s="17" t="s">
        <v>144</v>
      </c>
      <c r="BE515" s="147">
        <f>IF(N515="základní",J515,0)</f>
        <v>0</v>
      </c>
      <c r="BF515" s="147">
        <f>IF(N515="snížená",J515,0)</f>
        <v>0</v>
      </c>
      <c r="BG515" s="147">
        <f>IF(N515="zákl. přenesená",J515,0)</f>
        <v>0</v>
      </c>
      <c r="BH515" s="147">
        <f>IF(N515="sníž. přenesená",J515,0)</f>
        <v>0</v>
      </c>
      <c r="BI515" s="147">
        <f>IF(N515="nulová",J515,0)</f>
        <v>0</v>
      </c>
      <c r="BJ515" s="17" t="s">
        <v>79</v>
      </c>
      <c r="BK515" s="147">
        <f>ROUND(I515*H515,2)</f>
        <v>0</v>
      </c>
      <c r="BL515" s="17" t="s">
        <v>265</v>
      </c>
      <c r="BM515" s="146" t="s">
        <v>589</v>
      </c>
    </row>
    <row r="516" spans="2:65" s="1" customFormat="1" ht="6.95" customHeight="1">
      <c r="B516" s="44"/>
      <c r="C516" s="45"/>
      <c r="D516" s="45"/>
      <c r="E516" s="45"/>
      <c r="F516" s="45"/>
      <c r="G516" s="45"/>
      <c r="H516" s="45"/>
      <c r="I516" s="45"/>
      <c r="J516" s="45"/>
      <c r="K516" s="45"/>
      <c r="L516" s="32"/>
    </row>
  </sheetData>
  <autoFilter ref="C130:K515" xr:uid="{00000000-0009-0000-0000-000007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530"/>
  <sheetViews>
    <sheetView showGridLines="0" workbookViewId="0">
      <selection activeCell="C410" sqref="C410:J41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I'!K6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782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I'!AN10="","",'Rekapitulace stavby I'!AN10)</f>
        <v/>
      </c>
      <c r="L14" s="32"/>
    </row>
    <row r="15" spans="2:46" s="1" customFormat="1" ht="18" customHeight="1">
      <c r="B15" s="32"/>
      <c r="E15" s="25" t="str">
        <f>IF('Rekapitulace stavby I'!E11="","",'Rekapitulace stavby I'!E11)</f>
        <v xml:space="preserve"> </v>
      </c>
      <c r="I15" s="27" t="s">
        <v>24</v>
      </c>
      <c r="J15" s="25" t="str">
        <f>IF('Rekapitulace stavby I'!AN11="","",'Rekapitulace stavby I'!AN11)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I'!AN13</f>
        <v>Vyplň údaj</v>
      </c>
      <c r="L17" s="32"/>
    </row>
    <row r="18" spans="2:12" s="1" customFormat="1" ht="18" customHeight="1">
      <c r="B18" s="32"/>
      <c r="E18" s="326" t="str">
        <f>'Rekapitulace stavby I'!E14</f>
        <v>Vyplň údaj</v>
      </c>
      <c r="F18" s="318"/>
      <c r="G18" s="318"/>
      <c r="H18" s="318"/>
      <c r="I18" s="27" t="s">
        <v>24</v>
      </c>
      <c r="J18" s="28" t="str">
        <f>'Rekapitulace stavby I'!AN14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I'!AN16="","",'Rekapitulace stavby I'!AN16)</f>
        <v/>
      </c>
      <c r="L20" s="32"/>
    </row>
    <row r="21" spans="2:12" s="1" customFormat="1" ht="18" customHeight="1">
      <c r="B21" s="32"/>
      <c r="E21" s="25" t="str">
        <f>IF('Rekapitulace stavby I'!E17="","",'Rekapitulace stavby I'!E17)</f>
        <v xml:space="preserve"> </v>
      </c>
      <c r="I21" s="27" t="s">
        <v>24</v>
      </c>
      <c r="J21" s="25" t="str">
        <f>IF('Rekapitulace stavby I'!AN17="","",'Rekapitulace stavby I'!AN17)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I'!AN19="","",'Rekapitulace stavby I'!AN19)</f>
        <v/>
      </c>
      <c r="L23" s="32"/>
    </row>
    <row r="24" spans="2:12" s="1" customFormat="1" ht="18" customHeight="1">
      <c r="B24" s="32"/>
      <c r="E24" s="25" t="str">
        <f>IF('Rekapitulace stavby I'!E20="","",'Rekapitulace stavby I'!E20)</f>
        <v xml:space="preserve"> </v>
      </c>
      <c r="I24" s="27" t="s">
        <v>24</v>
      </c>
      <c r="J24" s="25" t="str">
        <f>IF('Rekapitulace stavby I'!AN20="","",'Rekapitulace stavby I'!AN20)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ROUND(J133,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ROUND((SUM(BE133:BE529)),  2)</f>
        <v>0</v>
      </c>
      <c r="I33" s="92">
        <v>0.21</v>
      </c>
      <c r="J33" s="91">
        <f>ROUND(((SUM(BE133:BE529))*I33),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ROUND((SUM(BF133:BF529)),  2)</f>
        <v>0</v>
      </c>
      <c r="I34" s="92">
        <v>0.15</v>
      </c>
      <c r="J34" s="91">
        <f>ROUND(((SUM(BF133:BF529))*I34),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ROUND((SUM(BG133:BG529)),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ROUND((SUM(BH133:BH529)),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ROUND((SUM(BI133:BI529)),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07b - 7 NP - typ A a B 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J133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117</v>
      </c>
      <c r="E100" s="110"/>
      <c r="F100" s="110"/>
      <c r="G100" s="110"/>
      <c r="H100" s="110"/>
      <c r="I100" s="110"/>
      <c r="J100" s="111">
        <f>J171</f>
        <v>0</v>
      </c>
      <c r="L100" s="108"/>
    </row>
    <row r="101" spans="2:12" s="9" customFormat="1" ht="19.899999999999999" customHeight="1">
      <c r="B101" s="108"/>
      <c r="D101" s="109" t="s">
        <v>118</v>
      </c>
      <c r="E101" s="110"/>
      <c r="F101" s="110"/>
      <c r="G101" s="110"/>
      <c r="H101" s="110"/>
      <c r="I101" s="110"/>
      <c r="J101" s="111">
        <f>J290</f>
        <v>0</v>
      </c>
      <c r="L101" s="108"/>
    </row>
    <row r="102" spans="2:12" s="9" customFormat="1" ht="19.899999999999999" customHeight="1">
      <c r="B102" s="108"/>
      <c r="D102" s="109" t="s">
        <v>119</v>
      </c>
      <c r="E102" s="110"/>
      <c r="F102" s="110"/>
      <c r="G102" s="110"/>
      <c r="H102" s="110"/>
      <c r="I102" s="110"/>
      <c r="J102" s="111">
        <f>J369</f>
        <v>0</v>
      </c>
      <c r="L102" s="108"/>
    </row>
    <row r="103" spans="2:12" s="9" customFormat="1" ht="19.899999999999999" customHeight="1">
      <c r="B103" s="108"/>
      <c r="D103" s="109" t="s">
        <v>120</v>
      </c>
      <c r="E103" s="110"/>
      <c r="F103" s="110"/>
      <c r="G103" s="110"/>
      <c r="H103" s="110"/>
      <c r="I103" s="110"/>
      <c r="J103" s="111">
        <f>J393</f>
        <v>0</v>
      </c>
      <c r="L103" s="108"/>
    </row>
    <row r="104" spans="2:12" s="8" customFormat="1" ht="24.95" customHeight="1">
      <c r="B104" s="104"/>
      <c r="D104" s="105" t="s">
        <v>121</v>
      </c>
      <c r="E104" s="106"/>
      <c r="F104" s="106"/>
      <c r="G104" s="106"/>
      <c r="H104" s="106"/>
      <c r="I104" s="106"/>
      <c r="J104" s="107">
        <f>J395</f>
        <v>0</v>
      </c>
      <c r="L104" s="104"/>
    </row>
    <row r="105" spans="2:12" s="9" customFormat="1" ht="19.899999999999999" customHeight="1">
      <c r="B105" s="108"/>
      <c r="D105" s="109" t="s">
        <v>783</v>
      </c>
      <c r="E105" s="110"/>
      <c r="F105" s="110"/>
      <c r="G105" s="110"/>
      <c r="H105" s="110"/>
      <c r="I105" s="110"/>
      <c r="J105" s="111">
        <f>J396</f>
        <v>0</v>
      </c>
      <c r="L105" s="108"/>
    </row>
    <row r="106" spans="2:12" s="9" customFormat="1" ht="19.899999999999999" customHeight="1">
      <c r="B106" s="108"/>
      <c r="D106" s="109" t="s">
        <v>784</v>
      </c>
      <c r="E106" s="110"/>
      <c r="F106" s="110"/>
      <c r="G106" s="110"/>
      <c r="H106" s="110"/>
      <c r="I106" s="110"/>
      <c r="J106" s="111">
        <f>J402</f>
        <v>0</v>
      </c>
      <c r="L106" s="108"/>
    </row>
    <row r="107" spans="2:12" s="9" customFormat="1" ht="19.899999999999999" customHeight="1">
      <c r="B107" s="108"/>
      <c r="D107" s="109" t="s">
        <v>122</v>
      </c>
      <c r="E107" s="110"/>
      <c r="F107" s="110"/>
      <c r="G107" s="110"/>
      <c r="H107" s="110"/>
      <c r="I107" s="110"/>
      <c r="J107" s="111">
        <f>J405</f>
        <v>0</v>
      </c>
      <c r="L107" s="108"/>
    </row>
    <row r="108" spans="2:12" s="9" customFormat="1" ht="19.899999999999999" customHeight="1">
      <c r="B108" s="108"/>
      <c r="D108" s="109" t="s">
        <v>123</v>
      </c>
      <c r="E108" s="110"/>
      <c r="F108" s="110"/>
      <c r="G108" s="110"/>
      <c r="H108" s="110"/>
      <c r="I108" s="110"/>
      <c r="J108" s="111">
        <f>J409</f>
        <v>0</v>
      </c>
      <c r="L108" s="108"/>
    </row>
    <row r="109" spans="2:12" s="9" customFormat="1" ht="19.899999999999999" customHeight="1">
      <c r="B109" s="108"/>
      <c r="D109" s="109" t="s">
        <v>124</v>
      </c>
      <c r="E109" s="110"/>
      <c r="F109" s="110"/>
      <c r="G109" s="110"/>
      <c r="H109" s="110"/>
      <c r="I109" s="110"/>
      <c r="J109" s="111">
        <f>J412</f>
        <v>0</v>
      </c>
      <c r="L109" s="108"/>
    </row>
    <row r="110" spans="2:12" s="9" customFormat="1" ht="19.899999999999999" customHeight="1">
      <c r="B110" s="108"/>
      <c r="D110" s="109" t="s">
        <v>125</v>
      </c>
      <c r="E110" s="110"/>
      <c r="F110" s="110"/>
      <c r="G110" s="110"/>
      <c r="H110" s="110"/>
      <c r="I110" s="110"/>
      <c r="J110" s="111">
        <f>J472</f>
        <v>0</v>
      </c>
      <c r="L110" s="108"/>
    </row>
    <row r="111" spans="2:12" s="9" customFormat="1" ht="19.899999999999999" customHeight="1">
      <c r="B111" s="108"/>
      <c r="D111" s="109" t="s">
        <v>126</v>
      </c>
      <c r="E111" s="110"/>
      <c r="F111" s="110"/>
      <c r="G111" s="110"/>
      <c r="H111" s="110"/>
      <c r="I111" s="110"/>
      <c r="J111" s="111">
        <f>J482</f>
        <v>0</v>
      </c>
      <c r="L111" s="108"/>
    </row>
    <row r="112" spans="2:12" s="9" customFormat="1" ht="19.899999999999999" customHeight="1">
      <c r="B112" s="108"/>
      <c r="D112" s="109" t="s">
        <v>127</v>
      </c>
      <c r="E112" s="110"/>
      <c r="F112" s="110"/>
      <c r="G112" s="110"/>
      <c r="H112" s="110"/>
      <c r="I112" s="110"/>
      <c r="J112" s="111">
        <f>J498</f>
        <v>0</v>
      </c>
      <c r="L112" s="108"/>
    </row>
    <row r="113" spans="2:12" s="9" customFormat="1" ht="19.899999999999999" customHeight="1">
      <c r="B113" s="108"/>
      <c r="D113" s="109" t="s">
        <v>128</v>
      </c>
      <c r="E113" s="110"/>
      <c r="F113" s="110"/>
      <c r="G113" s="110"/>
      <c r="H113" s="110"/>
      <c r="I113" s="110"/>
      <c r="J113" s="111">
        <f>J528</f>
        <v>0</v>
      </c>
      <c r="L113" s="108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129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15</v>
      </c>
      <c r="L122" s="32"/>
    </row>
    <row r="123" spans="2:12" s="1" customFormat="1" ht="26.25" customHeight="1">
      <c r="B123" s="32"/>
      <c r="E123" s="324" t="str">
        <f>E7</f>
        <v>UK Kam - Reko sdílených sociálek a kuchyní na 3 blocích, kolej Na Kotli, Hradec Králové</v>
      </c>
      <c r="F123" s="325"/>
      <c r="G123" s="325"/>
      <c r="H123" s="325"/>
      <c r="L123" s="32"/>
    </row>
    <row r="124" spans="2:12" s="1" customFormat="1" ht="12" customHeight="1">
      <c r="B124" s="32"/>
      <c r="C124" s="27" t="s">
        <v>107</v>
      </c>
      <c r="L124" s="32"/>
    </row>
    <row r="125" spans="2:12" s="1" customFormat="1" ht="16.5" customHeight="1">
      <c r="B125" s="32"/>
      <c r="E125" s="303" t="str">
        <f>E9</f>
        <v>07b - 7 NP - typ A a B INV</v>
      </c>
      <c r="F125" s="323"/>
      <c r="G125" s="323"/>
      <c r="H125" s="323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F12</f>
        <v xml:space="preserve"> </v>
      </c>
      <c r="I127" s="27" t="s">
        <v>21</v>
      </c>
      <c r="J127" s="52" t="str">
        <f>IF(J12="","",J12)</f>
        <v/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22</v>
      </c>
      <c r="F129" s="25" t="str">
        <f>E15</f>
        <v xml:space="preserve"> </v>
      </c>
      <c r="I129" s="27" t="s">
        <v>27</v>
      </c>
      <c r="J129" s="30" t="str">
        <f>E21</f>
        <v xml:space="preserve"> </v>
      </c>
      <c r="L129" s="32"/>
    </row>
    <row r="130" spans="2:65" s="1" customFormat="1" ht="15.2" customHeight="1">
      <c r="B130" s="32"/>
      <c r="C130" s="27" t="s">
        <v>25</v>
      </c>
      <c r="F130" s="25" t="str">
        <f>IF(E18="","",E18)</f>
        <v>Vyplň údaj</v>
      </c>
      <c r="I130" s="27" t="s">
        <v>29</v>
      </c>
      <c r="J130" s="30" t="str">
        <f>E24</f>
        <v xml:space="preserve">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130</v>
      </c>
      <c r="D132" s="114" t="s">
        <v>56</v>
      </c>
      <c r="E132" s="114" t="s">
        <v>52</v>
      </c>
      <c r="F132" s="114" t="s">
        <v>53</v>
      </c>
      <c r="G132" s="114" t="s">
        <v>131</v>
      </c>
      <c r="H132" s="114" t="s">
        <v>132</v>
      </c>
      <c r="I132" s="114" t="s">
        <v>133</v>
      </c>
      <c r="J132" s="115" t="s">
        <v>111</v>
      </c>
      <c r="K132" s="116" t="s">
        <v>134</v>
      </c>
      <c r="L132" s="112"/>
      <c r="M132" s="59" t="s">
        <v>1</v>
      </c>
      <c r="N132" s="60" t="s">
        <v>35</v>
      </c>
      <c r="O132" s="60" t="s">
        <v>135</v>
      </c>
      <c r="P132" s="60" t="s">
        <v>136</v>
      </c>
      <c r="Q132" s="60" t="s">
        <v>137</v>
      </c>
      <c r="R132" s="60" t="s">
        <v>138</v>
      </c>
      <c r="S132" s="60" t="s">
        <v>139</v>
      </c>
      <c r="T132" s="61" t="s">
        <v>140</v>
      </c>
    </row>
    <row r="133" spans="2:65" s="1" customFormat="1" ht="22.9" customHeight="1">
      <c r="B133" s="32"/>
      <c r="C133" s="64" t="s">
        <v>141</v>
      </c>
      <c r="J133" s="117">
        <f>BK133</f>
        <v>0</v>
      </c>
      <c r="L133" s="32"/>
      <c r="M133" s="62"/>
      <c r="N133" s="53"/>
      <c r="O133" s="53"/>
      <c r="P133" s="118">
        <f>P134+P395</f>
        <v>0</v>
      </c>
      <c r="Q133" s="53"/>
      <c r="R133" s="118">
        <f>R134+R395</f>
        <v>8.5348391899999996</v>
      </c>
      <c r="S133" s="53"/>
      <c r="T133" s="119">
        <f>T134+T395</f>
        <v>25.56779397</v>
      </c>
      <c r="AT133" s="17" t="s">
        <v>70</v>
      </c>
      <c r="AU133" s="17" t="s">
        <v>113</v>
      </c>
      <c r="BK133" s="120">
        <f>BK134+BK395</f>
        <v>0</v>
      </c>
    </row>
    <row r="134" spans="2:65" s="11" customFormat="1" ht="25.9" customHeight="1">
      <c r="B134" s="121"/>
      <c r="D134" s="122" t="s">
        <v>70</v>
      </c>
      <c r="E134" s="123" t="s">
        <v>142</v>
      </c>
      <c r="F134" s="123" t="s">
        <v>143</v>
      </c>
      <c r="I134" s="124"/>
      <c r="J134" s="125">
        <f>BK134</f>
        <v>0</v>
      </c>
      <c r="L134" s="121"/>
      <c r="M134" s="126"/>
      <c r="P134" s="127">
        <f>P135+P157+P171+P290+P369+P393</f>
        <v>0</v>
      </c>
      <c r="R134" s="127">
        <f>R135+R157+R171+R290+R369+R393</f>
        <v>8.5348391899999996</v>
      </c>
      <c r="T134" s="128">
        <f>T135+T157+T171+T290+T369+T393</f>
        <v>11.047432000000001</v>
      </c>
      <c r="AR134" s="122" t="s">
        <v>79</v>
      </c>
      <c r="AT134" s="129" t="s">
        <v>70</v>
      </c>
      <c r="AU134" s="129" t="s">
        <v>71</v>
      </c>
      <c r="AY134" s="122" t="s">
        <v>144</v>
      </c>
      <c r="BK134" s="130">
        <f>BK135+BK157+BK171+BK290+BK369+BK393</f>
        <v>0</v>
      </c>
    </row>
    <row r="135" spans="2:65" s="11" customFormat="1" ht="22.9" customHeight="1">
      <c r="B135" s="121"/>
      <c r="D135" s="122" t="s">
        <v>70</v>
      </c>
      <c r="E135" s="131" t="s">
        <v>145</v>
      </c>
      <c r="F135" s="131" t="s">
        <v>146</v>
      </c>
      <c r="I135" s="124"/>
      <c r="J135" s="132">
        <f>BK135</f>
        <v>0</v>
      </c>
      <c r="L135" s="121"/>
      <c r="M135" s="126"/>
      <c r="P135" s="127">
        <f>SUM(P136:P156)</f>
        <v>0</v>
      </c>
      <c r="R135" s="127">
        <f>SUM(R136:R156)</f>
        <v>0.97126911999999987</v>
      </c>
      <c r="T135" s="128">
        <f>SUM(T136:T156)</f>
        <v>0</v>
      </c>
      <c r="AR135" s="122" t="s">
        <v>79</v>
      </c>
      <c r="AT135" s="129" t="s">
        <v>70</v>
      </c>
      <c r="AU135" s="129" t="s">
        <v>79</v>
      </c>
      <c r="AY135" s="122" t="s">
        <v>144</v>
      </c>
      <c r="BK135" s="130">
        <f>SUM(BK136:BK156)</f>
        <v>0</v>
      </c>
    </row>
    <row r="136" spans="2:65" s="1" customFormat="1" ht="24.2" customHeight="1">
      <c r="B136" s="133"/>
      <c r="C136" s="134" t="s">
        <v>79</v>
      </c>
      <c r="D136" s="134" t="s">
        <v>147</v>
      </c>
      <c r="E136" s="135" t="s">
        <v>148</v>
      </c>
      <c r="F136" s="136" t="s">
        <v>149</v>
      </c>
      <c r="G136" s="137" t="s">
        <v>150</v>
      </c>
      <c r="H136" s="138">
        <v>0.308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36</v>
      </c>
      <c r="P136" s="144">
        <f>O136*H136</f>
        <v>0</v>
      </c>
      <c r="Q136" s="144">
        <v>1.8774999999999999</v>
      </c>
      <c r="R136" s="144">
        <f>Q136*H136</f>
        <v>0.57826999999999995</v>
      </c>
      <c r="S136" s="144">
        <v>0</v>
      </c>
      <c r="T136" s="145">
        <f>S136*H136</f>
        <v>0</v>
      </c>
      <c r="AR136" s="146" t="s">
        <v>151</v>
      </c>
      <c r="AT136" s="146" t="s">
        <v>147</v>
      </c>
      <c r="AU136" s="146" t="s">
        <v>81</v>
      </c>
      <c r="AY136" s="17" t="s">
        <v>144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7" t="s">
        <v>79</v>
      </c>
      <c r="BK136" s="147">
        <f>ROUND(I136*H136,2)</f>
        <v>0</v>
      </c>
      <c r="BL136" s="17" t="s">
        <v>151</v>
      </c>
      <c r="BM136" s="146" t="s">
        <v>152</v>
      </c>
    </row>
    <row r="137" spans="2:65" s="12" customFormat="1">
      <c r="B137" s="148"/>
      <c r="D137" s="149" t="s">
        <v>153</v>
      </c>
      <c r="E137" s="150" t="s">
        <v>1</v>
      </c>
      <c r="F137" s="151" t="s">
        <v>154</v>
      </c>
      <c r="H137" s="150" t="s">
        <v>1</v>
      </c>
      <c r="I137" s="152"/>
      <c r="L137" s="148"/>
      <c r="M137" s="153"/>
      <c r="T137" s="154"/>
      <c r="AT137" s="150" t="s">
        <v>153</v>
      </c>
      <c r="AU137" s="150" t="s">
        <v>81</v>
      </c>
      <c r="AV137" s="12" t="s">
        <v>79</v>
      </c>
      <c r="AW137" s="12" t="s">
        <v>28</v>
      </c>
      <c r="AX137" s="12" t="s">
        <v>71</v>
      </c>
      <c r="AY137" s="150" t="s">
        <v>144</v>
      </c>
    </row>
    <row r="138" spans="2:65" s="13" customFormat="1">
      <c r="B138" s="155"/>
      <c r="D138" s="149" t="s">
        <v>153</v>
      </c>
      <c r="E138" s="156" t="s">
        <v>1</v>
      </c>
      <c r="F138" s="157" t="s">
        <v>155</v>
      </c>
      <c r="H138" s="158">
        <v>0.308</v>
      </c>
      <c r="I138" s="159"/>
      <c r="L138" s="155"/>
      <c r="M138" s="160"/>
      <c r="T138" s="161"/>
      <c r="AT138" s="156" t="s">
        <v>153</v>
      </c>
      <c r="AU138" s="156" t="s">
        <v>81</v>
      </c>
      <c r="AV138" s="13" t="s">
        <v>81</v>
      </c>
      <c r="AW138" s="13" t="s">
        <v>28</v>
      </c>
      <c r="AX138" s="13" t="s">
        <v>79</v>
      </c>
      <c r="AY138" s="156" t="s">
        <v>144</v>
      </c>
    </row>
    <row r="139" spans="2:65" s="1" customFormat="1" ht="37.9" customHeight="1">
      <c r="B139" s="133"/>
      <c r="C139" s="134" t="s">
        <v>81</v>
      </c>
      <c r="D139" s="134" t="s">
        <v>147</v>
      </c>
      <c r="E139" s="135" t="s">
        <v>156</v>
      </c>
      <c r="F139" s="136" t="s">
        <v>157</v>
      </c>
      <c r="G139" s="137" t="s">
        <v>158</v>
      </c>
      <c r="H139" s="138">
        <v>7.1999999999999995E-2</v>
      </c>
      <c r="I139" s="139"/>
      <c r="J139" s="140">
        <f>ROUND(I139*H139,2)</f>
        <v>0</v>
      </c>
      <c r="K139" s="141"/>
      <c r="L139" s="32"/>
      <c r="M139" s="142" t="s">
        <v>1</v>
      </c>
      <c r="N139" s="143" t="s">
        <v>36</v>
      </c>
      <c r="P139" s="144">
        <f>O139*H139</f>
        <v>0</v>
      </c>
      <c r="Q139" s="144">
        <v>1.7090000000000001E-2</v>
      </c>
      <c r="R139" s="144">
        <f>Q139*H139</f>
        <v>1.2304799999999999E-3</v>
      </c>
      <c r="S139" s="144">
        <v>0</v>
      </c>
      <c r="T139" s="145">
        <f>S139*H139</f>
        <v>0</v>
      </c>
      <c r="AR139" s="146" t="s">
        <v>151</v>
      </c>
      <c r="AT139" s="146" t="s">
        <v>147</v>
      </c>
      <c r="AU139" s="146" t="s">
        <v>81</v>
      </c>
      <c r="AY139" s="17" t="s">
        <v>144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79</v>
      </c>
      <c r="BK139" s="147">
        <f>ROUND(I139*H139,2)</f>
        <v>0</v>
      </c>
      <c r="BL139" s="17" t="s">
        <v>151</v>
      </c>
      <c r="BM139" s="146" t="s">
        <v>785</v>
      </c>
    </row>
    <row r="140" spans="2:65" s="12" customFormat="1">
      <c r="B140" s="148"/>
      <c r="D140" s="149" t="s">
        <v>153</v>
      </c>
      <c r="E140" s="150" t="s">
        <v>1</v>
      </c>
      <c r="F140" s="151" t="s">
        <v>160</v>
      </c>
      <c r="H140" s="150" t="s">
        <v>1</v>
      </c>
      <c r="I140" s="152"/>
      <c r="L140" s="148"/>
      <c r="M140" s="153"/>
      <c r="T140" s="154"/>
      <c r="AT140" s="150" t="s">
        <v>153</v>
      </c>
      <c r="AU140" s="150" t="s">
        <v>81</v>
      </c>
      <c r="AV140" s="12" t="s">
        <v>79</v>
      </c>
      <c r="AW140" s="12" t="s">
        <v>28</v>
      </c>
      <c r="AX140" s="12" t="s">
        <v>71</v>
      </c>
      <c r="AY140" s="150" t="s">
        <v>144</v>
      </c>
    </row>
    <row r="141" spans="2:65" s="12" customFormat="1">
      <c r="B141" s="148"/>
      <c r="D141" s="149" t="s">
        <v>153</v>
      </c>
      <c r="E141" s="150" t="s">
        <v>1</v>
      </c>
      <c r="F141" s="151" t="s">
        <v>161</v>
      </c>
      <c r="H141" s="150" t="s">
        <v>1</v>
      </c>
      <c r="I141" s="152"/>
      <c r="L141" s="148"/>
      <c r="M141" s="153"/>
      <c r="T141" s="154"/>
      <c r="AT141" s="150" t="s">
        <v>153</v>
      </c>
      <c r="AU141" s="150" t="s">
        <v>81</v>
      </c>
      <c r="AV141" s="12" t="s">
        <v>79</v>
      </c>
      <c r="AW141" s="12" t="s">
        <v>28</v>
      </c>
      <c r="AX141" s="12" t="s">
        <v>71</v>
      </c>
      <c r="AY141" s="150" t="s">
        <v>144</v>
      </c>
    </row>
    <row r="142" spans="2:65" s="13" customFormat="1">
      <c r="B142" s="155"/>
      <c r="D142" s="149" t="s">
        <v>153</v>
      </c>
      <c r="E142" s="156" t="s">
        <v>1</v>
      </c>
      <c r="F142" s="157" t="s">
        <v>162</v>
      </c>
      <c r="H142" s="158">
        <v>7.1999999999999995E-2</v>
      </c>
      <c r="I142" s="159"/>
      <c r="L142" s="155"/>
      <c r="M142" s="160"/>
      <c r="T142" s="161"/>
      <c r="AT142" s="156" t="s">
        <v>153</v>
      </c>
      <c r="AU142" s="156" t="s">
        <v>81</v>
      </c>
      <c r="AV142" s="13" t="s">
        <v>81</v>
      </c>
      <c r="AW142" s="13" t="s">
        <v>28</v>
      </c>
      <c r="AX142" s="13" t="s">
        <v>79</v>
      </c>
      <c r="AY142" s="156" t="s">
        <v>144</v>
      </c>
    </row>
    <row r="143" spans="2:65" s="1" customFormat="1" ht="24.2" customHeight="1">
      <c r="B143" s="133"/>
      <c r="C143" s="162" t="s">
        <v>145</v>
      </c>
      <c r="D143" s="162" t="s">
        <v>163</v>
      </c>
      <c r="E143" s="163" t="s">
        <v>164</v>
      </c>
      <c r="F143" s="164" t="s">
        <v>165</v>
      </c>
      <c r="G143" s="165" t="s">
        <v>158</v>
      </c>
      <c r="H143" s="166">
        <v>8.5999999999999993E-2</v>
      </c>
      <c r="I143" s="167"/>
      <c r="J143" s="168">
        <f>ROUND(I143*H143,2)</f>
        <v>0</v>
      </c>
      <c r="K143" s="169"/>
      <c r="L143" s="170"/>
      <c r="M143" s="171" t="s">
        <v>1</v>
      </c>
      <c r="N143" s="172" t="s">
        <v>36</v>
      </c>
      <c r="P143" s="144">
        <f>O143*H143</f>
        <v>0</v>
      </c>
      <c r="Q143" s="144">
        <v>1</v>
      </c>
      <c r="R143" s="144">
        <f>Q143*H143</f>
        <v>8.5999999999999993E-2</v>
      </c>
      <c r="S143" s="144">
        <v>0</v>
      </c>
      <c r="T143" s="145">
        <f>S143*H143</f>
        <v>0</v>
      </c>
      <c r="AR143" s="146" t="s">
        <v>166</v>
      </c>
      <c r="AT143" s="146" t="s">
        <v>163</v>
      </c>
      <c r="AU143" s="146" t="s">
        <v>81</v>
      </c>
      <c r="AY143" s="17" t="s">
        <v>144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79</v>
      </c>
      <c r="BK143" s="147">
        <f>ROUND(I143*H143,2)</f>
        <v>0</v>
      </c>
      <c r="BL143" s="17" t="s">
        <v>151</v>
      </c>
      <c r="BM143" s="146" t="s">
        <v>786</v>
      </c>
    </row>
    <row r="144" spans="2:65" s="13" customFormat="1">
      <c r="B144" s="155"/>
      <c r="D144" s="149" t="s">
        <v>153</v>
      </c>
      <c r="F144" s="157" t="s">
        <v>168</v>
      </c>
      <c r="H144" s="158">
        <v>8.5999999999999993E-2</v>
      </c>
      <c r="I144" s="159"/>
      <c r="L144" s="155"/>
      <c r="M144" s="160"/>
      <c r="T144" s="161"/>
      <c r="AT144" s="156" t="s">
        <v>153</v>
      </c>
      <c r="AU144" s="156" t="s">
        <v>81</v>
      </c>
      <c r="AV144" s="13" t="s">
        <v>81</v>
      </c>
      <c r="AW144" s="13" t="s">
        <v>3</v>
      </c>
      <c r="AX144" s="13" t="s">
        <v>79</v>
      </c>
      <c r="AY144" s="156" t="s">
        <v>144</v>
      </c>
    </row>
    <row r="145" spans="2:65" s="1" customFormat="1" ht="24.2" customHeight="1">
      <c r="B145" s="133"/>
      <c r="C145" s="134" t="s">
        <v>151</v>
      </c>
      <c r="D145" s="134" t="s">
        <v>147</v>
      </c>
      <c r="E145" s="135" t="s">
        <v>169</v>
      </c>
      <c r="F145" s="136" t="s">
        <v>170</v>
      </c>
      <c r="G145" s="137" t="s">
        <v>171</v>
      </c>
      <c r="H145" s="138">
        <v>6.8959999999999999</v>
      </c>
      <c r="I145" s="139"/>
      <c r="J145" s="140">
        <f>ROUND(I145*H145,2)</f>
        <v>0</v>
      </c>
      <c r="K145" s="141"/>
      <c r="L145" s="32"/>
      <c r="M145" s="142" t="s">
        <v>1</v>
      </c>
      <c r="N145" s="143" t="s">
        <v>36</v>
      </c>
      <c r="P145" s="144">
        <f>O145*H145</f>
        <v>0</v>
      </c>
      <c r="Q145" s="144">
        <v>4.4339999999999997E-2</v>
      </c>
      <c r="R145" s="144">
        <f>Q145*H145</f>
        <v>0.30576863999999998</v>
      </c>
      <c r="S145" s="144">
        <v>0</v>
      </c>
      <c r="T145" s="145">
        <f>S145*H145</f>
        <v>0</v>
      </c>
      <c r="AR145" s="146" t="s">
        <v>151</v>
      </c>
      <c r="AT145" s="146" t="s">
        <v>147</v>
      </c>
      <c r="AU145" s="146" t="s">
        <v>81</v>
      </c>
      <c r="AY145" s="17" t="s">
        <v>144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7" t="s">
        <v>79</v>
      </c>
      <c r="BK145" s="147">
        <f>ROUND(I145*H145,2)</f>
        <v>0</v>
      </c>
      <c r="BL145" s="17" t="s">
        <v>151</v>
      </c>
      <c r="BM145" s="146" t="s">
        <v>172</v>
      </c>
    </row>
    <row r="146" spans="2:65" s="12" customFormat="1">
      <c r="B146" s="148"/>
      <c r="D146" s="149" t="s">
        <v>153</v>
      </c>
      <c r="E146" s="150" t="s">
        <v>1</v>
      </c>
      <c r="F146" s="151" t="s">
        <v>173</v>
      </c>
      <c r="H146" s="150" t="s">
        <v>1</v>
      </c>
      <c r="I146" s="152"/>
      <c r="L146" s="148"/>
      <c r="M146" s="153"/>
      <c r="T146" s="154"/>
      <c r="AT146" s="150" t="s">
        <v>153</v>
      </c>
      <c r="AU146" s="150" t="s">
        <v>81</v>
      </c>
      <c r="AV146" s="12" t="s">
        <v>79</v>
      </c>
      <c r="AW146" s="12" t="s">
        <v>28</v>
      </c>
      <c r="AX146" s="12" t="s">
        <v>71</v>
      </c>
      <c r="AY146" s="150" t="s">
        <v>144</v>
      </c>
    </row>
    <row r="147" spans="2:65" s="12" customFormat="1">
      <c r="B147" s="148"/>
      <c r="D147" s="149" t="s">
        <v>153</v>
      </c>
      <c r="E147" s="150" t="s">
        <v>1</v>
      </c>
      <c r="F147" s="151" t="s">
        <v>174</v>
      </c>
      <c r="H147" s="150" t="s">
        <v>1</v>
      </c>
      <c r="I147" s="152"/>
      <c r="L147" s="148"/>
      <c r="M147" s="153"/>
      <c r="T147" s="154"/>
      <c r="AT147" s="150" t="s">
        <v>153</v>
      </c>
      <c r="AU147" s="150" t="s">
        <v>81</v>
      </c>
      <c r="AV147" s="12" t="s">
        <v>79</v>
      </c>
      <c r="AW147" s="12" t="s">
        <v>28</v>
      </c>
      <c r="AX147" s="12" t="s">
        <v>71</v>
      </c>
      <c r="AY147" s="150" t="s">
        <v>144</v>
      </c>
    </row>
    <row r="148" spans="2:65" s="13" customFormat="1">
      <c r="B148" s="155"/>
      <c r="D148" s="149" t="s">
        <v>153</v>
      </c>
      <c r="E148" s="156" t="s">
        <v>1</v>
      </c>
      <c r="F148" s="157" t="s">
        <v>175</v>
      </c>
      <c r="H148" s="158">
        <v>1.575</v>
      </c>
      <c r="I148" s="159"/>
      <c r="L148" s="155"/>
      <c r="M148" s="160"/>
      <c r="T148" s="161"/>
      <c r="AT148" s="156" t="s">
        <v>153</v>
      </c>
      <c r="AU148" s="156" t="s">
        <v>81</v>
      </c>
      <c r="AV148" s="13" t="s">
        <v>81</v>
      </c>
      <c r="AW148" s="13" t="s">
        <v>28</v>
      </c>
      <c r="AX148" s="13" t="s">
        <v>71</v>
      </c>
      <c r="AY148" s="156" t="s">
        <v>144</v>
      </c>
    </row>
    <row r="149" spans="2:65" s="13" customFormat="1">
      <c r="B149" s="155"/>
      <c r="D149" s="149" t="s">
        <v>153</v>
      </c>
      <c r="E149" s="156" t="s">
        <v>1</v>
      </c>
      <c r="F149" s="157" t="s">
        <v>176</v>
      </c>
      <c r="H149" s="158">
        <v>1.569</v>
      </c>
      <c r="I149" s="159"/>
      <c r="L149" s="155"/>
      <c r="M149" s="160"/>
      <c r="T149" s="161"/>
      <c r="AT149" s="156" t="s">
        <v>153</v>
      </c>
      <c r="AU149" s="156" t="s">
        <v>81</v>
      </c>
      <c r="AV149" s="13" t="s">
        <v>81</v>
      </c>
      <c r="AW149" s="13" t="s">
        <v>28</v>
      </c>
      <c r="AX149" s="13" t="s">
        <v>71</v>
      </c>
      <c r="AY149" s="156" t="s">
        <v>144</v>
      </c>
    </row>
    <row r="150" spans="2:65" s="13" customFormat="1">
      <c r="B150" s="155"/>
      <c r="D150" s="149" t="s">
        <v>153</v>
      </c>
      <c r="E150" s="156" t="s">
        <v>1</v>
      </c>
      <c r="F150" s="157" t="s">
        <v>177</v>
      </c>
      <c r="H150" s="158">
        <v>0.876</v>
      </c>
      <c r="I150" s="159"/>
      <c r="L150" s="155"/>
      <c r="M150" s="160"/>
      <c r="T150" s="161"/>
      <c r="AT150" s="156" t="s">
        <v>153</v>
      </c>
      <c r="AU150" s="156" t="s">
        <v>81</v>
      </c>
      <c r="AV150" s="13" t="s">
        <v>81</v>
      </c>
      <c r="AW150" s="13" t="s">
        <v>28</v>
      </c>
      <c r="AX150" s="13" t="s">
        <v>71</v>
      </c>
      <c r="AY150" s="156" t="s">
        <v>144</v>
      </c>
    </row>
    <row r="151" spans="2:65" s="14" customFormat="1">
      <c r="B151" s="173"/>
      <c r="D151" s="149" t="s">
        <v>153</v>
      </c>
      <c r="E151" s="174" t="s">
        <v>1</v>
      </c>
      <c r="F151" s="175" t="s">
        <v>178</v>
      </c>
      <c r="H151" s="176">
        <v>4.0199999999999996</v>
      </c>
      <c r="I151" s="177"/>
      <c r="L151" s="173"/>
      <c r="M151" s="178"/>
      <c r="T151" s="179"/>
      <c r="AT151" s="174" t="s">
        <v>153</v>
      </c>
      <c r="AU151" s="174" t="s">
        <v>81</v>
      </c>
      <c r="AV151" s="14" t="s">
        <v>145</v>
      </c>
      <c r="AW151" s="14" t="s">
        <v>28</v>
      </c>
      <c r="AX151" s="14" t="s">
        <v>71</v>
      </c>
      <c r="AY151" s="174" t="s">
        <v>144</v>
      </c>
    </row>
    <row r="152" spans="2:65" s="12" customFormat="1">
      <c r="B152" s="148"/>
      <c r="D152" s="149" t="s">
        <v>153</v>
      </c>
      <c r="E152" s="150" t="s">
        <v>1</v>
      </c>
      <c r="F152" s="151" t="s">
        <v>179</v>
      </c>
      <c r="H152" s="150" t="s">
        <v>1</v>
      </c>
      <c r="I152" s="152"/>
      <c r="L152" s="148"/>
      <c r="M152" s="153"/>
      <c r="T152" s="154"/>
      <c r="AT152" s="150" t="s">
        <v>153</v>
      </c>
      <c r="AU152" s="150" t="s">
        <v>81</v>
      </c>
      <c r="AV152" s="12" t="s">
        <v>79</v>
      </c>
      <c r="AW152" s="12" t="s">
        <v>28</v>
      </c>
      <c r="AX152" s="12" t="s">
        <v>71</v>
      </c>
      <c r="AY152" s="150" t="s">
        <v>144</v>
      </c>
    </row>
    <row r="153" spans="2:65" s="13" customFormat="1">
      <c r="B153" s="155"/>
      <c r="D153" s="149" t="s">
        <v>153</v>
      </c>
      <c r="E153" s="156" t="s">
        <v>1</v>
      </c>
      <c r="F153" s="157" t="s">
        <v>180</v>
      </c>
      <c r="H153" s="158">
        <v>2.2010000000000001</v>
      </c>
      <c r="I153" s="159"/>
      <c r="L153" s="155"/>
      <c r="M153" s="160"/>
      <c r="T153" s="161"/>
      <c r="AT153" s="156" t="s">
        <v>153</v>
      </c>
      <c r="AU153" s="156" t="s">
        <v>81</v>
      </c>
      <c r="AV153" s="13" t="s">
        <v>81</v>
      </c>
      <c r="AW153" s="13" t="s">
        <v>28</v>
      </c>
      <c r="AX153" s="13" t="s">
        <v>71</v>
      </c>
      <c r="AY153" s="156" t="s">
        <v>144</v>
      </c>
    </row>
    <row r="154" spans="2:65" s="13" customFormat="1">
      <c r="B154" s="155"/>
      <c r="D154" s="149" t="s">
        <v>153</v>
      </c>
      <c r="E154" s="156" t="s">
        <v>1</v>
      </c>
      <c r="F154" s="157" t="s">
        <v>181</v>
      </c>
      <c r="H154" s="158">
        <v>0.67500000000000004</v>
      </c>
      <c r="I154" s="159"/>
      <c r="L154" s="155"/>
      <c r="M154" s="160"/>
      <c r="T154" s="161"/>
      <c r="AT154" s="156" t="s">
        <v>153</v>
      </c>
      <c r="AU154" s="156" t="s">
        <v>81</v>
      </c>
      <c r="AV154" s="13" t="s">
        <v>81</v>
      </c>
      <c r="AW154" s="13" t="s">
        <v>28</v>
      </c>
      <c r="AX154" s="13" t="s">
        <v>71</v>
      </c>
      <c r="AY154" s="156" t="s">
        <v>144</v>
      </c>
    </row>
    <row r="155" spans="2:65" s="14" customFormat="1">
      <c r="B155" s="173"/>
      <c r="D155" s="149" t="s">
        <v>153</v>
      </c>
      <c r="E155" s="174" t="s">
        <v>1</v>
      </c>
      <c r="F155" s="175" t="s">
        <v>178</v>
      </c>
      <c r="H155" s="176">
        <v>2.8759999999999999</v>
      </c>
      <c r="I155" s="177"/>
      <c r="L155" s="173"/>
      <c r="M155" s="178"/>
      <c r="T155" s="179"/>
      <c r="AT155" s="174" t="s">
        <v>153</v>
      </c>
      <c r="AU155" s="174" t="s">
        <v>81</v>
      </c>
      <c r="AV155" s="14" t="s">
        <v>145</v>
      </c>
      <c r="AW155" s="14" t="s">
        <v>28</v>
      </c>
      <c r="AX155" s="14" t="s">
        <v>71</v>
      </c>
      <c r="AY155" s="174" t="s">
        <v>144</v>
      </c>
    </row>
    <row r="156" spans="2:65" s="15" customFormat="1">
      <c r="B156" s="180"/>
      <c r="D156" s="149" t="s">
        <v>153</v>
      </c>
      <c r="E156" s="181" t="s">
        <v>1</v>
      </c>
      <c r="F156" s="182" t="s">
        <v>182</v>
      </c>
      <c r="H156" s="183">
        <v>6.8959999999999999</v>
      </c>
      <c r="I156" s="184"/>
      <c r="L156" s="180"/>
      <c r="M156" s="185"/>
      <c r="T156" s="186"/>
      <c r="AT156" s="181" t="s">
        <v>153</v>
      </c>
      <c r="AU156" s="181" t="s">
        <v>81</v>
      </c>
      <c r="AV156" s="15" t="s">
        <v>151</v>
      </c>
      <c r="AW156" s="15" t="s">
        <v>28</v>
      </c>
      <c r="AX156" s="15" t="s">
        <v>79</v>
      </c>
      <c r="AY156" s="181" t="s">
        <v>144</v>
      </c>
    </row>
    <row r="157" spans="2:65" s="11" customFormat="1" ht="22.9" customHeight="1">
      <c r="B157" s="121"/>
      <c r="D157" s="122" t="s">
        <v>70</v>
      </c>
      <c r="E157" s="131" t="s">
        <v>151</v>
      </c>
      <c r="F157" s="131" t="s">
        <v>183</v>
      </c>
      <c r="I157" s="124"/>
      <c r="J157" s="132">
        <f>BK157</f>
        <v>0</v>
      </c>
      <c r="L157" s="121"/>
      <c r="M157" s="126"/>
      <c r="P157" s="127">
        <f>SUM(P158:P170)</f>
        <v>0</v>
      </c>
      <c r="R157" s="127">
        <f>SUM(R158:R170)</f>
        <v>0.93104588999999993</v>
      </c>
      <c r="T157" s="128">
        <f>SUM(T158:T170)</f>
        <v>0</v>
      </c>
      <c r="AR157" s="122" t="s">
        <v>79</v>
      </c>
      <c r="AT157" s="129" t="s">
        <v>70</v>
      </c>
      <c r="AU157" s="129" t="s">
        <v>79</v>
      </c>
      <c r="AY157" s="122" t="s">
        <v>144</v>
      </c>
      <c r="BK157" s="130">
        <f>SUM(BK158:BK170)</f>
        <v>0</v>
      </c>
    </row>
    <row r="158" spans="2:65" s="1" customFormat="1" ht="16.5" customHeight="1">
      <c r="B158" s="133"/>
      <c r="C158" s="193" t="s">
        <v>184</v>
      </c>
      <c r="D158" s="193" t="s">
        <v>147</v>
      </c>
      <c r="E158" s="194" t="s">
        <v>185</v>
      </c>
      <c r="F158" s="195" t="s">
        <v>186</v>
      </c>
      <c r="G158" s="196" t="s">
        <v>150</v>
      </c>
      <c r="H158" s="197">
        <v>0.313</v>
      </c>
      <c r="I158" s="198"/>
      <c r="J158" s="198">
        <f>ROUND(I158*H158,2)</f>
        <v>0</v>
      </c>
      <c r="K158" s="141"/>
      <c r="L158" s="32"/>
      <c r="M158" s="142" t="s">
        <v>1</v>
      </c>
      <c r="N158" s="143" t="s">
        <v>36</v>
      </c>
      <c r="P158" s="144">
        <f>O158*H158</f>
        <v>0</v>
      </c>
      <c r="Q158" s="144">
        <v>2.40978</v>
      </c>
      <c r="R158" s="144">
        <f>Q158*H158</f>
        <v>0.75426114</v>
      </c>
      <c r="S158" s="144">
        <v>0</v>
      </c>
      <c r="T158" s="145">
        <f>S158*H158</f>
        <v>0</v>
      </c>
      <c r="AR158" s="146" t="s">
        <v>151</v>
      </c>
      <c r="AT158" s="146" t="s">
        <v>147</v>
      </c>
      <c r="AU158" s="146" t="s">
        <v>81</v>
      </c>
      <c r="AY158" s="17" t="s">
        <v>144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7" t="s">
        <v>79</v>
      </c>
      <c r="BK158" s="147">
        <f>ROUND(I158*H158,2)</f>
        <v>0</v>
      </c>
      <c r="BL158" s="17" t="s">
        <v>151</v>
      </c>
      <c r="BM158" s="146" t="s">
        <v>787</v>
      </c>
    </row>
    <row r="159" spans="2:65" s="12" customFormat="1" ht="22.5">
      <c r="B159" s="148"/>
      <c r="D159" s="149" t="s">
        <v>153</v>
      </c>
      <c r="E159" s="150" t="s">
        <v>1</v>
      </c>
      <c r="F159" s="151" t="s">
        <v>188</v>
      </c>
      <c r="H159" s="150" t="s">
        <v>1</v>
      </c>
      <c r="I159" s="152"/>
      <c r="L159" s="148"/>
      <c r="M159" s="153"/>
      <c r="T159" s="154"/>
      <c r="AT159" s="150" t="s">
        <v>153</v>
      </c>
      <c r="AU159" s="150" t="s">
        <v>81</v>
      </c>
      <c r="AV159" s="12" t="s">
        <v>79</v>
      </c>
      <c r="AW159" s="12" t="s">
        <v>28</v>
      </c>
      <c r="AX159" s="12" t="s">
        <v>71</v>
      </c>
      <c r="AY159" s="150" t="s">
        <v>144</v>
      </c>
    </row>
    <row r="160" spans="2:65" s="13" customFormat="1">
      <c r="B160" s="155"/>
      <c r="D160" s="149" t="s">
        <v>153</v>
      </c>
      <c r="E160" s="156" t="s">
        <v>1</v>
      </c>
      <c r="F160" s="157" t="s">
        <v>189</v>
      </c>
      <c r="H160" s="158">
        <v>0.313</v>
      </c>
      <c r="I160" s="159"/>
      <c r="L160" s="155"/>
      <c r="M160" s="160"/>
      <c r="T160" s="161"/>
      <c r="AT160" s="156" t="s">
        <v>153</v>
      </c>
      <c r="AU160" s="156" t="s">
        <v>81</v>
      </c>
      <c r="AV160" s="13" t="s">
        <v>81</v>
      </c>
      <c r="AW160" s="13" t="s">
        <v>28</v>
      </c>
      <c r="AX160" s="13" t="s">
        <v>79</v>
      </c>
      <c r="AY160" s="156" t="s">
        <v>144</v>
      </c>
    </row>
    <row r="161" spans="2:65" s="1" customFormat="1" ht="16.5" customHeight="1">
      <c r="B161" s="133"/>
      <c r="C161" s="134" t="s">
        <v>190</v>
      </c>
      <c r="D161" s="134" t="s">
        <v>147</v>
      </c>
      <c r="E161" s="135" t="s">
        <v>191</v>
      </c>
      <c r="F161" s="136" t="s">
        <v>192</v>
      </c>
      <c r="G161" s="137" t="s">
        <v>150</v>
      </c>
      <c r="H161" s="138">
        <v>7.4999999999999997E-2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36</v>
      </c>
      <c r="P161" s="144">
        <f>O161*H161</f>
        <v>0</v>
      </c>
      <c r="Q161" s="144">
        <v>2.3010899999999999</v>
      </c>
      <c r="R161" s="144">
        <f>Q161*H161</f>
        <v>0.17258174999999998</v>
      </c>
      <c r="S161" s="144">
        <v>0</v>
      </c>
      <c r="T161" s="145">
        <f>S161*H161</f>
        <v>0</v>
      </c>
      <c r="AR161" s="146" t="s">
        <v>151</v>
      </c>
      <c r="AT161" s="146" t="s">
        <v>147</v>
      </c>
      <c r="AU161" s="146" t="s">
        <v>81</v>
      </c>
      <c r="AY161" s="17" t="s">
        <v>144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7" t="s">
        <v>79</v>
      </c>
      <c r="BK161" s="147">
        <f>ROUND(I161*H161,2)</f>
        <v>0</v>
      </c>
      <c r="BL161" s="17" t="s">
        <v>151</v>
      </c>
      <c r="BM161" s="146" t="s">
        <v>788</v>
      </c>
    </row>
    <row r="162" spans="2:65" s="12" customFormat="1">
      <c r="B162" s="148"/>
      <c r="D162" s="149" t="s">
        <v>153</v>
      </c>
      <c r="E162" s="150" t="s">
        <v>1</v>
      </c>
      <c r="F162" s="151" t="s">
        <v>160</v>
      </c>
      <c r="H162" s="150" t="s">
        <v>1</v>
      </c>
      <c r="I162" s="152"/>
      <c r="L162" s="148"/>
      <c r="M162" s="153"/>
      <c r="T162" s="154"/>
      <c r="AT162" s="150" t="s">
        <v>153</v>
      </c>
      <c r="AU162" s="150" t="s">
        <v>81</v>
      </c>
      <c r="AV162" s="12" t="s">
        <v>79</v>
      </c>
      <c r="AW162" s="12" t="s">
        <v>28</v>
      </c>
      <c r="AX162" s="12" t="s">
        <v>71</v>
      </c>
      <c r="AY162" s="150" t="s">
        <v>144</v>
      </c>
    </row>
    <row r="163" spans="2:65" s="13" customFormat="1">
      <c r="B163" s="155"/>
      <c r="D163" s="149" t="s">
        <v>153</v>
      </c>
      <c r="E163" s="156" t="s">
        <v>1</v>
      </c>
      <c r="F163" s="157" t="s">
        <v>194</v>
      </c>
      <c r="H163" s="158">
        <v>7.4999999999999997E-2</v>
      </c>
      <c r="I163" s="159"/>
      <c r="L163" s="155"/>
      <c r="M163" s="160"/>
      <c r="T163" s="161"/>
      <c r="AT163" s="156" t="s">
        <v>153</v>
      </c>
      <c r="AU163" s="156" t="s">
        <v>81</v>
      </c>
      <c r="AV163" s="13" t="s">
        <v>81</v>
      </c>
      <c r="AW163" s="13" t="s">
        <v>28</v>
      </c>
      <c r="AX163" s="13" t="s">
        <v>79</v>
      </c>
      <c r="AY163" s="156" t="s">
        <v>144</v>
      </c>
    </row>
    <row r="164" spans="2:65" s="1" customFormat="1" ht="24.2" customHeight="1">
      <c r="B164" s="133"/>
      <c r="C164" s="134" t="s">
        <v>195</v>
      </c>
      <c r="D164" s="134" t="s">
        <v>147</v>
      </c>
      <c r="E164" s="135" t="s">
        <v>196</v>
      </c>
      <c r="F164" s="136" t="s">
        <v>197</v>
      </c>
      <c r="G164" s="137" t="s">
        <v>171</v>
      </c>
      <c r="H164" s="138">
        <v>0.8</v>
      </c>
      <c r="I164" s="139"/>
      <c r="J164" s="140">
        <f>ROUND(I164*H164,2)</f>
        <v>0</v>
      </c>
      <c r="K164" s="141"/>
      <c r="L164" s="32"/>
      <c r="M164" s="142" t="s">
        <v>1</v>
      </c>
      <c r="N164" s="143" t="s">
        <v>36</v>
      </c>
      <c r="P164" s="144">
        <f>O164*H164</f>
        <v>0</v>
      </c>
      <c r="Q164" s="144">
        <v>4.6499999999999996E-3</v>
      </c>
      <c r="R164" s="144">
        <f>Q164*H164</f>
        <v>3.7199999999999998E-3</v>
      </c>
      <c r="S164" s="144">
        <v>0</v>
      </c>
      <c r="T164" s="145">
        <f>S164*H164</f>
        <v>0</v>
      </c>
      <c r="AR164" s="146" t="s">
        <v>151</v>
      </c>
      <c r="AT164" s="146" t="s">
        <v>147</v>
      </c>
      <c r="AU164" s="146" t="s">
        <v>81</v>
      </c>
      <c r="AY164" s="17" t="s">
        <v>144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79</v>
      </c>
      <c r="BK164" s="147">
        <f>ROUND(I164*H164,2)</f>
        <v>0</v>
      </c>
      <c r="BL164" s="17" t="s">
        <v>151</v>
      </c>
      <c r="BM164" s="146" t="s">
        <v>789</v>
      </c>
    </row>
    <row r="165" spans="2:65" s="13" customFormat="1">
      <c r="B165" s="155"/>
      <c r="D165" s="149" t="s">
        <v>153</v>
      </c>
      <c r="E165" s="156" t="s">
        <v>1</v>
      </c>
      <c r="F165" s="157" t="s">
        <v>199</v>
      </c>
      <c r="H165" s="158">
        <v>0.8</v>
      </c>
      <c r="I165" s="159"/>
      <c r="L165" s="155"/>
      <c r="M165" s="160"/>
      <c r="T165" s="161"/>
      <c r="AT165" s="156" t="s">
        <v>153</v>
      </c>
      <c r="AU165" s="156" t="s">
        <v>81</v>
      </c>
      <c r="AV165" s="13" t="s">
        <v>81</v>
      </c>
      <c r="AW165" s="13" t="s">
        <v>28</v>
      </c>
      <c r="AX165" s="13" t="s">
        <v>79</v>
      </c>
      <c r="AY165" s="156" t="s">
        <v>144</v>
      </c>
    </row>
    <row r="166" spans="2:65" s="1" customFormat="1" ht="24.2" customHeight="1">
      <c r="B166" s="133"/>
      <c r="C166" s="134" t="s">
        <v>166</v>
      </c>
      <c r="D166" s="134" t="s">
        <v>147</v>
      </c>
      <c r="E166" s="135" t="s">
        <v>200</v>
      </c>
      <c r="F166" s="136" t="s">
        <v>201</v>
      </c>
      <c r="G166" s="137" t="s">
        <v>171</v>
      </c>
      <c r="H166" s="138">
        <v>0.8</v>
      </c>
      <c r="I166" s="139"/>
      <c r="J166" s="140">
        <f>ROUND(I166*H166,2)</f>
        <v>0</v>
      </c>
      <c r="K166" s="141"/>
      <c r="L166" s="32"/>
      <c r="M166" s="142" t="s">
        <v>1</v>
      </c>
      <c r="N166" s="143" t="s">
        <v>36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151</v>
      </c>
      <c r="AT166" s="146" t="s">
        <v>147</v>
      </c>
      <c r="AU166" s="146" t="s">
        <v>81</v>
      </c>
      <c r="AY166" s="17" t="s">
        <v>144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7" t="s">
        <v>79</v>
      </c>
      <c r="BK166" s="147">
        <f>ROUND(I166*H166,2)</f>
        <v>0</v>
      </c>
      <c r="BL166" s="17" t="s">
        <v>151</v>
      </c>
      <c r="BM166" s="146" t="s">
        <v>790</v>
      </c>
    </row>
    <row r="167" spans="2:65" s="1" customFormat="1" ht="33" customHeight="1">
      <c r="B167" s="133"/>
      <c r="C167" s="134" t="s">
        <v>203</v>
      </c>
      <c r="D167" s="134" t="s">
        <v>147</v>
      </c>
      <c r="E167" s="135" t="s">
        <v>204</v>
      </c>
      <c r="F167" s="136" t="s">
        <v>205</v>
      </c>
      <c r="G167" s="137" t="s">
        <v>171</v>
      </c>
      <c r="H167" s="138">
        <v>0.3</v>
      </c>
      <c r="I167" s="139"/>
      <c r="J167" s="140">
        <f>ROUND(I167*H167,2)</f>
        <v>0</v>
      </c>
      <c r="K167" s="141"/>
      <c r="L167" s="32"/>
      <c r="M167" s="142" t="s">
        <v>1</v>
      </c>
      <c r="N167" s="143" t="s">
        <v>36</v>
      </c>
      <c r="P167" s="144">
        <f>O167*H167</f>
        <v>0</v>
      </c>
      <c r="Q167" s="144">
        <v>1.6100000000000001E-3</v>
      </c>
      <c r="R167" s="144">
        <f>Q167*H167</f>
        <v>4.8300000000000003E-4</v>
      </c>
      <c r="S167" s="144">
        <v>0</v>
      </c>
      <c r="T167" s="145">
        <f>S167*H167</f>
        <v>0</v>
      </c>
      <c r="AR167" s="146" t="s">
        <v>151</v>
      </c>
      <c r="AT167" s="146" t="s">
        <v>147</v>
      </c>
      <c r="AU167" s="146" t="s">
        <v>81</v>
      </c>
      <c r="AY167" s="17" t="s">
        <v>144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7" t="s">
        <v>79</v>
      </c>
      <c r="BK167" s="147">
        <f>ROUND(I167*H167,2)</f>
        <v>0</v>
      </c>
      <c r="BL167" s="17" t="s">
        <v>151</v>
      </c>
      <c r="BM167" s="146" t="s">
        <v>206</v>
      </c>
    </row>
    <row r="168" spans="2:65" s="12" customFormat="1">
      <c r="B168" s="148"/>
      <c r="D168" s="149" t="s">
        <v>153</v>
      </c>
      <c r="E168" s="150" t="s">
        <v>1</v>
      </c>
      <c r="F168" s="151" t="s">
        <v>207</v>
      </c>
      <c r="H168" s="150" t="s">
        <v>1</v>
      </c>
      <c r="I168" s="152"/>
      <c r="L168" s="148"/>
      <c r="M168" s="153"/>
      <c r="T168" s="154"/>
      <c r="AT168" s="150" t="s">
        <v>153</v>
      </c>
      <c r="AU168" s="150" t="s">
        <v>81</v>
      </c>
      <c r="AV168" s="12" t="s">
        <v>79</v>
      </c>
      <c r="AW168" s="12" t="s">
        <v>28</v>
      </c>
      <c r="AX168" s="12" t="s">
        <v>71</v>
      </c>
      <c r="AY168" s="150" t="s">
        <v>144</v>
      </c>
    </row>
    <row r="169" spans="2:65" s="13" customFormat="1">
      <c r="B169" s="155"/>
      <c r="D169" s="149" t="s">
        <v>153</v>
      </c>
      <c r="E169" s="156" t="s">
        <v>1</v>
      </c>
      <c r="F169" s="157" t="s">
        <v>208</v>
      </c>
      <c r="H169" s="158">
        <v>0.3</v>
      </c>
      <c r="I169" s="159"/>
      <c r="L169" s="155"/>
      <c r="M169" s="160"/>
      <c r="T169" s="161"/>
      <c r="AT169" s="156" t="s">
        <v>153</v>
      </c>
      <c r="AU169" s="156" t="s">
        <v>81</v>
      </c>
      <c r="AV169" s="13" t="s">
        <v>81</v>
      </c>
      <c r="AW169" s="13" t="s">
        <v>28</v>
      </c>
      <c r="AX169" s="13" t="s">
        <v>79</v>
      </c>
      <c r="AY169" s="156" t="s">
        <v>144</v>
      </c>
    </row>
    <row r="170" spans="2:65" s="1" customFormat="1" ht="33" customHeight="1">
      <c r="B170" s="133"/>
      <c r="C170" s="134" t="s">
        <v>209</v>
      </c>
      <c r="D170" s="134" t="s">
        <v>147</v>
      </c>
      <c r="E170" s="135" t="s">
        <v>210</v>
      </c>
      <c r="F170" s="136" t="s">
        <v>211</v>
      </c>
      <c r="G170" s="137" t="s">
        <v>171</v>
      </c>
      <c r="H170" s="138">
        <v>0.3</v>
      </c>
      <c r="I170" s="139"/>
      <c r="J170" s="140">
        <f>ROUND(I170*H170,2)</f>
        <v>0</v>
      </c>
      <c r="K170" s="141"/>
      <c r="L170" s="32"/>
      <c r="M170" s="142" t="s">
        <v>1</v>
      </c>
      <c r="N170" s="143" t="s">
        <v>36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151</v>
      </c>
      <c r="AT170" s="146" t="s">
        <v>147</v>
      </c>
      <c r="AU170" s="146" t="s">
        <v>81</v>
      </c>
      <c r="AY170" s="17" t="s">
        <v>144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79</v>
      </c>
      <c r="BK170" s="147">
        <f>ROUND(I170*H170,2)</f>
        <v>0</v>
      </c>
      <c r="BL170" s="17" t="s">
        <v>151</v>
      </c>
      <c r="BM170" s="146" t="s">
        <v>212</v>
      </c>
    </row>
    <row r="171" spans="2:65" s="11" customFormat="1" ht="22.9" customHeight="1">
      <c r="B171" s="121"/>
      <c r="D171" s="122" t="s">
        <v>70</v>
      </c>
      <c r="E171" s="131" t="s">
        <v>190</v>
      </c>
      <c r="F171" s="131" t="s">
        <v>213</v>
      </c>
      <c r="I171" s="124"/>
      <c r="J171" s="132">
        <f>BK171</f>
        <v>0</v>
      </c>
      <c r="L171" s="121"/>
      <c r="M171" s="126"/>
      <c r="P171" s="127">
        <f>SUM(P172:P289)</f>
        <v>0</v>
      </c>
      <c r="R171" s="127">
        <f>SUM(R172:R289)</f>
        <v>6.621258179999999</v>
      </c>
      <c r="T171" s="128">
        <f>SUM(T172:T289)</f>
        <v>0</v>
      </c>
      <c r="AR171" s="122" t="s">
        <v>79</v>
      </c>
      <c r="AT171" s="129" t="s">
        <v>70</v>
      </c>
      <c r="AU171" s="129" t="s">
        <v>79</v>
      </c>
      <c r="AY171" s="122" t="s">
        <v>144</v>
      </c>
      <c r="BK171" s="130">
        <f>SUM(BK172:BK289)</f>
        <v>0</v>
      </c>
    </row>
    <row r="172" spans="2:65" s="1" customFormat="1" ht="16.5" customHeight="1">
      <c r="B172" s="133"/>
      <c r="C172" s="193" t="s">
        <v>214</v>
      </c>
      <c r="D172" s="193" t="s">
        <v>147</v>
      </c>
      <c r="E172" s="194" t="s">
        <v>215</v>
      </c>
      <c r="F172" s="195" t="s">
        <v>216</v>
      </c>
      <c r="G172" s="196" t="s">
        <v>171</v>
      </c>
      <c r="H172" s="197">
        <v>6.8959999999999999</v>
      </c>
      <c r="I172" s="198"/>
      <c r="J172" s="198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151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151</v>
      </c>
      <c r="BM172" s="146" t="s">
        <v>791</v>
      </c>
    </row>
    <row r="173" spans="2:65" s="13" customFormat="1">
      <c r="B173" s="155"/>
      <c r="D173" s="149" t="s">
        <v>153</v>
      </c>
      <c r="E173" s="156" t="s">
        <v>1</v>
      </c>
      <c r="F173" s="157" t="s">
        <v>218</v>
      </c>
      <c r="H173" s="158">
        <v>6.8959999999999999</v>
      </c>
      <c r="I173" s="159"/>
      <c r="L173" s="155"/>
      <c r="M173" s="160"/>
      <c r="T173" s="161"/>
      <c r="AT173" s="156" t="s">
        <v>153</v>
      </c>
      <c r="AU173" s="156" t="s">
        <v>81</v>
      </c>
      <c r="AV173" s="13" t="s">
        <v>81</v>
      </c>
      <c r="AW173" s="13" t="s">
        <v>28</v>
      </c>
      <c r="AX173" s="13" t="s">
        <v>79</v>
      </c>
      <c r="AY173" s="156" t="s">
        <v>144</v>
      </c>
    </row>
    <row r="174" spans="2:65" s="1" customFormat="1" ht="24.2" customHeight="1">
      <c r="B174" s="133"/>
      <c r="C174" s="134" t="s">
        <v>219</v>
      </c>
      <c r="D174" s="134" t="s">
        <v>147</v>
      </c>
      <c r="E174" s="135" t="s">
        <v>220</v>
      </c>
      <c r="F174" s="136" t="s">
        <v>221</v>
      </c>
      <c r="G174" s="137" t="s">
        <v>171</v>
      </c>
      <c r="H174" s="138">
        <v>43.51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36</v>
      </c>
      <c r="P174" s="144">
        <f>O174*H174</f>
        <v>0</v>
      </c>
      <c r="Q174" s="144">
        <v>4.3800000000000002E-3</v>
      </c>
      <c r="R174" s="144">
        <f>Q174*H174</f>
        <v>0.19057379999999999</v>
      </c>
      <c r="S174" s="144">
        <v>0</v>
      </c>
      <c r="T174" s="145">
        <f>S174*H174</f>
        <v>0</v>
      </c>
      <c r="AR174" s="146" t="s">
        <v>151</v>
      </c>
      <c r="AT174" s="146" t="s">
        <v>147</v>
      </c>
      <c r="AU174" s="146" t="s">
        <v>81</v>
      </c>
      <c r="AY174" s="17" t="s">
        <v>144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79</v>
      </c>
      <c r="BK174" s="147">
        <f>ROUND(I174*H174,2)</f>
        <v>0</v>
      </c>
      <c r="BL174" s="17" t="s">
        <v>151</v>
      </c>
      <c r="BM174" s="146" t="s">
        <v>222</v>
      </c>
    </row>
    <row r="175" spans="2:65" s="13" customFormat="1">
      <c r="B175" s="155"/>
      <c r="D175" s="149" t="s">
        <v>153</v>
      </c>
      <c r="E175" s="156" t="s">
        <v>1</v>
      </c>
      <c r="F175" s="157" t="s">
        <v>223</v>
      </c>
      <c r="H175" s="158">
        <v>43.51</v>
      </c>
      <c r="I175" s="159"/>
      <c r="L175" s="155"/>
      <c r="M175" s="160"/>
      <c r="T175" s="161"/>
      <c r="AT175" s="156" t="s">
        <v>153</v>
      </c>
      <c r="AU175" s="156" t="s">
        <v>81</v>
      </c>
      <c r="AV175" s="13" t="s">
        <v>81</v>
      </c>
      <c r="AW175" s="13" t="s">
        <v>28</v>
      </c>
      <c r="AX175" s="13" t="s">
        <v>79</v>
      </c>
      <c r="AY175" s="156" t="s">
        <v>144</v>
      </c>
    </row>
    <row r="176" spans="2:65" s="1" customFormat="1" ht="24.2" customHeight="1">
      <c r="B176" s="133"/>
      <c r="C176" s="134" t="s">
        <v>224</v>
      </c>
      <c r="D176" s="134" t="s">
        <v>147</v>
      </c>
      <c r="E176" s="135" t="s">
        <v>225</v>
      </c>
      <c r="F176" s="136" t="s">
        <v>226</v>
      </c>
      <c r="G176" s="137" t="s">
        <v>171</v>
      </c>
      <c r="H176" s="138">
        <v>43.51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36</v>
      </c>
      <c r="P176" s="144">
        <f>O176*H176</f>
        <v>0</v>
      </c>
      <c r="Q176" s="144">
        <v>1.8380000000000001E-2</v>
      </c>
      <c r="R176" s="144">
        <f>Q176*H176</f>
        <v>0.79971380000000003</v>
      </c>
      <c r="S176" s="144">
        <v>0</v>
      </c>
      <c r="T176" s="145">
        <f>S176*H176</f>
        <v>0</v>
      </c>
      <c r="AR176" s="146" t="s">
        <v>151</v>
      </c>
      <c r="AT176" s="146" t="s">
        <v>147</v>
      </c>
      <c r="AU176" s="146" t="s">
        <v>81</v>
      </c>
      <c r="AY176" s="17" t="s">
        <v>144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7" t="s">
        <v>79</v>
      </c>
      <c r="BK176" s="147">
        <f>ROUND(I176*H176,2)</f>
        <v>0</v>
      </c>
      <c r="BL176" s="17" t="s">
        <v>151</v>
      </c>
      <c r="BM176" s="146" t="s">
        <v>227</v>
      </c>
    </row>
    <row r="177" spans="2:51" s="12" customFormat="1">
      <c r="B177" s="148"/>
      <c r="D177" s="149" t="s">
        <v>153</v>
      </c>
      <c r="E177" s="150" t="s">
        <v>1</v>
      </c>
      <c r="F177" s="151" t="s">
        <v>174</v>
      </c>
      <c r="H177" s="150" t="s">
        <v>1</v>
      </c>
      <c r="I177" s="152"/>
      <c r="L177" s="148"/>
      <c r="M177" s="153"/>
      <c r="T177" s="154"/>
      <c r="AT177" s="150" t="s">
        <v>153</v>
      </c>
      <c r="AU177" s="150" t="s">
        <v>81</v>
      </c>
      <c r="AV177" s="12" t="s">
        <v>79</v>
      </c>
      <c r="AW177" s="12" t="s">
        <v>28</v>
      </c>
      <c r="AX177" s="12" t="s">
        <v>71</v>
      </c>
      <c r="AY177" s="150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228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229</v>
      </c>
      <c r="H179" s="158">
        <v>4.16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2" customFormat="1">
      <c r="B180" s="148"/>
      <c r="D180" s="149" t="s">
        <v>153</v>
      </c>
      <c r="E180" s="150" t="s">
        <v>1</v>
      </c>
      <c r="F180" s="151" t="s">
        <v>230</v>
      </c>
      <c r="H180" s="150" t="s">
        <v>1</v>
      </c>
      <c r="I180" s="152"/>
      <c r="L180" s="148"/>
      <c r="M180" s="153"/>
      <c r="T180" s="154"/>
      <c r="AT180" s="150" t="s">
        <v>153</v>
      </c>
      <c r="AU180" s="150" t="s">
        <v>81</v>
      </c>
      <c r="AV180" s="12" t="s">
        <v>79</v>
      </c>
      <c r="AW180" s="12" t="s">
        <v>28</v>
      </c>
      <c r="AX180" s="12" t="s">
        <v>71</v>
      </c>
      <c r="AY180" s="150" t="s">
        <v>144</v>
      </c>
    </row>
    <row r="181" spans="2:51" s="13" customFormat="1">
      <c r="B181" s="155"/>
      <c r="D181" s="149" t="s">
        <v>153</v>
      </c>
      <c r="E181" s="156" t="s">
        <v>1</v>
      </c>
      <c r="F181" s="157" t="s">
        <v>231</v>
      </c>
      <c r="H181" s="158">
        <v>8.39</v>
      </c>
      <c r="I181" s="159"/>
      <c r="L181" s="155"/>
      <c r="M181" s="160"/>
      <c r="T181" s="161"/>
      <c r="AT181" s="156" t="s">
        <v>153</v>
      </c>
      <c r="AU181" s="156" t="s">
        <v>81</v>
      </c>
      <c r="AV181" s="13" t="s">
        <v>81</v>
      </c>
      <c r="AW181" s="13" t="s">
        <v>28</v>
      </c>
      <c r="AX181" s="13" t="s">
        <v>71</v>
      </c>
      <c r="AY181" s="156" t="s">
        <v>144</v>
      </c>
    </row>
    <row r="182" spans="2:51" s="12" customFormat="1">
      <c r="B182" s="148"/>
      <c r="D182" s="149" t="s">
        <v>153</v>
      </c>
      <c r="E182" s="150" t="s">
        <v>1</v>
      </c>
      <c r="F182" s="151" t="s">
        <v>232</v>
      </c>
      <c r="H182" s="150" t="s">
        <v>1</v>
      </c>
      <c r="I182" s="152"/>
      <c r="L182" s="148"/>
      <c r="M182" s="153"/>
      <c r="T182" s="154"/>
      <c r="AT182" s="150" t="s">
        <v>153</v>
      </c>
      <c r="AU182" s="150" t="s">
        <v>81</v>
      </c>
      <c r="AV182" s="12" t="s">
        <v>79</v>
      </c>
      <c r="AW182" s="12" t="s">
        <v>28</v>
      </c>
      <c r="AX182" s="12" t="s">
        <v>71</v>
      </c>
      <c r="AY182" s="150" t="s">
        <v>144</v>
      </c>
    </row>
    <row r="183" spans="2:51" s="13" customFormat="1">
      <c r="B183" s="155"/>
      <c r="D183" s="149" t="s">
        <v>153</v>
      </c>
      <c r="E183" s="156" t="s">
        <v>1</v>
      </c>
      <c r="F183" s="157" t="s">
        <v>233</v>
      </c>
      <c r="H183" s="158">
        <v>9.5299999999999994</v>
      </c>
      <c r="I183" s="159"/>
      <c r="L183" s="155"/>
      <c r="M183" s="160"/>
      <c r="T183" s="161"/>
      <c r="AT183" s="156" t="s">
        <v>153</v>
      </c>
      <c r="AU183" s="156" t="s">
        <v>81</v>
      </c>
      <c r="AV183" s="13" t="s">
        <v>81</v>
      </c>
      <c r="AW183" s="13" t="s">
        <v>28</v>
      </c>
      <c r="AX183" s="13" t="s">
        <v>71</v>
      </c>
      <c r="AY183" s="156" t="s">
        <v>144</v>
      </c>
    </row>
    <row r="184" spans="2:51" s="14" customFormat="1">
      <c r="B184" s="173"/>
      <c r="D184" s="149" t="s">
        <v>153</v>
      </c>
      <c r="E184" s="174" t="s">
        <v>1</v>
      </c>
      <c r="F184" s="175" t="s">
        <v>178</v>
      </c>
      <c r="H184" s="176">
        <v>22.08</v>
      </c>
      <c r="I184" s="177"/>
      <c r="L184" s="173"/>
      <c r="M184" s="178"/>
      <c r="T184" s="179"/>
      <c r="AT184" s="174" t="s">
        <v>153</v>
      </c>
      <c r="AU184" s="174" t="s">
        <v>81</v>
      </c>
      <c r="AV184" s="14" t="s">
        <v>145</v>
      </c>
      <c r="AW184" s="14" t="s">
        <v>28</v>
      </c>
      <c r="AX184" s="14" t="s">
        <v>71</v>
      </c>
      <c r="AY184" s="174" t="s">
        <v>144</v>
      </c>
    </row>
    <row r="185" spans="2:51" s="12" customFormat="1">
      <c r="B185" s="148"/>
      <c r="D185" s="149" t="s">
        <v>153</v>
      </c>
      <c r="E185" s="150" t="s">
        <v>1</v>
      </c>
      <c r="F185" s="151" t="s">
        <v>179</v>
      </c>
      <c r="H185" s="150" t="s">
        <v>1</v>
      </c>
      <c r="I185" s="152"/>
      <c r="L185" s="148"/>
      <c r="M185" s="153"/>
      <c r="T185" s="154"/>
      <c r="AT185" s="150" t="s">
        <v>153</v>
      </c>
      <c r="AU185" s="150" t="s">
        <v>81</v>
      </c>
      <c r="AV185" s="12" t="s">
        <v>79</v>
      </c>
      <c r="AW185" s="12" t="s">
        <v>28</v>
      </c>
      <c r="AX185" s="12" t="s">
        <v>71</v>
      </c>
      <c r="AY185" s="150" t="s">
        <v>144</v>
      </c>
    </row>
    <row r="186" spans="2:51" s="12" customFormat="1">
      <c r="B186" s="148"/>
      <c r="D186" s="149" t="s">
        <v>153</v>
      </c>
      <c r="E186" s="150" t="s">
        <v>1</v>
      </c>
      <c r="F186" s="151" t="s">
        <v>234</v>
      </c>
      <c r="H186" s="150" t="s">
        <v>1</v>
      </c>
      <c r="I186" s="152"/>
      <c r="L186" s="148"/>
      <c r="M186" s="153"/>
      <c r="T186" s="154"/>
      <c r="AT186" s="150" t="s">
        <v>153</v>
      </c>
      <c r="AU186" s="150" t="s">
        <v>81</v>
      </c>
      <c r="AV186" s="12" t="s">
        <v>79</v>
      </c>
      <c r="AW186" s="12" t="s">
        <v>28</v>
      </c>
      <c r="AX186" s="12" t="s">
        <v>71</v>
      </c>
      <c r="AY186" s="150" t="s">
        <v>144</v>
      </c>
    </row>
    <row r="187" spans="2:51" s="13" customFormat="1">
      <c r="B187" s="155"/>
      <c r="D187" s="149" t="s">
        <v>153</v>
      </c>
      <c r="E187" s="156" t="s">
        <v>1</v>
      </c>
      <c r="F187" s="157" t="s">
        <v>235</v>
      </c>
      <c r="H187" s="158">
        <v>1.71</v>
      </c>
      <c r="I187" s="159"/>
      <c r="L187" s="155"/>
      <c r="M187" s="160"/>
      <c r="T187" s="161"/>
      <c r="AT187" s="156" t="s">
        <v>153</v>
      </c>
      <c r="AU187" s="156" t="s">
        <v>81</v>
      </c>
      <c r="AV187" s="13" t="s">
        <v>81</v>
      </c>
      <c r="AW187" s="13" t="s">
        <v>28</v>
      </c>
      <c r="AX187" s="13" t="s">
        <v>71</v>
      </c>
      <c r="AY187" s="156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236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3" customFormat="1">
      <c r="B189" s="155"/>
      <c r="D189" s="149" t="s">
        <v>153</v>
      </c>
      <c r="E189" s="156" t="s">
        <v>1</v>
      </c>
      <c r="F189" s="157" t="s">
        <v>237</v>
      </c>
      <c r="H189" s="158">
        <v>8.99</v>
      </c>
      <c r="I189" s="159"/>
      <c r="L189" s="155"/>
      <c r="M189" s="160"/>
      <c r="T189" s="161"/>
      <c r="AT189" s="156" t="s">
        <v>153</v>
      </c>
      <c r="AU189" s="156" t="s">
        <v>81</v>
      </c>
      <c r="AV189" s="13" t="s">
        <v>81</v>
      </c>
      <c r="AW189" s="13" t="s">
        <v>28</v>
      </c>
      <c r="AX189" s="13" t="s">
        <v>71</v>
      </c>
      <c r="AY189" s="156" t="s">
        <v>144</v>
      </c>
    </row>
    <row r="190" spans="2:51" s="12" customFormat="1">
      <c r="B190" s="148"/>
      <c r="D190" s="149" t="s">
        <v>153</v>
      </c>
      <c r="E190" s="150" t="s">
        <v>1</v>
      </c>
      <c r="F190" s="151" t="s">
        <v>238</v>
      </c>
      <c r="H190" s="150" t="s">
        <v>1</v>
      </c>
      <c r="I190" s="152"/>
      <c r="L190" s="148"/>
      <c r="M190" s="153"/>
      <c r="T190" s="154"/>
      <c r="AT190" s="150" t="s">
        <v>153</v>
      </c>
      <c r="AU190" s="150" t="s">
        <v>81</v>
      </c>
      <c r="AV190" s="12" t="s">
        <v>79</v>
      </c>
      <c r="AW190" s="12" t="s">
        <v>28</v>
      </c>
      <c r="AX190" s="12" t="s">
        <v>71</v>
      </c>
      <c r="AY190" s="150" t="s">
        <v>144</v>
      </c>
    </row>
    <row r="191" spans="2:51" s="13" customFormat="1">
      <c r="B191" s="155"/>
      <c r="D191" s="149" t="s">
        <v>153</v>
      </c>
      <c r="E191" s="156" t="s">
        <v>1</v>
      </c>
      <c r="F191" s="157" t="s">
        <v>239</v>
      </c>
      <c r="H191" s="158">
        <v>9.07</v>
      </c>
      <c r="I191" s="159"/>
      <c r="L191" s="155"/>
      <c r="M191" s="160"/>
      <c r="T191" s="161"/>
      <c r="AT191" s="156" t="s">
        <v>153</v>
      </c>
      <c r="AU191" s="156" t="s">
        <v>81</v>
      </c>
      <c r="AV191" s="13" t="s">
        <v>81</v>
      </c>
      <c r="AW191" s="13" t="s">
        <v>28</v>
      </c>
      <c r="AX191" s="13" t="s">
        <v>71</v>
      </c>
      <c r="AY191" s="156" t="s">
        <v>144</v>
      </c>
    </row>
    <row r="192" spans="2:51" s="12" customFormat="1">
      <c r="B192" s="148"/>
      <c r="D192" s="149" t="s">
        <v>153</v>
      </c>
      <c r="E192" s="150" t="s">
        <v>1</v>
      </c>
      <c r="F192" s="151" t="s">
        <v>240</v>
      </c>
      <c r="H192" s="150" t="s">
        <v>1</v>
      </c>
      <c r="I192" s="152"/>
      <c r="L192" s="148"/>
      <c r="M192" s="153"/>
      <c r="T192" s="154"/>
      <c r="AT192" s="150" t="s">
        <v>153</v>
      </c>
      <c r="AU192" s="150" t="s">
        <v>81</v>
      </c>
      <c r="AV192" s="12" t="s">
        <v>79</v>
      </c>
      <c r="AW192" s="12" t="s">
        <v>28</v>
      </c>
      <c r="AX192" s="12" t="s">
        <v>71</v>
      </c>
      <c r="AY192" s="150" t="s">
        <v>144</v>
      </c>
    </row>
    <row r="193" spans="2:65" s="13" customFormat="1">
      <c r="B193" s="155"/>
      <c r="D193" s="149" t="s">
        <v>153</v>
      </c>
      <c r="E193" s="156" t="s">
        <v>1</v>
      </c>
      <c r="F193" s="157" t="s">
        <v>241</v>
      </c>
      <c r="H193" s="158">
        <v>1.66</v>
      </c>
      <c r="I193" s="159"/>
      <c r="L193" s="155"/>
      <c r="M193" s="160"/>
      <c r="T193" s="161"/>
      <c r="AT193" s="156" t="s">
        <v>153</v>
      </c>
      <c r="AU193" s="156" t="s">
        <v>81</v>
      </c>
      <c r="AV193" s="13" t="s">
        <v>81</v>
      </c>
      <c r="AW193" s="13" t="s">
        <v>28</v>
      </c>
      <c r="AX193" s="13" t="s">
        <v>71</v>
      </c>
      <c r="AY193" s="156" t="s">
        <v>144</v>
      </c>
    </row>
    <row r="194" spans="2:65" s="14" customFormat="1">
      <c r="B194" s="173"/>
      <c r="D194" s="149" t="s">
        <v>153</v>
      </c>
      <c r="E194" s="174" t="s">
        <v>1</v>
      </c>
      <c r="F194" s="175" t="s">
        <v>178</v>
      </c>
      <c r="H194" s="176">
        <v>21.43</v>
      </c>
      <c r="I194" s="177"/>
      <c r="L194" s="173"/>
      <c r="M194" s="178"/>
      <c r="T194" s="179"/>
      <c r="AT194" s="174" t="s">
        <v>153</v>
      </c>
      <c r="AU194" s="174" t="s">
        <v>81</v>
      </c>
      <c r="AV194" s="14" t="s">
        <v>145</v>
      </c>
      <c r="AW194" s="14" t="s">
        <v>28</v>
      </c>
      <c r="AX194" s="14" t="s">
        <v>71</v>
      </c>
      <c r="AY194" s="174" t="s">
        <v>144</v>
      </c>
    </row>
    <row r="195" spans="2:65" s="15" customFormat="1">
      <c r="B195" s="180"/>
      <c r="D195" s="149" t="s">
        <v>153</v>
      </c>
      <c r="E195" s="181" t="s">
        <v>1</v>
      </c>
      <c r="F195" s="182" t="s">
        <v>182</v>
      </c>
      <c r="H195" s="183">
        <v>43.51</v>
      </c>
      <c r="I195" s="184"/>
      <c r="L195" s="180"/>
      <c r="M195" s="185"/>
      <c r="T195" s="186"/>
      <c r="AT195" s="181" t="s">
        <v>153</v>
      </c>
      <c r="AU195" s="181" t="s">
        <v>81</v>
      </c>
      <c r="AV195" s="15" t="s">
        <v>151</v>
      </c>
      <c r="AW195" s="15" t="s">
        <v>28</v>
      </c>
      <c r="AX195" s="15" t="s">
        <v>79</v>
      </c>
      <c r="AY195" s="181" t="s">
        <v>144</v>
      </c>
    </row>
    <row r="196" spans="2:65" s="1" customFormat="1" ht="24.2" customHeight="1">
      <c r="B196" s="133"/>
      <c r="C196" s="134" t="s">
        <v>242</v>
      </c>
      <c r="D196" s="134" t="s">
        <v>147</v>
      </c>
      <c r="E196" s="135" t="s">
        <v>243</v>
      </c>
      <c r="F196" s="136" t="s">
        <v>244</v>
      </c>
      <c r="G196" s="137" t="s">
        <v>171</v>
      </c>
      <c r="H196" s="138">
        <v>217.65299999999999</v>
      </c>
      <c r="I196" s="139"/>
      <c r="J196" s="140">
        <f>ROUND(I196*H196,2)</f>
        <v>0</v>
      </c>
      <c r="K196" s="141"/>
      <c r="L196" s="32"/>
      <c r="M196" s="142" t="s">
        <v>1</v>
      </c>
      <c r="N196" s="143" t="s">
        <v>36</v>
      </c>
      <c r="P196" s="144">
        <f>O196*H196</f>
        <v>0</v>
      </c>
      <c r="Q196" s="144">
        <v>4.3800000000000002E-3</v>
      </c>
      <c r="R196" s="144">
        <f>Q196*H196</f>
        <v>0.95332013999999998</v>
      </c>
      <c r="S196" s="144">
        <v>0</v>
      </c>
      <c r="T196" s="145">
        <f>S196*H196</f>
        <v>0</v>
      </c>
      <c r="AR196" s="146" t="s">
        <v>151</v>
      </c>
      <c r="AT196" s="146" t="s">
        <v>147</v>
      </c>
      <c r="AU196" s="146" t="s">
        <v>81</v>
      </c>
      <c r="AY196" s="17" t="s">
        <v>144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7" t="s">
        <v>79</v>
      </c>
      <c r="BK196" s="147">
        <f>ROUND(I196*H196,2)</f>
        <v>0</v>
      </c>
      <c r="BL196" s="17" t="s">
        <v>151</v>
      </c>
      <c r="BM196" s="146" t="s">
        <v>245</v>
      </c>
    </row>
    <row r="197" spans="2:65" s="12" customFormat="1">
      <c r="B197" s="148"/>
      <c r="D197" s="149" t="s">
        <v>153</v>
      </c>
      <c r="E197" s="150" t="s">
        <v>1</v>
      </c>
      <c r="F197" s="151" t="s">
        <v>246</v>
      </c>
      <c r="H197" s="150" t="s">
        <v>1</v>
      </c>
      <c r="I197" s="152"/>
      <c r="L197" s="148"/>
      <c r="M197" s="153"/>
      <c r="T197" s="154"/>
      <c r="AT197" s="150" t="s">
        <v>153</v>
      </c>
      <c r="AU197" s="150" t="s">
        <v>81</v>
      </c>
      <c r="AV197" s="12" t="s">
        <v>79</v>
      </c>
      <c r="AW197" s="12" t="s">
        <v>28</v>
      </c>
      <c r="AX197" s="12" t="s">
        <v>71</v>
      </c>
      <c r="AY197" s="150" t="s">
        <v>144</v>
      </c>
    </row>
    <row r="198" spans="2:65" s="12" customFormat="1">
      <c r="B198" s="148"/>
      <c r="D198" s="149" t="s">
        <v>153</v>
      </c>
      <c r="E198" s="150" t="s">
        <v>1</v>
      </c>
      <c r="F198" s="151" t="s">
        <v>174</v>
      </c>
      <c r="H198" s="150" t="s">
        <v>1</v>
      </c>
      <c r="I198" s="152"/>
      <c r="L198" s="148"/>
      <c r="M198" s="153"/>
      <c r="T198" s="154"/>
      <c r="AT198" s="150" t="s">
        <v>153</v>
      </c>
      <c r="AU198" s="150" t="s">
        <v>81</v>
      </c>
      <c r="AV198" s="12" t="s">
        <v>79</v>
      </c>
      <c r="AW198" s="12" t="s">
        <v>28</v>
      </c>
      <c r="AX198" s="12" t="s">
        <v>71</v>
      </c>
      <c r="AY198" s="150" t="s">
        <v>144</v>
      </c>
    </row>
    <row r="199" spans="2:65" s="13" customFormat="1">
      <c r="B199" s="155"/>
      <c r="D199" s="149" t="s">
        <v>153</v>
      </c>
      <c r="E199" s="156" t="s">
        <v>1</v>
      </c>
      <c r="F199" s="157" t="s">
        <v>247</v>
      </c>
      <c r="H199" s="158">
        <v>3.15</v>
      </c>
      <c r="I199" s="159"/>
      <c r="L199" s="155"/>
      <c r="M199" s="160"/>
      <c r="T199" s="161"/>
      <c r="AT199" s="156" t="s">
        <v>153</v>
      </c>
      <c r="AU199" s="156" t="s">
        <v>81</v>
      </c>
      <c r="AV199" s="13" t="s">
        <v>81</v>
      </c>
      <c r="AW199" s="13" t="s">
        <v>28</v>
      </c>
      <c r="AX199" s="13" t="s">
        <v>71</v>
      </c>
      <c r="AY199" s="156" t="s">
        <v>144</v>
      </c>
    </row>
    <row r="200" spans="2:65" s="13" customFormat="1">
      <c r="B200" s="155"/>
      <c r="D200" s="149" t="s">
        <v>153</v>
      </c>
      <c r="E200" s="156" t="s">
        <v>1</v>
      </c>
      <c r="F200" s="157" t="s">
        <v>248</v>
      </c>
      <c r="H200" s="158">
        <v>3.137</v>
      </c>
      <c r="I200" s="159"/>
      <c r="L200" s="155"/>
      <c r="M200" s="160"/>
      <c r="T200" s="161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71</v>
      </c>
      <c r="AY200" s="156" t="s">
        <v>144</v>
      </c>
    </row>
    <row r="201" spans="2:65" s="13" customFormat="1">
      <c r="B201" s="155"/>
      <c r="D201" s="149" t="s">
        <v>153</v>
      </c>
      <c r="E201" s="156" t="s">
        <v>1</v>
      </c>
      <c r="F201" s="157" t="s">
        <v>249</v>
      </c>
      <c r="H201" s="158">
        <v>2.1030000000000002</v>
      </c>
      <c r="I201" s="159"/>
      <c r="L201" s="155"/>
      <c r="M201" s="160"/>
      <c r="T201" s="161"/>
      <c r="AT201" s="156" t="s">
        <v>153</v>
      </c>
      <c r="AU201" s="156" t="s">
        <v>81</v>
      </c>
      <c r="AV201" s="13" t="s">
        <v>81</v>
      </c>
      <c r="AW201" s="13" t="s">
        <v>28</v>
      </c>
      <c r="AX201" s="13" t="s">
        <v>71</v>
      </c>
      <c r="AY201" s="156" t="s">
        <v>144</v>
      </c>
    </row>
    <row r="202" spans="2:65" s="14" customFormat="1">
      <c r="B202" s="173"/>
      <c r="D202" s="149" t="s">
        <v>153</v>
      </c>
      <c r="E202" s="174" t="s">
        <v>1</v>
      </c>
      <c r="F202" s="175" t="s">
        <v>178</v>
      </c>
      <c r="H202" s="176">
        <v>8.39</v>
      </c>
      <c r="I202" s="177"/>
      <c r="L202" s="173"/>
      <c r="M202" s="178"/>
      <c r="T202" s="179"/>
      <c r="AT202" s="174" t="s">
        <v>153</v>
      </c>
      <c r="AU202" s="174" t="s">
        <v>81</v>
      </c>
      <c r="AV202" s="14" t="s">
        <v>145</v>
      </c>
      <c r="AW202" s="14" t="s">
        <v>28</v>
      </c>
      <c r="AX202" s="14" t="s">
        <v>71</v>
      </c>
      <c r="AY202" s="174" t="s">
        <v>144</v>
      </c>
    </row>
    <row r="203" spans="2:65" s="12" customFormat="1">
      <c r="B203" s="148"/>
      <c r="D203" s="149" t="s">
        <v>153</v>
      </c>
      <c r="E203" s="150" t="s">
        <v>1</v>
      </c>
      <c r="F203" s="151" t="s">
        <v>179</v>
      </c>
      <c r="H203" s="150" t="s">
        <v>1</v>
      </c>
      <c r="I203" s="152"/>
      <c r="L203" s="148"/>
      <c r="M203" s="153"/>
      <c r="T203" s="154"/>
      <c r="AT203" s="150" t="s">
        <v>153</v>
      </c>
      <c r="AU203" s="150" t="s">
        <v>81</v>
      </c>
      <c r="AV203" s="12" t="s">
        <v>79</v>
      </c>
      <c r="AW203" s="12" t="s">
        <v>28</v>
      </c>
      <c r="AX203" s="12" t="s">
        <v>71</v>
      </c>
      <c r="AY203" s="150" t="s">
        <v>144</v>
      </c>
    </row>
    <row r="204" spans="2:65" s="13" customFormat="1">
      <c r="B204" s="155"/>
      <c r="D204" s="149" t="s">
        <v>153</v>
      </c>
      <c r="E204" s="156" t="s">
        <v>1</v>
      </c>
      <c r="F204" s="157" t="s">
        <v>250</v>
      </c>
      <c r="H204" s="158">
        <v>4.4009999999999998</v>
      </c>
      <c r="I204" s="159"/>
      <c r="L204" s="155"/>
      <c r="M204" s="160"/>
      <c r="T204" s="161"/>
      <c r="AT204" s="156" t="s">
        <v>153</v>
      </c>
      <c r="AU204" s="156" t="s">
        <v>81</v>
      </c>
      <c r="AV204" s="13" t="s">
        <v>81</v>
      </c>
      <c r="AW204" s="13" t="s">
        <v>28</v>
      </c>
      <c r="AX204" s="13" t="s">
        <v>71</v>
      </c>
      <c r="AY204" s="156" t="s">
        <v>144</v>
      </c>
    </row>
    <row r="205" spans="2:65" s="13" customFormat="1">
      <c r="B205" s="155"/>
      <c r="D205" s="149" t="s">
        <v>153</v>
      </c>
      <c r="E205" s="156" t="s">
        <v>1</v>
      </c>
      <c r="F205" s="157" t="s">
        <v>251</v>
      </c>
      <c r="H205" s="158">
        <v>1.62</v>
      </c>
      <c r="I205" s="159"/>
      <c r="L205" s="155"/>
      <c r="M205" s="160"/>
      <c r="T205" s="161"/>
      <c r="AT205" s="156" t="s">
        <v>153</v>
      </c>
      <c r="AU205" s="156" t="s">
        <v>81</v>
      </c>
      <c r="AV205" s="13" t="s">
        <v>81</v>
      </c>
      <c r="AW205" s="13" t="s">
        <v>28</v>
      </c>
      <c r="AX205" s="13" t="s">
        <v>71</v>
      </c>
      <c r="AY205" s="156" t="s">
        <v>144</v>
      </c>
    </row>
    <row r="206" spans="2:65" s="14" customFormat="1">
      <c r="B206" s="173"/>
      <c r="D206" s="149" t="s">
        <v>153</v>
      </c>
      <c r="E206" s="174" t="s">
        <v>1</v>
      </c>
      <c r="F206" s="175" t="s">
        <v>178</v>
      </c>
      <c r="H206" s="176">
        <v>6.0209999999999999</v>
      </c>
      <c r="I206" s="177"/>
      <c r="L206" s="173"/>
      <c r="M206" s="178"/>
      <c r="T206" s="179"/>
      <c r="AT206" s="174" t="s">
        <v>153</v>
      </c>
      <c r="AU206" s="174" t="s">
        <v>81</v>
      </c>
      <c r="AV206" s="14" t="s">
        <v>145</v>
      </c>
      <c r="AW206" s="14" t="s">
        <v>28</v>
      </c>
      <c r="AX206" s="14" t="s">
        <v>71</v>
      </c>
      <c r="AY206" s="174" t="s">
        <v>144</v>
      </c>
    </row>
    <row r="207" spans="2:65" s="12" customFormat="1">
      <c r="B207" s="148"/>
      <c r="D207" s="149" t="s">
        <v>153</v>
      </c>
      <c r="E207" s="150" t="s">
        <v>1</v>
      </c>
      <c r="F207" s="151" t="s">
        <v>252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253</v>
      </c>
      <c r="H208" s="158">
        <v>143.964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71</v>
      </c>
      <c r="AY208" s="156" t="s">
        <v>144</v>
      </c>
    </row>
    <row r="209" spans="2:65" s="14" customFormat="1">
      <c r="B209" s="173"/>
      <c r="D209" s="149" t="s">
        <v>153</v>
      </c>
      <c r="E209" s="174" t="s">
        <v>1</v>
      </c>
      <c r="F209" s="175" t="s">
        <v>178</v>
      </c>
      <c r="H209" s="176">
        <v>143.964</v>
      </c>
      <c r="I209" s="177"/>
      <c r="L209" s="173"/>
      <c r="M209" s="178"/>
      <c r="T209" s="179"/>
      <c r="AT209" s="174" t="s">
        <v>153</v>
      </c>
      <c r="AU209" s="174" t="s">
        <v>81</v>
      </c>
      <c r="AV209" s="14" t="s">
        <v>145</v>
      </c>
      <c r="AW209" s="14" t="s">
        <v>28</v>
      </c>
      <c r="AX209" s="14" t="s">
        <v>71</v>
      </c>
      <c r="AY209" s="174" t="s">
        <v>144</v>
      </c>
    </row>
    <row r="210" spans="2:65" s="12" customFormat="1">
      <c r="B210" s="148"/>
      <c r="D210" s="149" t="s">
        <v>153</v>
      </c>
      <c r="E210" s="150" t="s">
        <v>1</v>
      </c>
      <c r="F210" s="151" t="s">
        <v>254</v>
      </c>
      <c r="H210" s="150" t="s">
        <v>1</v>
      </c>
      <c r="I210" s="152"/>
      <c r="L210" s="148"/>
      <c r="M210" s="153"/>
      <c r="T210" s="154"/>
      <c r="AT210" s="150" t="s">
        <v>153</v>
      </c>
      <c r="AU210" s="150" t="s">
        <v>81</v>
      </c>
      <c r="AV210" s="12" t="s">
        <v>79</v>
      </c>
      <c r="AW210" s="12" t="s">
        <v>28</v>
      </c>
      <c r="AX210" s="12" t="s">
        <v>71</v>
      </c>
      <c r="AY210" s="150" t="s">
        <v>144</v>
      </c>
    </row>
    <row r="211" spans="2:65" s="13" customFormat="1">
      <c r="B211" s="155"/>
      <c r="D211" s="149" t="s">
        <v>153</v>
      </c>
      <c r="E211" s="156" t="s">
        <v>1</v>
      </c>
      <c r="F211" s="157" t="s">
        <v>255</v>
      </c>
      <c r="H211" s="158">
        <v>59.277999999999999</v>
      </c>
      <c r="I211" s="159"/>
      <c r="L211" s="155"/>
      <c r="M211" s="160"/>
      <c r="T211" s="161"/>
      <c r="AT211" s="156" t="s">
        <v>153</v>
      </c>
      <c r="AU211" s="156" t="s">
        <v>81</v>
      </c>
      <c r="AV211" s="13" t="s">
        <v>81</v>
      </c>
      <c r="AW211" s="13" t="s">
        <v>28</v>
      </c>
      <c r="AX211" s="13" t="s">
        <v>71</v>
      </c>
      <c r="AY211" s="156" t="s">
        <v>144</v>
      </c>
    </row>
    <row r="212" spans="2:65" s="14" customFormat="1">
      <c r="B212" s="173"/>
      <c r="D212" s="149" t="s">
        <v>153</v>
      </c>
      <c r="E212" s="174" t="s">
        <v>1</v>
      </c>
      <c r="F212" s="175" t="s">
        <v>178</v>
      </c>
      <c r="H212" s="176">
        <v>59.277999999999999</v>
      </c>
      <c r="I212" s="177"/>
      <c r="L212" s="173"/>
      <c r="M212" s="178"/>
      <c r="T212" s="179"/>
      <c r="AT212" s="174" t="s">
        <v>153</v>
      </c>
      <c r="AU212" s="174" t="s">
        <v>81</v>
      </c>
      <c r="AV212" s="14" t="s">
        <v>145</v>
      </c>
      <c r="AW212" s="14" t="s">
        <v>28</v>
      </c>
      <c r="AX212" s="14" t="s">
        <v>71</v>
      </c>
      <c r="AY212" s="174" t="s">
        <v>144</v>
      </c>
    </row>
    <row r="213" spans="2:65" s="15" customFormat="1">
      <c r="B213" s="180"/>
      <c r="D213" s="149" t="s">
        <v>153</v>
      </c>
      <c r="E213" s="181" t="s">
        <v>1</v>
      </c>
      <c r="F213" s="182" t="s">
        <v>182</v>
      </c>
      <c r="H213" s="183">
        <v>217.65299999999999</v>
      </c>
      <c r="I213" s="184"/>
      <c r="L213" s="180"/>
      <c r="M213" s="185"/>
      <c r="T213" s="186"/>
      <c r="AT213" s="181" t="s">
        <v>153</v>
      </c>
      <c r="AU213" s="181" t="s">
        <v>81</v>
      </c>
      <c r="AV213" s="15" t="s">
        <v>151</v>
      </c>
      <c r="AW213" s="15" t="s">
        <v>28</v>
      </c>
      <c r="AX213" s="15" t="s">
        <v>79</v>
      </c>
      <c r="AY213" s="181" t="s">
        <v>144</v>
      </c>
    </row>
    <row r="214" spans="2:65" s="1" customFormat="1" ht="24.2" customHeight="1">
      <c r="B214" s="133"/>
      <c r="C214" s="134" t="s">
        <v>8</v>
      </c>
      <c r="D214" s="134" t="s">
        <v>147</v>
      </c>
      <c r="E214" s="135" t="s">
        <v>256</v>
      </c>
      <c r="F214" s="136" t="s">
        <v>257</v>
      </c>
      <c r="G214" s="137" t="s">
        <v>171</v>
      </c>
      <c r="H214" s="138">
        <v>45.741999999999997</v>
      </c>
      <c r="I214" s="139"/>
      <c r="J214" s="140">
        <f>ROUND(I214*H214,2)</f>
        <v>0</v>
      </c>
      <c r="K214" s="141"/>
      <c r="L214" s="32"/>
      <c r="M214" s="142" t="s">
        <v>1</v>
      </c>
      <c r="N214" s="143" t="s">
        <v>36</v>
      </c>
      <c r="P214" s="144">
        <f>O214*H214</f>
        <v>0</v>
      </c>
      <c r="Q214" s="144">
        <v>1.54E-2</v>
      </c>
      <c r="R214" s="144">
        <f>Q214*H214</f>
        <v>0.70442680000000002</v>
      </c>
      <c r="S214" s="144">
        <v>0</v>
      </c>
      <c r="T214" s="145">
        <f>S214*H214</f>
        <v>0</v>
      </c>
      <c r="AR214" s="146" t="s">
        <v>151</v>
      </c>
      <c r="AT214" s="146" t="s">
        <v>147</v>
      </c>
      <c r="AU214" s="146" t="s">
        <v>81</v>
      </c>
      <c r="AY214" s="17" t="s">
        <v>144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79</v>
      </c>
      <c r="BK214" s="147">
        <f>ROUND(I214*H214,2)</f>
        <v>0</v>
      </c>
      <c r="BL214" s="17" t="s">
        <v>151</v>
      </c>
      <c r="BM214" s="146" t="s">
        <v>258</v>
      </c>
    </row>
    <row r="215" spans="2:65" s="12" customFormat="1">
      <c r="B215" s="148"/>
      <c r="D215" s="149" t="s">
        <v>153</v>
      </c>
      <c r="E215" s="150" t="s">
        <v>1</v>
      </c>
      <c r="F215" s="151" t="s">
        <v>174</v>
      </c>
      <c r="H215" s="150" t="s">
        <v>1</v>
      </c>
      <c r="I215" s="152"/>
      <c r="L215" s="148"/>
      <c r="M215" s="153"/>
      <c r="T215" s="154"/>
      <c r="AT215" s="150" t="s">
        <v>153</v>
      </c>
      <c r="AU215" s="150" t="s">
        <v>81</v>
      </c>
      <c r="AV215" s="12" t="s">
        <v>79</v>
      </c>
      <c r="AW215" s="12" t="s">
        <v>28</v>
      </c>
      <c r="AX215" s="12" t="s">
        <v>71</v>
      </c>
      <c r="AY215" s="150" t="s">
        <v>144</v>
      </c>
    </row>
    <row r="216" spans="2:65" s="12" customFormat="1">
      <c r="B216" s="148"/>
      <c r="D216" s="149" t="s">
        <v>153</v>
      </c>
      <c r="E216" s="150" t="s">
        <v>1</v>
      </c>
      <c r="F216" s="151" t="s">
        <v>228</v>
      </c>
      <c r="H216" s="150" t="s">
        <v>1</v>
      </c>
      <c r="I216" s="152"/>
      <c r="L216" s="148"/>
      <c r="M216" s="153"/>
      <c r="T216" s="154"/>
      <c r="AT216" s="150" t="s">
        <v>153</v>
      </c>
      <c r="AU216" s="150" t="s">
        <v>81</v>
      </c>
      <c r="AV216" s="12" t="s">
        <v>79</v>
      </c>
      <c r="AW216" s="12" t="s">
        <v>28</v>
      </c>
      <c r="AX216" s="12" t="s">
        <v>71</v>
      </c>
      <c r="AY216" s="150" t="s">
        <v>144</v>
      </c>
    </row>
    <row r="217" spans="2:65" s="13" customFormat="1">
      <c r="B217" s="155"/>
      <c r="D217" s="149" t="s">
        <v>153</v>
      </c>
      <c r="E217" s="156" t="s">
        <v>1</v>
      </c>
      <c r="F217" s="157" t="s">
        <v>259</v>
      </c>
      <c r="H217" s="158">
        <v>6.0860000000000003</v>
      </c>
      <c r="I217" s="159"/>
      <c r="L217" s="155"/>
      <c r="M217" s="160"/>
      <c r="T217" s="161"/>
      <c r="AT217" s="156" t="s">
        <v>153</v>
      </c>
      <c r="AU217" s="156" t="s">
        <v>81</v>
      </c>
      <c r="AV217" s="13" t="s">
        <v>81</v>
      </c>
      <c r="AW217" s="13" t="s">
        <v>28</v>
      </c>
      <c r="AX217" s="13" t="s">
        <v>71</v>
      </c>
      <c r="AY217" s="156" t="s">
        <v>144</v>
      </c>
    </row>
    <row r="218" spans="2:65" s="12" customFormat="1">
      <c r="B218" s="148"/>
      <c r="D218" s="149" t="s">
        <v>153</v>
      </c>
      <c r="E218" s="150" t="s">
        <v>1</v>
      </c>
      <c r="F218" s="151" t="s">
        <v>230</v>
      </c>
      <c r="H218" s="150" t="s">
        <v>1</v>
      </c>
      <c r="I218" s="152"/>
      <c r="L218" s="148"/>
      <c r="M218" s="153"/>
      <c r="T218" s="154"/>
      <c r="AT218" s="150" t="s">
        <v>153</v>
      </c>
      <c r="AU218" s="150" t="s">
        <v>81</v>
      </c>
      <c r="AV218" s="12" t="s">
        <v>79</v>
      </c>
      <c r="AW218" s="12" t="s">
        <v>28</v>
      </c>
      <c r="AX218" s="12" t="s">
        <v>71</v>
      </c>
      <c r="AY218" s="150" t="s">
        <v>144</v>
      </c>
    </row>
    <row r="219" spans="2:65" s="13" customFormat="1">
      <c r="B219" s="155"/>
      <c r="D219" s="149" t="s">
        <v>153</v>
      </c>
      <c r="E219" s="156" t="s">
        <v>1</v>
      </c>
      <c r="F219" s="157" t="s">
        <v>260</v>
      </c>
      <c r="H219" s="158">
        <v>9.718</v>
      </c>
      <c r="I219" s="159"/>
      <c r="L219" s="155"/>
      <c r="M219" s="160"/>
      <c r="T219" s="161"/>
      <c r="AT219" s="156" t="s">
        <v>153</v>
      </c>
      <c r="AU219" s="156" t="s">
        <v>81</v>
      </c>
      <c r="AV219" s="13" t="s">
        <v>81</v>
      </c>
      <c r="AW219" s="13" t="s">
        <v>28</v>
      </c>
      <c r="AX219" s="13" t="s">
        <v>71</v>
      </c>
      <c r="AY219" s="156" t="s">
        <v>144</v>
      </c>
    </row>
    <row r="220" spans="2:65" s="12" customFormat="1">
      <c r="B220" s="148"/>
      <c r="D220" s="149" t="s">
        <v>153</v>
      </c>
      <c r="E220" s="150" t="s">
        <v>1</v>
      </c>
      <c r="F220" s="151" t="s">
        <v>232</v>
      </c>
      <c r="H220" s="150" t="s">
        <v>1</v>
      </c>
      <c r="I220" s="152"/>
      <c r="L220" s="148"/>
      <c r="M220" s="153"/>
      <c r="T220" s="154"/>
      <c r="AT220" s="150" t="s">
        <v>153</v>
      </c>
      <c r="AU220" s="150" t="s">
        <v>81</v>
      </c>
      <c r="AV220" s="12" t="s">
        <v>79</v>
      </c>
      <c r="AW220" s="12" t="s">
        <v>28</v>
      </c>
      <c r="AX220" s="12" t="s">
        <v>71</v>
      </c>
      <c r="AY220" s="150" t="s">
        <v>144</v>
      </c>
    </row>
    <row r="221" spans="2:65" s="13" customFormat="1">
      <c r="B221" s="155"/>
      <c r="D221" s="149" t="s">
        <v>153</v>
      </c>
      <c r="E221" s="156" t="s">
        <v>1</v>
      </c>
      <c r="F221" s="157" t="s">
        <v>261</v>
      </c>
      <c r="H221" s="158">
        <v>8.3699999999999992</v>
      </c>
      <c r="I221" s="159"/>
      <c r="L221" s="155"/>
      <c r="M221" s="160"/>
      <c r="T221" s="161"/>
      <c r="AT221" s="156" t="s">
        <v>153</v>
      </c>
      <c r="AU221" s="156" t="s">
        <v>81</v>
      </c>
      <c r="AV221" s="13" t="s">
        <v>81</v>
      </c>
      <c r="AW221" s="13" t="s">
        <v>28</v>
      </c>
      <c r="AX221" s="13" t="s">
        <v>71</v>
      </c>
      <c r="AY221" s="156" t="s">
        <v>144</v>
      </c>
    </row>
    <row r="222" spans="2:65" s="14" customFormat="1">
      <c r="B222" s="173"/>
      <c r="D222" s="149" t="s">
        <v>153</v>
      </c>
      <c r="E222" s="174" t="s">
        <v>1</v>
      </c>
      <c r="F222" s="175" t="s">
        <v>178</v>
      </c>
      <c r="H222" s="176">
        <v>24.173999999999999</v>
      </c>
      <c r="I222" s="177"/>
      <c r="L222" s="173"/>
      <c r="M222" s="178"/>
      <c r="T222" s="179"/>
      <c r="AT222" s="174" t="s">
        <v>153</v>
      </c>
      <c r="AU222" s="174" t="s">
        <v>81</v>
      </c>
      <c r="AV222" s="14" t="s">
        <v>145</v>
      </c>
      <c r="AW222" s="14" t="s">
        <v>28</v>
      </c>
      <c r="AX222" s="14" t="s">
        <v>71</v>
      </c>
      <c r="AY222" s="174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179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2" customFormat="1">
      <c r="B224" s="148"/>
      <c r="D224" s="149" t="s">
        <v>153</v>
      </c>
      <c r="E224" s="150" t="s">
        <v>1</v>
      </c>
      <c r="F224" s="151" t="s">
        <v>234</v>
      </c>
      <c r="H224" s="150" t="s">
        <v>1</v>
      </c>
      <c r="I224" s="152"/>
      <c r="L224" s="148"/>
      <c r="M224" s="153"/>
      <c r="T224" s="154"/>
      <c r="AT224" s="150" t="s">
        <v>153</v>
      </c>
      <c r="AU224" s="150" t="s">
        <v>81</v>
      </c>
      <c r="AV224" s="12" t="s">
        <v>79</v>
      </c>
      <c r="AW224" s="12" t="s">
        <v>28</v>
      </c>
      <c r="AX224" s="12" t="s">
        <v>71</v>
      </c>
      <c r="AY224" s="150" t="s">
        <v>144</v>
      </c>
    </row>
    <row r="225" spans="2:65" s="13" customFormat="1">
      <c r="B225" s="155"/>
      <c r="D225" s="149" t="s">
        <v>153</v>
      </c>
      <c r="E225" s="156" t="s">
        <v>1</v>
      </c>
      <c r="F225" s="157" t="s">
        <v>262</v>
      </c>
      <c r="H225" s="158">
        <v>2.1</v>
      </c>
      <c r="I225" s="159"/>
      <c r="L225" s="155"/>
      <c r="M225" s="160"/>
      <c r="T225" s="161"/>
      <c r="AT225" s="156" t="s">
        <v>153</v>
      </c>
      <c r="AU225" s="156" t="s">
        <v>81</v>
      </c>
      <c r="AV225" s="13" t="s">
        <v>81</v>
      </c>
      <c r="AW225" s="13" t="s">
        <v>28</v>
      </c>
      <c r="AX225" s="13" t="s">
        <v>71</v>
      </c>
      <c r="AY225" s="156" t="s">
        <v>144</v>
      </c>
    </row>
    <row r="226" spans="2:65" s="12" customFormat="1">
      <c r="B226" s="148"/>
      <c r="D226" s="149" t="s">
        <v>153</v>
      </c>
      <c r="E226" s="150" t="s">
        <v>1</v>
      </c>
      <c r="F226" s="151" t="s">
        <v>236</v>
      </c>
      <c r="H226" s="150" t="s">
        <v>1</v>
      </c>
      <c r="I226" s="152"/>
      <c r="L226" s="148"/>
      <c r="M226" s="153"/>
      <c r="T226" s="154"/>
      <c r="AT226" s="150" t="s">
        <v>153</v>
      </c>
      <c r="AU226" s="150" t="s">
        <v>81</v>
      </c>
      <c r="AV226" s="12" t="s">
        <v>79</v>
      </c>
      <c r="AW226" s="12" t="s">
        <v>28</v>
      </c>
      <c r="AX226" s="12" t="s">
        <v>71</v>
      </c>
      <c r="AY226" s="150" t="s">
        <v>144</v>
      </c>
    </row>
    <row r="227" spans="2:65" s="13" customFormat="1">
      <c r="B227" s="155"/>
      <c r="D227" s="149" t="s">
        <v>153</v>
      </c>
      <c r="E227" s="156" t="s">
        <v>1</v>
      </c>
      <c r="F227" s="157" t="s">
        <v>263</v>
      </c>
      <c r="H227" s="158">
        <v>9.3179999999999996</v>
      </c>
      <c r="I227" s="159"/>
      <c r="L227" s="155"/>
      <c r="M227" s="160"/>
      <c r="T227" s="161"/>
      <c r="AT227" s="156" t="s">
        <v>153</v>
      </c>
      <c r="AU227" s="156" t="s">
        <v>81</v>
      </c>
      <c r="AV227" s="13" t="s">
        <v>81</v>
      </c>
      <c r="AW227" s="13" t="s">
        <v>28</v>
      </c>
      <c r="AX227" s="13" t="s">
        <v>71</v>
      </c>
      <c r="AY227" s="156" t="s">
        <v>144</v>
      </c>
    </row>
    <row r="228" spans="2:65" s="12" customFormat="1">
      <c r="B228" s="148"/>
      <c r="D228" s="149" t="s">
        <v>153</v>
      </c>
      <c r="E228" s="150" t="s">
        <v>1</v>
      </c>
      <c r="F228" s="151" t="s">
        <v>238</v>
      </c>
      <c r="H228" s="150" t="s">
        <v>1</v>
      </c>
      <c r="I228" s="152"/>
      <c r="L228" s="148"/>
      <c r="M228" s="153"/>
      <c r="T228" s="154"/>
      <c r="AT228" s="150" t="s">
        <v>153</v>
      </c>
      <c r="AU228" s="150" t="s">
        <v>81</v>
      </c>
      <c r="AV228" s="12" t="s">
        <v>79</v>
      </c>
      <c r="AW228" s="12" t="s">
        <v>28</v>
      </c>
      <c r="AX228" s="12" t="s">
        <v>71</v>
      </c>
      <c r="AY228" s="150" t="s">
        <v>144</v>
      </c>
    </row>
    <row r="229" spans="2:65" s="13" customFormat="1">
      <c r="B229" s="155"/>
      <c r="D229" s="149" t="s">
        <v>153</v>
      </c>
      <c r="E229" s="156" t="s">
        <v>1</v>
      </c>
      <c r="F229" s="157" t="s">
        <v>264</v>
      </c>
      <c r="H229" s="158">
        <v>10.15</v>
      </c>
      <c r="I229" s="159"/>
      <c r="L229" s="155"/>
      <c r="M229" s="160"/>
      <c r="T229" s="161"/>
      <c r="AT229" s="156" t="s">
        <v>153</v>
      </c>
      <c r="AU229" s="156" t="s">
        <v>81</v>
      </c>
      <c r="AV229" s="13" t="s">
        <v>81</v>
      </c>
      <c r="AW229" s="13" t="s">
        <v>28</v>
      </c>
      <c r="AX229" s="13" t="s">
        <v>71</v>
      </c>
      <c r="AY229" s="156" t="s">
        <v>144</v>
      </c>
    </row>
    <row r="230" spans="2:65" s="14" customFormat="1">
      <c r="B230" s="173"/>
      <c r="D230" s="149" t="s">
        <v>153</v>
      </c>
      <c r="E230" s="174" t="s">
        <v>1</v>
      </c>
      <c r="F230" s="175" t="s">
        <v>178</v>
      </c>
      <c r="H230" s="176">
        <v>21.568000000000001</v>
      </c>
      <c r="I230" s="177"/>
      <c r="L230" s="173"/>
      <c r="M230" s="178"/>
      <c r="T230" s="179"/>
      <c r="AT230" s="174" t="s">
        <v>153</v>
      </c>
      <c r="AU230" s="174" t="s">
        <v>81</v>
      </c>
      <c r="AV230" s="14" t="s">
        <v>145</v>
      </c>
      <c r="AW230" s="14" t="s">
        <v>28</v>
      </c>
      <c r="AX230" s="14" t="s">
        <v>71</v>
      </c>
      <c r="AY230" s="174" t="s">
        <v>144</v>
      </c>
    </row>
    <row r="231" spans="2:65" s="15" customFormat="1">
      <c r="B231" s="180"/>
      <c r="D231" s="149" t="s">
        <v>153</v>
      </c>
      <c r="E231" s="181" t="s">
        <v>1</v>
      </c>
      <c r="F231" s="182" t="s">
        <v>182</v>
      </c>
      <c r="H231" s="183">
        <v>45.741999999999997</v>
      </c>
      <c r="I231" s="184"/>
      <c r="L231" s="180"/>
      <c r="M231" s="185"/>
      <c r="T231" s="186"/>
      <c r="AT231" s="181" t="s">
        <v>153</v>
      </c>
      <c r="AU231" s="181" t="s">
        <v>81</v>
      </c>
      <c r="AV231" s="15" t="s">
        <v>151</v>
      </c>
      <c r="AW231" s="15" t="s">
        <v>28</v>
      </c>
      <c r="AX231" s="15" t="s">
        <v>79</v>
      </c>
      <c r="AY231" s="181" t="s">
        <v>144</v>
      </c>
    </row>
    <row r="232" spans="2:65" s="1" customFormat="1" ht="24.2" customHeight="1">
      <c r="B232" s="133"/>
      <c r="C232" s="134" t="s">
        <v>265</v>
      </c>
      <c r="D232" s="134" t="s">
        <v>147</v>
      </c>
      <c r="E232" s="135" t="s">
        <v>266</v>
      </c>
      <c r="F232" s="136" t="s">
        <v>267</v>
      </c>
      <c r="G232" s="137" t="s">
        <v>171</v>
      </c>
      <c r="H232" s="138">
        <v>13.536</v>
      </c>
      <c r="I232" s="139"/>
      <c r="J232" s="140">
        <f>ROUND(I232*H232,2)</f>
        <v>0</v>
      </c>
      <c r="K232" s="141"/>
      <c r="L232" s="32"/>
      <c r="M232" s="142" t="s">
        <v>1</v>
      </c>
      <c r="N232" s="143" t="s">
        <v>36</v>
      </c>
      <c r="P232" s="144">
        <f>O232*H232</f>
        <v>0</v>
      </c>
      <c r="Q232" s="144">
        <v>1.8380000000000001E-2</v>
      </c>
      <c r="R232" s="144">
        <f>Q232*H232</f>
        <v>0.24879167999999999</v>
      </c>
      <c r="S232" s="144">
        <v>0</v>
      </c>
      <c r="T232" s="145">
        <f>S232*H232</f>
        <v>0</v>
      </c>
      <c r="AR232" s="146" t="s">
        <v>151</v>
      </c>
      <c r="AT232" s="146" t="s">
        <v>147</v>
      </c>
      <c r="AU232" s="146" t="s">
        <v>81</v>
      </c>
      <c r="AY232" s="17" t="s">
        <v>144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79</v>
      </c>
      <c r="BK232" s="147">
        <f>ROUND(I232*H232,2)</f>
        <v>0</v>
      </c>
      <c r="BL232" s="17" t="s">
        <v>151</v>
      </c>
      <c r="BM232" s="146" t="s">
        <v>268</v>
      </c>
    </row>
    <row r="233" spans="2:65" s="12" customFormat="1">
      <c r="B233" s="148"/>
      <c r="D233" s="149" t="s">
        <v>153</v>
      </c>
      <c r="E233" s="150" t="s">
        <v>1</v>
      </c>
      <c r="F233" s="151" t="s">
        <v>174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2" customFormat="1">
      <c r="B234" s="148"/>
      <c r="D234" s="149" t="s">
        <v>153</v>
      </c>
      <c r="E234" s="150" t="s">
        <v>1</v>
      </c>
      <c r="F234" s="151" t="s">
        <v>228</v>
      </c>
      <c r="H234" s="150" t="s">
        <v>1</v>
      </c>
      <c r="I234" s="152"/>
      <c r="L234" s="148"/>
      <c r="M234" s="153"/>
      <c r="T234" s="154"/>
      <c r="AT234" s="150" t="s">
        <v>153</v>
      </c>
      <c r="AU234" s="150" t="s">
        <v>81</v>
      </c>
      <c r="AV234" s="12" t="s">
        <v>79</v>
      </c>
      <c r="AW234" s="12" t="s">
        <v>28</v>
      </c>
      <c r="AX234" s="12" t="s">
        <v>71</v>
      </c>
      <c r="AY234" s="150" t="s">
        <v>144</v>
      </c>
    </row>
    <row r="235" spans="2:65" s="13" customFormat="1" ht="22.5">
      <c r="B235" s="155"/>
      <c r="D235" s="149" t="s">
        <v>153</v>
      </c>
      <c r="E235" s="156" t="s">
        <v>1</v>
      </c>
      <c r="F235" s="157" t="s">
        <v>269</v>
      </c>
      <c r="H235" s="158">
        <v>3.77</v>
      </c>
      <c r="I235" s="159"/>
      <c r="L235" s="155"/>
      <c r="M235" s="160"/>
      <c r="T235" s="161"/>
      <c r="AT235" s="156" t="s">
        <v>153</v>
      </c>
      <c r="AU235" s="156" t="s">
        <v>81</v>
      </c>
      <c r="AV235" s="13" t="s">
        <v>81</v>
      </c>
      <c r="AW235" s="13" t="s">
        <v>28</v>
      </c>
      <c r="AX235" s="13" t="s">
        <v>71</v>
      </c>
      <c r="AY235" s="156" t="s">
        <v>144</v>
      </c>
    </row>
    <row r="236" spans="2:65" s="12" customFormat="1">
      <c r="B236" s="148"/>
      <c r="D236" s="149" t="s">
        <v>153</v>
      </c>
      <c r="E236" s="150" t="s">
        <v>1</v>
      </c>
      <c r="F236" s="151" t="s">
        <v>270</v>
      </c>
      <c r="H236" s="150" t="s">
        <v>1</v>
      </c>
      <c r="I236" s="152"/>
      <c r="L236" s="148"/>
      <c r="M236" s="153"/>
      <c r="T236" s="154"/>
      <c r="AT236" s="150" t="s">
        <v>153</v>
      </c>
      <c r="AU236" s="150" t="s">
        <v>81</v>
      </c>
      <c r="AV236" s="12" t="s">
        <v>79</v>
      </c>
      <c r="AW236" s="12" t="s">
        <v>28</v>
      </c>
      <c r="AX236" s="12" t="s">
        <v>71</v>
      </c>
      <c r="AY236" s="150" t="s">
        <v>144</v>
      </c>
    </row>
    <row r="237" spans="2:65" s="13" customFormat="1">
      <c r="B237" s="155"/>
      <c r="D237" s="149" t="s">
        <v>153</v>
      </c>
      <c r="E237" s="156" t="s">
        <v>1</v>
      </c>
      <c r="F237" s="157" t="s">
        <v>271</v>
      </c>
      <c r="H237" s="158">
        <v>2.2879999999999998</v>
      </c>
      <c r="I237" s="159"/>
      <c r="L237" s="155"/>
      <c r="M237" s="160"/>
      <c r="T237" s="161"/>
      <c r="AT237" s="156" t="s">
        <v>153</v>
      </c>
      <c r="AU237" s="156" t="s">
        <v>81</v>
      </c>
      <c r="AV237" s="13" t="s">
        <v>81</v>
      </c>
      <c r="AW237" s="13" t="s">
        <v>28</v>
      </c>
      <c r="AX237" s="13" t="s">
        <v>71</v>
      </c>
      <c r="AY237" s="156" t="s">
        <v>144</v>
      </c>
    </row>
    <row r="238" spans="2:65" s="14" customFormat="1">
      <c r="B238" s="173"/>
      <c r="D238" s="149" t="s">
        <v>153</v>
      </c>
      <c r="E238" s="174" t="s">
        <v>1</v>
      </c>
      <c r="F238" s="175" t="s">
        <v>178</v>
      </c>
      <c r="H238" s="176">
        <v>6.0579999999999998</v>
      </c>
      <c r="I238" s="177"/>
      <c r="L238" s="173"/>
      <c r="M238" s="178"/>
      <c r="T238" s="179"/>
      <c r="AT238" s="174" t="s">
        <v>153</v>
      </c>
      <c r="AU238" s="174" t="s">
        <v>81</v>
      </c>
      <c r="AV238" s="14" t="s">
        <v>145</v>
      </c>
      <c r="AW238" s="14" t="s">
        <v>28</v>
      </c>
      <c r="AX238" s="14" t="s">
        <v>71</v>
      </c>
      <c r="AY238" s="174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179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2" customFormat="1">
      <c r="B240" s="148"/>
      <c r="D240" s="149" t="s">
        <v>153</v>
      </c>
      <c r="E240" s="150" t="s">
        <v>1</v>
      </c>
      <c r="F240" s="151" t="s">
        <v>272</v>
      </c>
      <c r="H240" s="150" t="s">
        <v>1</v>
      </c>
      <c r="I240" s="152"/>
      <c r="L240" s="148"/>
      <c r="M240" s="153"/>
      <c r="T240" s="154"/>
      <c r="AT240" s="150" t="s">
        <v>153</v>
      </c>
      <c r="AU240" s="150" t="s">
        <v>81</v>
      </c>
      <c r="AV240" s="12" t="s">
        <v>79</v>
      </c>
      <c r="AW240" s="12" t="s">
        <v>28</v>
      </c>
      <c r="AX240" s="12" t="s">
        <v>71</v>
      </c>
      <c r="AY240" s="150" t="s">
        <v>144</v>
      </c>
    </row>
    <row r="241" spans="2:65" s="13" customFormat="1">
      <c r="B241" s="155"/>
      <c r="D241" s="149" t="s">
        <v>153</v>
      </c>
      <c r="E241" s="156" t="s">
        <v>1</v>
      </c>
      <c r="F241" s="157" t="s">
        <v>273</v>
      </c>
      <c r="H241" s="158">
        <v>2.2949999999999999</v>
      </c>
      <c r="I241" s="159"/>
      <c r="L241" s="155"/>
      <c r="M241" s="160"/>
      <c r="T241" s="161"/>
      <c r="AT241" s="156" t="s">
        <v>153</v>
      </c>
      <c r="AU241" s="156" t="s">
        <v>81</v>
      </c>
      <c r="AV241" s="13" t="s">
        <v>81</v>
      </c>
      <c r="AW241" s="13" t="s">
        <v>28</v>
      </c>
      <c r="AX241" s="13" t="s">
        <v>71</v>
      </c>
      <c r="AY241" s="156" t="s">
        <v>144</v>
      </c>
    </row>
    <row r="242" spans="2:65" s="12" customFormat="1">
      <c r="B242" s="148"/>
      <c r="D242" s="149" t="s">
        <v>153</v>
      </c>
      <c r="E242" s="150" t="s">
        <v>1</v>
      </c>
      <c r="F242" s="151" t="s">
        <v>234</v>
      </c>
      <c r="H242" s="150" t="s">
        <v>1</v>
      </c>
      <c r="I242" s="152"/>
      <c r="L242" s="148"/>
      <c r="M242" s="153"/>
      <c r="T242" s="154"/>
      <c r="AT242" s="150" t="s">
        <v>153</v>
      </c>
      <c r="AU242" s="150" t="s">
        <v>81</v>
      </c>
      <c r="AV242" s="12" t="s">
        <v>79</v>
      </c>
      <c r="AW242" s="12" t="s">
        <v>28</v>
      </c>
      <c r="AX242" s="12" t="s">
        <v>71</v>
      </c>
      <c r="AY242" s="150" t="s">
        <v>144</v>
      </c>
    </row>
    <row r="243" spans="2:65" s="13" customFormat="1">
      <c r="B243" s="155"/>
      <c r="D243" s="149" t="s">
        <v>153</v>
      </c>
      <c r="E243" s="156" t="s">
        <v>1</v>
      </c>
      <c r="F243" s="157" t="s">
        <v>274</v>
      </c>
      <c r="H243" s="158">
        <v>1.62</v>
      </c>
      <c r="I243" s="159"/>
      <c r="L243" s="155"/>
      <c r="M243" s="160"/>
      <c r="T243" s="161"/>
      <c r="AT243" s="156" t="s">
        <v>153</v>
      </c>
      <c r="AU243" s="156" t="s">
        <v>81</v>
      </c>
      <c r="AV243" s="13" t="s">
        <v>81</v>
      </c>
      <c r="AW243" s="13" t="s">
        <v>28</v>
      </c>
      <c r="AX243" s="13" t="s">
        <v>71</v>
      </c>
      <c r="AY243" s="156" t="s">
        <v>144</v>
      </c>
    </row>
    <row r="244" spans="2:65" s="12" customFormat="1">
      <c r="B244" s="148"/>
      <c r="D244" s="149" t="s">
        <v>153</v>
      </c>
      <c r="E244" s="150" t="s">
        <v>1</v>
      </c>
      <c r="F244" s="151" t="s">
        <v>240</v>
      </c>
      <c r="H244" s="150" t="s">
        <v>1</v>
      </c>
      <c r="I244" s="152"/>
      <c r="L244" s="148"/>
      <c r="M244" s="153"/>
      <c r="T244" s="154"/>
      <c r="AT244" s="150" t="s">
        <v>153</v>
      </c>
      <c r="AU244" s="150" t="s">
        <v>81</v>
      </c>
      <c r="AV244" s="12" t="s">
        <v>79</v>
      </c>
      <c r="AW244" s="12" t="s">
        <v>28</v>
      </c>
      <c r="AX244" s="12" t="s">
        <v>71</v>
      </c>
      <c r="AY244" s="150" t="s">
        <v>144</v>
      </c>
    </row>
    <row r="245" spans="2:65" s="13" customFormat="1">
      <c r="B245" s="155"/>
      <c r="D245" s="149" t="s">
        <v>153</v>
      </c>
      <c r="E245" s="156" t="s">
        <v>1</v>
      </c>
      <c r="F245" s="157" t="s">
        <v>275</v>
      </c>
      <c r="H245" s="158">
        <v>3.5630000000000002</v>
      </c>
      <c r="I245" s="159"/>
      <c r="L245" s="155"/>
      <c r="M245" s="160"/>
      <c r="T245" s="161"/>
      <c r="AT245" s="156" t="s">
        <v>153</v>
      </c>
      <c r="AU245" s="156" t="s">
        <v>81</v>
      </c>
      <c r="AV245" s="13" t="s">
        <v>81</v>
      </c>
      <c r="AW245" s="13" t="s">
        <v>28</v>
      </c>
      <c r="AX245" s="13" t="s">
        <v>71</v>
      </c>
      <c r="AY245" s="156" t="s">
        <v>144</v>
      </c>
    </row>
    <row r="246" spans="2:65" s="14" customFormat="1">
      <c r="B246" s="173"/>
      <c r="D246" s="149" t="s">
        <v>153</v>
      </c>
      <c r="E246" s="174" t="s">
        <v>1</v>
      </c>
      <c r="F246" s="175" t="s">
        <v>178</v>
      </c>
      <c r="H246" s="176">
        <v>7.4779999999999998</v>
      </c>
      <c r="I246" s="177"/>
      <c r="L246" s="173"/>
      <c r="M246" s="178"/>
      <c r="T246" s="179"/>
      <c r="AT246" s="174" t="s">
        <v>153</v>
      </c>
      <c r="AU246" s="174" t="s">
        <v>81</v>
      </c>
      <c r="AV246" s="14" t="s">
        <v>145</v>
      </c>
      <c r="AW246" s="14" t="s">
        <v>28</v>
      </c>
      <c r="AX246" s="14" t="s">
        <v>71</v>
      </c>
      <c r="AY246" s="174" t="s">
        <v>144</v>
      </c>
    </row>
    <row r="247" spans="2:65" s="15" customFormat="1">
      <c r="B247" s="180"/>
      <c r="D247" s="149" t="s">
        <v>153</v>
      </c>
      <c r="E247" s="181" t="s">
        <v>1</v>
      </c>
      <c r="F247" s="182" t="s">
        <v>182</v>
      </c>
      <c r="H247" s="183">
        <v>13.536</v>
      </c>
      <c r="I247" s="184"/>
      <c r="L247" s="180"/>
      <c r="M247" s="185"/>
      <c r="T247" s="186"/>
      <c r="AT247" s="181" t="s">
        <v>153</v>
      </c>
      <c r="AU247" s="181" t="s">
        <v>81</v>
      </c>
      <c r="AV247" s="15" t="s">
        <v>151</v>
      </c>
      <c r="AW247" s="15" t="s">
        <v>28</v>
      </c>
      <c r="AX247" s="15" t="s">
        <v>79</v>
      </c>
      <c r="AY247" s="181" t="s">
        <v>144</v>
      </c>
    </row>
    <row r="248" spans="2:65" s="1" customFormat="1" ht="24.2" customHeight="1">
      <c r="B248" s="133"/>
      <c r="C248" s="134" t="s">
        <v>276</v>
      </c>
      <c r="D248" s="134" t="s">
        <v>147</v>
      </c>
      <c r="E248" s="135" t="s">
        <v>277</v>
      </c>
      <c r="F248" s="136" t="s">
        <v>278</v>
      </c>
      <c r="G248" s="137" t="s">
        <v>279</v>
      </c>
      <c r="H248" s="138">
        <v>18.2</v>
      </c>
      <c r="I248" s="139"/>
      <c r="J248" s="140">
        <f>ROUND(I248*H248,2)</f>
        <v>0</v>
      </c>
      <c r="K248" s="141"/>
      <c r="L248" s="32"/>
      <c r="M248" s="142" t="s">
        <v>1</v>
      </c>
      <c r="N248" s="143" t="s">
        <v>36</v>
      </c>
      <c r="P248" s="144">
        <f>O248*H248</f>
        <v>0</v>
      </c>
      <c r="Q248" s="144">
        <v>1.5E-3</v>
      </c>
      <c r="R248" s="144">
        <f>Q248*H248</f>
        <v>2.7299999999999998E-2</v>
      </c>
      <c r="S248" s="144">
        <v>0</v>
      </c>
      <c r="T248" s="145">
        <f>S248*H248</f>
        <v>0</v>
      </c>
      <c r="AR248" s="146" t="s">
        <v>151</v>
      </c>
      <c r="AT248" s="146" t="s">
        <v>147</v>
      </c>
      <c r="AU248" s="146" t="s">
        <v>81</v>
      </c>
      <c r="AY248" s="17" t="s">
        <v>144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7" t="s">
        <v>79</v>
      </c>
      <c r="BK248" s="147">
        <f>ROUND(I248*H248,2)</f>
        <v>0</v>
      </c>
      <c r="BL248" s="17" t="s">
        <v>151</v>
      </c>
      <c r="BM248" s="146" t="s">
        <v>280</v>
      </c>
    </row>
    <row r="249" spans="2:65" s="12" customFormat="1">
      <c r="B249" s="148"/>
      <c r="D249" s="149" t="s">
        <v>153</v>
      </c>
      <c r="E249" s="150" t="s">
        <v>1</v>
      </c>
      <c r="F249" s="151" t="s">
        <v>281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282</v>
      </c>
      <c r="H250" s="158">
        <v>15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2" customFormat="1">
      <c r="B251" s="148"/>
      <c r="D251" s="149" t="s">
        <v>153</v>
      </c>
      <c r="E251" s="150" t="s">
        <v>1</v>
      </c>
      <c r="F251" s="151" t="s">
        <v>160</v>
      </c>
      <c r="H251" s="150" t="s">
        <v>1</v>
      </c>
      <c r="I251" s="152"/>
      <c r="L251" s="148"/>
      <c r="M251" s="153"/>
      <c r="T251" s="154"/>
      <c r="AT251" s="150" t="s">
        <v>153</v>
      </c>
      <c r="AU251" s="150" t="s">
        <v>81</v>
      </c>
      <c r="AV251" s="12" t="s">
        <v>79</v>
      </c>
      <c r="AW251" s="12" t="s">
        <v>28</v>
      </c>
      <c r="AX251" s="12" t="s">
        <v>71</v>
      </c>
      <c r="AY251" s="150" t="s">
        <v>144</v>
      </c>
    </row>
    <row r="252" spans="2:65" s="13" customFormat="1">
      <c r="B252" s="155"/>
      <c r="D252" s="149" t="s">
        <v>153</v>
      </c>
      <c r="E252" s="156" t="s">
        <v>1</v>
      </c>
      <c r="F252" s="157" t="s">
        <v>283</v>
      </c>
      <c r="H252" s="158">
        <v>2.4</v>
      </c>
      <c r="I252" s="159"/>
      <c r="L252" s="155"/>
      <c r="M252" s="160"/>
      <c r="T252" s="161"/>
      <c r="AT252" s="156" t="s">
        <v>153</v>
      </c>
      <c r="AU252" s="156" t="s">
        <v>81</v>
      </c>
      <c r="AV252" s="13" t="s">
        <v>81</v>
      </c>
      <c r="AW252" s="13" t="s">
        <v>28</v>
      </c>
      <c r="AX252" s="13" t="s">
        <v>71</v>
      </c>
      <c r="AY252" s="156" t="s">
        <v>144</v>
      </c>
    </row>
    <row r="253" spans="2:65" s="12" customFormat="1">
      <c r="B253" s="148"/>
      <c r="D253" s="149" t="s">
        <v>153</v>
      </c>
      <c r="E253" s="150" t="s">
        <v>1</v>
      </c>
      <c r="F253" s="151" t="s">
        <v>284</v>
      </c>
      <c r="H253" s="150" t="s">
        <v>1</v>
      </c>
      <c r="I253" s="152"/>
      <c r="L253" s="148"/>
      <c r="M253" s="153"/>
      <c r="T253" s="154"/>
      <c r="AT253" s="150" t="s">
        <v>153</v>
      </c>
      <c r="AU253" s="150" t="s">
        <v>81</v>
      </c>
      <c r="AV253" s="12" t="s">
        <v>79</v>
      </c>
      <c r="AW253" s="12" t="s">
        <v>28</v>
      </c>
      <c r="AX253" s="12" t="s">
        <v>71</v>
      </c>
      <c r="AY253" s="150" t="s">
        <v>144</v>
      </c>
    </row>
    <row r="254" spans="2:65" s="13" customFormat="1">
      <c r="B254" s="155"/>
      <c r="D254" s="149" t="s">
        <v>153</v>
      </c>
      <c r="E254" s="156" t="s">
        <v>1</v>
      </c>
      <c r="F254" s="157" t="s">
        <v>285</v>
      </c>
      <c r="H254" s="158">
        <v>0.8</v>
      </c>
      <c r="I254" s="159"/>
      <c r="L254" s="155"/>
      <c r="M254" s="160"/>
      <c r="T254" s="161"/>
      <c r="AT254" s="156" t="s">
        <v>153</v>
      </c>
      <c r="AU254" s="156" t="s">
        <v>81</v>
      </c>
      <c r="AV254" s="13" t="s">
        <v>81</v>
      </c>
      <c r="AW254" s="13" t="s">
        <v>28</v>
      </c>
      <c r="AX254" s="13" t="s">
        <v>71</v>
      </c>
      <c r="AY254" s="156" t="s">
        <v>144</v>
      </c>
    </row>
    <row r="255" spans="2:65" s="14" customFormat="1">
      <c r="B255" s="173"/>
      <c r="D255" s="149" t="s">
        <v>153</v>
      </c>
      <c r="E255" s="174" t="s">
        <v>1</v>
      </c>
      <c r="F255" s="175" t="s">
        <v>178</v>
      </c>
      <c r="H255" s="176">
        <v>18.2</v>
      </c>
      <c r="I255" s="177"/>
      <c r="L255" s="173"/>
      <c r="M255" s="178"/>
      <c r="T255" s="179"/>
      <c r="AT255" s="174" t="s">
        <v>153</v>
      </c>
      <c r="AU255" s="174" t="s">
        <v>81</v>
      </c>
      <c r="AV255" s="14" t="s">
        <v>145</v>
      </c>
      <c r="AW255" s="14" t="s">
        <v>28</v>
      </c>
      <c r="AX255" s="14" t="s">
        <v>79</v>
      </c>
      <c r="AY255" s="174" t="s">
        <v>144</v>
      </c>
    </row>
    <row r="256" spans="2:65" s="1" customFormat="1" ht="24.2" customHeight="1">
      <c r="B256" s="133"/>
      <c r="C256" s="193" t="s">
        <v>286</v>
      </c>
      <c r="D256" s="193" t="s">
        <v>147</v>
      </c>
      <c r="E256" s="194" t="s">
        <v>287</v>
      </c>
      <c r="F256" s="195" t="s">
        <v>288</v>
      </c>
      <c r="G256" s="196" t="s">
        <v>171</v>
      </c>
      <c r="H256" s="197">
        <v>73.424000000000007</v>
      </c>
      <c r="I256" s="198"/>
      <c r="J256" s="198">
        <f>ROUND(I256*H256,2)</f>
        <v>0</v>
      </c>
      <c r="K256" s="141"/>
      <c r="L256" s="32"/>
      <c r="M256" s="142" t="s">
        <v>1</v>
      </c>
      <c r="N256" s="143" t="s">
        <v>36</v>
      </c>
      <c r="P256" s="144">
        <f>O256*H256</f>
        <v>0</v>
      </c>
      <c r="Q256" s="144">
        <v>0</v>
      </c>
      <c r="R256" s="144">
        <f>Q256*H256</f>
        <v>0</v>
      </c>
      <c r="S256" s="144">
        <v>0</v>
      </c>
      <c r="T256" s="145">
        <f>S256*H256</f>
        <v>0</v>
      </c>
      <c r="AR256" s="146" t="s">
        <v>151</v>
      </c>
      <c r="AT256" s="146" t="s">
        <v>147</v>
      </c>
      <c r="AU256" s="146" t="s">
        <v>81</v>
      </c>
      <c r="AY256" s="17" t="s">
        <v>144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7" t="s">
        <v>79</v>
      </c>
      <c r="BK256" s="147">
        <f>ROUND(I256*H256,2)</f>
        <v>0</v>
      </c>
      <c r="BL256" s="17" t="s">
        <v>151</v>
      </c>
      <c r="BM256" s="146" t="s">
        <v>289</v>
      </c>
    </row>
    <row r="257" spans="2:65" s="13" customFormat="1">
      <c r="B257" s="155"/>
      <c r="D257" s="149" t="s">
        <v>153</v>
      </c>
      <c r="E257" s="156" t="s">
        <v>1</v>
      </c>
      <c r="F257" s="157" t="s">
        <v>290</v>
      </c>
      <c r="H257" s="158">
        <v>11.423999999999999</v>
      </c>
      <c r="I257" s="159"/>
      <c r="L257" s="155"/>
      <c r="M257" s="160"/>
      <c r="T257" s="161"/>
      <c r="AT257" s="156" t="s">
        <v>153</v>
      </c>
      <c r="AU257" s="156" t="s">
        <v>81</v>
      </c>
      <c r="AV257" s="13" t="s">
        <v>81</v>
      </c>
      <c r="AW257" s="13" t="s">
        <v>28</v>
      </c>
      <c r="AX257" s="13" t="s">
        <v>71</v>
      </c>
      <c r="AY257" s="156" t="s">
        <v>144</v>
      </c>
    </row>
    <row r="258" spans="2:65" s="14" customFormat="1">
      <c r="B258" s="173"/>
      <c r="D258" s="149" t="s">
        <v>153</v>
      </c>
      <c r="E258" s="174" t="s">
        <v>1</v>
      </c>
      <c r="F258" s="175" t="s">
        <v>178</v>
      </c>
      <c r="H258" s="176">
        <v>11.423999999999999</v>
      </c>
      <c r="I258" s="177"/>
      <c r="L258" s="173"/>
      <c r="M258" s="178"/>
      <c r="T258" s="179"/>
      <c r="AT258" s="174" t="s">
        <v>153</v>
      </c>
      <c r="AU258" s="174" t="s">
        <v>81</v>
      </c>
      <c r="AV258" s="14" t="s">
        <v>145</v>
      </c>
      <c r="AW258" s="14" t="s">
        <v>28</v>
      </c>
      <c r="AX258" s="14" t="s">
        <v>71</v>
      </c>
      <c r="AY258" s="174" t="s">
        <v>144</v>
      </c>
    </row>
    <row r="259" spans="2:65" s="12" customFormat="1">
      <c r="B259" s="148"/>
      <c r="D259" s="149" t="s">
        <v>153</v>
      </c>
      <c r="E259" s="150" t="s">
        <v>1</v>
      </c>
      <c r="F259" s="151" t="s">
        <v>291</v>
      </c>
      <c r="H259" s="150" t="s">
        <v>1</v>
      </c>
      <c r="I259" s="152"/>
      <c r="L259" s="148"/>
      <c r="M259" s="153"/>
      <c r="T259" s="154"/>
      <c r="AT259" s="150" t="s">
        <v>153</v>
      </c>
      <c r="AU259" s="150" t="s">
        <v>81</v>
      </c>
      <c r="AV259" s="12" t="s">
        <v>79</v>
      </c>
      <c r="AW259" s="12" t="s">
        <v>28</v>
      </c>
      <c r="AX259" s="12" t="s">
        <v>71</v>
      </c>
      <c r="AY259" s="150" t="s">
        <v>144</v>
      </c>
    </row>
    <row r="260" spans="2:65" s="13" customFormat="1">
      <c r="B260" s="155"/>
      <c r="D260" s="149" t="s">
        <v>153</v>
      </c>
      <c r="E260" s="156" t="s">
        <v>1</v>
      </c>
      <c r="F260" s="157" t="s">
        <v>554</v>
      </c>
      <c r="H260" s="158">
        <v>62</v>
      </c>
      <c r="I260" s="159"/>
      <c r="L260" s="155"/>
      <c r="M260" s="160"/>
      <c r="T260" s="161"/>
      <c r="AT260" s="156" t="s">
        <v>153</v>
      </c>
      <c r="AU260" s="156" t="s">
        <v>81</v>
      </c>
      <c r="AV260" s="13" t="s">
        <v>81</v>
      </c>
      <c r="AW260" s="13" t="s">
        <v>28</v>
      </c>
      <c r="AX260" s="13" t="s">
        <v>71</v>
      </c>
      <c r="AY260" s="156" t="s">
        <v>144</v>
      </c>
    </row>
    <row r="261" spans="2:65" s="14" customFormat="1">
      <c r="B261" s="173"/>
      <c r="D261" s="149" t="s">
        <v>153</v>
      </c>
      <c r="E261" s="174" t="s">
        <v>1</v>
      </c>
      <c r="F261" s="175" t="s">
        <v>178</v>
      </c>
      <c r="H261" s="176">
        <v>62</v>
      </c>
      <c r="I261" s="177"/>
      <c r="L261" s="173"/>
      <c r="M261" s="178"/>
      <c r="T261" s="179"/>
      <c r="AT261" s="174" t="s">
        <v>153</v>
      </c>
      <c r="AU261" s="174" t="s">
        <v>81</v>
      </c>
      <c r="AV261" s="14" t="s">
        <v>145</v>
      </c>
      <c r="AW261" s="14" t="s">
        <v>28</v>
      </c>
      <c r="AX261" s="14" t="s">
        <v>71</v>
      </c>
      <c r="AY261" s="174" t="s">
        <v>144</v>
      </c>
    </row>
    <row r="262" spans="2:65" s="15" customFormat="1">
      <c r="B262" s="180"/>
      <c r="D262" s="149" t="s">
        <v>153</v>
      </c>
      <c r="E262" s="181" t="s">
        <v>1</v>
      </c>
      <c r="F262" s="182" t="s">
        <v>182</v>
      </c>
      <c r="H262" s="183">
        <v>73.424000000000007</v>
      </c>
      <c r="I262" s="184"/>
      <c r="L262" s="180"/>
      <c r="M262" s="185"/>
      <c r="T262" s="186"/>
      <c r="AT262" s="181" t="s">
        <v>153</v>
      </c>
      <c r="AU262" s="181" t="s">
        <v>81</v>
      </c>
      <c r="AV262" s="15" t="s">
        <v>151</v>
      </c>
      <c r="AW262" s="15" t="s">
        <v>28</v>
      </c>
      <c r="AX262" s="15" t="s">
        <v>79</v>
      </c>
      <c r="AY262" s="181" t="s">
        <v>144</v>
      </c>
    </row>
    <row r="263" spans="2:65" s="1" customFormat="1" ht="24.2" customHeight="1">
      <c r="B263" s="133"/>
      <c r="C263" s="193" t="s">
        <v>293</v>
      </c>
      <c r="D263" s="193" t="s">
        <v>147</v>
      </c>
      <c r="E263" s="194" t="s">
        <v>294</v>
      </c>
      <c r="F263" s="195" t="s">
        <v>295</v>
      </c>
      <c r="G263" s="196" t="s">
        <v>150</v>
      </c>
      <c r="H263" s="197">
        <v>1.1160000000000001</v>
      </c>
      <c r="I263" s="198"/>
      <c r="J263" s="198">
        <f>ROUND(I263*H263,2)</f>
        <v>0</v>
      </c>
      <c r="K263" s="141"/>
      <c r="L263" s="32"/>
      <c r="M263" s="142" t="s">
        <v>1</v>
      </c>
      <c r="N263" s="143" t="s">
        <v>36</v>
      </c>
      <c r="P263" s="144">
        <f>O263*H263</f>
        <v>0</v>
      </c>
      <c r="Q263" s="144">
        <v>9.1E-4</v>
      </c>
      <c r="R263" s="144">
        <f>Q263*H263</f>
        <v>1.0155600000000002E-3</v>
      </c>
      <c r="S263" s="144">
        <v>0</v>
      </c>
      <c r="T263" s="145">
        <f>S263*H263</f>
        <v>0</v>
      </c>
      <c r="AR263" s="146" t="s">
        <v>151</v>
      </c>
      <c r="AT263" s="146" t="s">
        <v>147</v>
      </c>
      <c r="AU263" s="146" t="s">
        <v>81</v>
      </c>
      <c r="AY263" s="17" t="s">
        <v>144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7" t="s">
        <v>79</v>
      </c>
      <c r="BK263" s="147">
        <f>ROUND(I263*H263,2)</f>
        <v>0</v>
      </c>
      <c r="BL263" s="17" t="s">
        <v>151</v>
      </c>
      <c r="BM263" s="146" t="s">
        <v>792</v>
      </c>
    </row>
    <row r="264" spans="2:65" s="13" customFormat="1">
      <c r="B264" s="155"/>
      <c r="D264" s="149" t="s">
        <v>153</v>
      </c>
      <c r="E264" s="156" t="s">
        <v>1</v>
      </c>
      <c r="F264" s="157" t="s">
        <v>297</v>
      </c>
      <c r="H264" s="158">
        <v>1.1160000000000001</v>
      </c>
      <c r="I264" s="159"/>
      <c r="L264" s="155"/>
      <c r="M264" s="160"/>
      <c r="T264" s="161"/>
      <c r="AT264" s="156" t="s">
        <v>153</v>
      </c>
      <c r="AU264" s="156" t="s">
        <v>81</v>
      </c>
      <c r="AV264" s="13" t="s">
        <v>81</v>
      </c>
      <c r="AW264" s="13" t="s">
        <v>28</v>
      </c>
      <c r="AX264" s="13" t="s">
        <v>79</v>
      </c>
      <c r="AY264" s="156" t="s">
        <v>144</v>
      </c>
    </row>
    <row r="265" spans="2:65" s="1" customFormat="1" ht="24.2" customHeight="1">
      <c r="B265" s="133"/>
      <c r="C265" s="134" t="s">
        <v>298</v>
      </c>
      <c r="D265" s="134" t="s">
        <v>147</v>
      </c>
      <c r="E265" s="135" t="s">
        <v>299</v>
      </c>
      <c r="F265" s="136" t="s">
        <v>300</v>
      </c>
      <c r="G265" s="137" t="s">
        <v>171</v>
      </c>
      <c r="H265" s="138">
        <v>0.18</v>
      </c>
      <c r="I265" s="139"/>
      <c r="J265" s="140">
        <f>ROUND(I265*H265,2)</f>
        <v>0</v>
      </c>
      <c r="K265" s="141"/>
      <c r="L265" s="32"/>
      <c r="M265" s="142" t="s">
        <v>1</v>
      </c>
      <c r="N265" s="143" t="s">
        <v>36</v>
      </c>
      <c r="P265" s="144">
        <f>O265*H265</f>
        <v>0</v>
      </c>
      <c r="Q265" s="144">
        <v>0.105</v>
      </c>
      <c r="R265" s="144">
        <f>Q265*H265</f>
        <v>1.89E-2</v>
      </c>
      <c r="S265" s="144">
        <v>0</v>
      </c>
      <c r="T265" s="145">
        <f>S265*H265</f>
        <v>0</v>
      </c>
      <c r="AR265" s="146" t="s">
        <v>151</v>
      </c>
      <c r="AT265" s="146" t="s">
        <v>147</v>
      </c>
      <c r="AU265" s="146" t="s">
        <v>81</v>
      </c>
      <c r="AY265" s="17" t="s">
        <v>144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7" t="s">
        <v>79</v>
      </c>
      <c r="BK265" s="147">
        <f>ROUND(I265*H265,2)</f>
        <v>0</v>
      </c>
      <c r="BL265" s="17" t="s">
        <v>151</v>
      </c>
      <c r="BM265" s="146" t="s">
        <v>793</v>
      </c>
    </row>
    <row r="266" spans="2:65" s="12" customFormat="1">
      <c r="B266" s="148"/>
      <c r="D266" s="149" t="s">
        <v>153</v>
      </c>
      <c r="E266" s="150" t="s">
        <v>1</v>
      </c>
      <c r="F266" s="151" t="s">
        <v>302</v>
      </c>
      <c r="H266" s="150" t="s">
        <v>1</v>
      </c>
      <c r="I266" s="152"/>
      <c r="L266" s="148"/>
      <c r="M266" s="153"/>
      <c r="T266" s="154"/>
      <c r="AT266" s="150" t="s">
        <v>153</v>
      </c>
      <c r="AU266" s="150" t="s">
        <v>81</v>
      </c>
      <c r="AV266" s="12" t="s">
        <v>79</v>
      </c>
      <c r="AW266" s="12" t="s">
        <v>28</v>
      </c>
      <c r="AX266" s="12" t="s">
        <v>71</v>
      </c>
      <c r="AY266" s="150" t="s">
        <v>144</v>
      </c>
    </row>
    <row r="267" spans="2:65" s="13" customFormat="1">
      <c r="B267" s="155"/>
      <c r="D267" s="149" t="s">
        <v>153</v>
      </c>
      <c r="E267" s="156" t="s">
        <v>1</v>
      </c>
      <c r="F267" s="157" t="s">
        <v>303</v>
      </c>
      <c r="H267" s="158">
        <v>0.18</v>
      </c>
      <c r="I267" s="159"/>
      <c r="L267" s="155"/>
      <c r="M267" s="160"/>
      <c r="T267" s="161"/>
      <c r="AT267" s="156" t="s">
        <v>153</v>
      </c>
      <c r="AU267" s="156" t="s">
        <v>81</v>
      </c>
      <c r="AV267" s="13" t="s">
        <v>81</v>
      </c>
      <c r="AW267" s="13" t="s">
        <v>28</v>
      </c>
      <c r="AX267" s="13" t="s">
        <v>79</v>
      </c>
      <c r="AY267" s="156" t="s">
        <v>144</v>
      </c>
    </row>
    <row r="268" spans="2:65" s="1" customFormat="1" ht="24.2" customHeight="1">
      <c r="B268" s="133"/>
      <c r="C268" s="134" t="s">
        <v>7</v>
      </c>
      <c r="D268" s="134" t="s">
        <v>147</v>
      </c>
      <c r="E268" s="135" t="s">
        <v>304</v>
      </c>
      <c r="F268" s="136" t="s">
        <v>305</v>
      </c>
      <c r="G268" s="137" t="s">
        <v>171</v>
      </c>
      <c r="H268" s="138">
        <v>55.8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36</v>
      </c>
      <c r="P268" s="144">
        <f>O268*H268</f>
        <v>0</v>
      </c>
      <c r="Q268" s="144">
        <v>4.0800000000000003E-2</v>
      </c>
      <c r="R268" s="144">
        <f>Q268*H268</f>
        <v>2.27664</v>
      </c>
      <c r="S268" s="144">
        <v>0</v>
      </c>
      <c r="T268" s="145">
        <f>S268*H268</f>
        <v>0</v>
      </c>
      <c r="AR268" s="146" t="s">
        <v>151</v>
      </c>
      <c r="AT268" s="146" t="s">
        <v>147</v>
      </c>
      <c r="AU268" s="146" t="s">
        <v>81</v>
      </c>
      <c r="AY268" s="17" t="s">
        <v>144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79</v>
      </c>
      <c r="BK268" s="147">
        <f>ROUND(I268*H268,2)</f>
        <v>0</v>
      </c>
      <c r="BL268" s="17" t="s">
        <v>151</v>
      </c>
      <c r="BM268" s="146" t="s">
        <v>306</v>
      </c>
    </row>
    <row r="269" spans="2:65" s="12" customFormat="1">
      <c r="B269" s="148"/>
      <c r="D269" s="149" t="s">
        <v>153</v>
      </c>
      <c r="E269" s="150" t="s">
        <v>1</v>
      </c>
      <c r="F269" s="151" t="s">
        <v>174</v>
      </c>
      <c r="H269" s="150" t="s">
        <v>1</v>
      </c>
      <c r="I269" s="152"/>
      <c r="L269" s="148"/>
      <c r="M269" s="153"/>
      <c r="T269" s="154"/>
      <c r="AT269" s="150" t="s">
        <v>153</v>
      </c>
      <c r="AU269" s="150" t="s">
        <v>81</v>
      </c>
      <c r="AV269" s="12" t="s">
        <v>79</v>
      </c>
      <c r="AW269" s="12" t="s">
        <v>28</v>
      </c>
      <c r="AX269" s="12" t="s">
        <v>71</v>
      </c>
      <c r="AY269" s="150" t="s">
        <v>144</v>
      </c>
    </row>
    <row r="270" spans="2:65" s="13" customFormat="1">
      <c r="B270" s="155"/>
      <c r="D270" s="149" t="s">
        <v>153</v>
      </c>
      <c r="E270" s="156" t="s">
        <v>1</v>
      </c>
      <c r="F270" s="157" t="s">
        <v>307</v>
      </c>
      <c r="H270" s="158">
        <v>27.9</v>
      </c>
      <c r="I270" s="159"/>
      <c r="L270" s="155"/>
      <c r="M270" s="160"/>
      <c r="T270" s="161"/>
      <c r="AT270" s="156" t="s">
        <v>153</v>
      </c>
      <c r="AU270" s="156" t="s">
        <v>81</v>
      </c>
      <c r="AV270" s="13" t="s">
        <v>81</v>
      </c>
      <c r="AW270" s="13" t="s">
        <v>28</v>
      </c>
      <c r="AX270" s="13" t="s">
        <v>71</v>
      </c>
      <c r="AY270" s="156" t="s">
        <v>144</v>
      </c>
    </row>
    <row r="271" spans="2:65" s="12" customFormat="1">
      <c r="B271" s="148"/>
      <c r="D271" s="149" t="s">
        <v>153</v>
      </c>
      <c r="E271" s="150" t="s">
        <v>1</v>
      </c>
      <c r="F271" s="151" t="s">
        <v>179</v>
      </c>
      <c r="H271" s="150" t="s">
        <v>1</v>
      </c>
      <c r="I271" s="152"/>
      <c r="L271" s="148"/>
      <c r="M271" s="153"/>
      <c r="T271" s="154"/>
      <c r="AT271" s="150" t="s">
        <v>153</v>
      </c>
      <c r="AU271" s="150" t="s">
        <v>81</v>
      </c>
      <c r="AV271" s="12" t="s">
        <v>79</v>
      </c>
      <c r="AW271" s="12" t="s">
        <v>28</v>
      </c>
      <c r="AX271" s="12" t="s">
        <v>71</v>
      </c>
      <c r="AY271" s="150" t="s">
        <v>144</v>
      </c>
    </row>
    <row r="272" spans="2:65" s="13" customFormat="1">
      <c r="B272" s="155"/>
      <c r="D272" s="149" t="s">
        <v>153</v>
      </c>
      <c r="E272" s="156" t="s">
        <v>1</v>
      </c>
      <c r="F272" s="157" t="s">
        <v>307</v>
      </c>
      <c r="H272" s="158">
        <v>27.9</v>
      </c>
      <c r="I272" s="159"/>
      <c r="L272" s="155"/>
      <c r="M272" s="160"/>
      <c r="T272" s="161"/>
      <c r="AT272" s="156" t="s">
        <v>153</v>
      </c>
      <c r="AU272" s="156" t="s">
        <v>81</v>
      </c>
      <c r="AV272" s="13" t="s">
        <v>81</v>
      </c>
      <c r="AW272" s="13" t="s">
        <v>28</v>
      </c>
      <c r="AX272" s="13" t="s">
        <v>71</v>
      </c>
      <c r="AY272" s="156" t="s">
        <v>144</v>
      </c>
    </row>
    <row r="273" spans="2:65" s="15" customFormat="1">
      <c r="B273" s="180"/>
      <c r="D273" s="149" t="s">
        <v>153</v>
      </c>
      <c r="E273" s="181" t="s">
        <v>1</v>
      </c>
      <c r="F273" s="182" t="s">
        <v>182</v>
      </c>
      <c r="H273" s="183">
        <v>55.8</v>
      </c>
      <c r="I273" s="184"/>
      <c r="L273" s="180"/>
      <c r="M273" s="185"/>
      <c r="T273" s="186"/>
      <c r="AT273" s="181" t="s">
        <v>153</v>
      </c>
      <c r="AU273" s="181" t="s">
        <v>81</v>
      </c>
      <c r="AV273" s="15" t="s">
        <v>151</v>
      </c>
      <c r="AW273" s="15" t="s">
        <v>28</v>
      </c>
      <c r="AX273" s="15" t="s">
        <v>79</v>
      </c>
      <c r="AY273" s="181" t="s">
        <v>144</v>
      </c>
    </row>
    <row r="274" spans="2:65" s="1" customFormat="1" ht="24.2" customHeight="1">
      <c r="B274" s="133"/>
      <c r="C274" s="134" t="s">
        <v>308</v>
      </c>
      <c r="D274" s="134" t="s">
        <v>147</v>
      </c>
      <c r="E274" s="135" t="s">
        <v>309</v>
      </c>
      <c r="F274" s="136" t="s">
        <v>310</v>
      </c>
      <c r="G274" s="137" t="s">
        <v>279</v>
      </c>
      <c r="H274" s="138">
        <v>67.08</v>
      </c>
      <c r="I274" s="139"/>
      <c r="J274" s="140">
        <f>ROUND(I274*H274,2)</f>
        <v>0</v>
      </c>
      <c r="K274" s="141"/>
      <c r="L274" s="32"/>
      <c r="M274" s="142" t="s">
        <v>1</v>
      </c>
      <c r="N274" s="143" t="s">
        <v>36</v>
      </c>
      <c r="P274" s="144">
        <f>O274*H274</f>
        <v>0</v>
      </c>
      <c r="Q274" s="144">
        <v>8.0000000000000007E-5</v>
      </c>
      <c r="R274" s="144">
        <f>Q274*H274</f>
        <v>5.3664000000000003E-3</v>
      </c>
      <c r="S274" s="144">
        <v>0</v>
      </c>
      <c r="T274" s="145">
        <f>S274*H274</f>
        <v>0</v>
      </c>
      <c r="AR274" s="146" t="s">
        <v>151</v>
      </c>
      <c r="AT274" s="146" t="s">
        <v>147</v>
      </c>
      <c r="AU274" s="146" t="s">
        <v>81</v>
      </c>
      <c r="AY274" s="17" t="s">
        <v>144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7" t="s">
        <v>79</v>
      </c>
      <c r="BK274" s="147">
        <f>ROUND(I274*H274,2)</f>
        <v>0</v>
      </c>
      <c r="BL274" s="17" t="s">
        <v>151</v>
      </c>
      <c r="BM274" s="146" t="s">
        <v>311</v>
      </c>
    </row>
    <row r="275" spans="2:65" s="12" customFormat="1">
      <c r="B275" s="148"/>
      <c r="D275" s="149" t="s">
        <v>153</v>
      </c>
      <c r="E275" s="150" t="s">
        <v>1</v>
      </c>
      <c r="F275" s="151" t="s">
        <v>173</v>
      </c>
      <c r="H275" s="150" t="s">
        <v>1</v>
      </c>
      <c r="I275" s="152"/>
      <c r="L275" s="148"/>
      <c r="M275" s="153"/>
      <c r="T275" s="154"/>
      <c r="AT275" s="150" t="s">
        <v>153</v>
      </c>
      <c r="AU275" s="150" t="s">
        <v>81</v>
      </c>
      <c r="AV275" s="12" t="s">
        <v>79</v>
      </c>
      <c r="AW275" s="12" t="s">
        <v>28</v>
      </c>
      <c r="AX275" s="12" t="s">
        <v>71</v>
      </c>
      <c r="AY275" s="150" t="s">
        <v>144</v>
      </c>
    </row>
    <row r="276" spans="2:65" s="12" customFormat="1">
      <c r="B276" s="148"/>
      <c r="D276" s="149" t="s">
        <v>153</v>
      </c>
      <c r="E276" s="150" t="s">
        <v>1</v>
      </c>
      <c r="F276" s="151" t="s">
        <v>174</v>
      </c>
      <c r="H276" s="150" t="s">
        <v>1</v>
      </c>
      <c r="I276" s="152"/>
      <c r="L276" s="148"/>
      <c r="M276" s="153"/>
      <c r="T276" s="154"/>
      <c r="AT276" s="150" t="s">
        <v>153</v>
      </c>
      <c r="AU276" s="150" t="s">
        <v>81</v>
      </c>
      <c r="AV276" s="12" t="s">
        <v>79</v>
      </c>
      <c r="AW276" s="12" t="s">
        <v>28</v>
      </c>
      <c r="AX276" s="12" t="s">
        <v>71</v>
      </c>
      <c r="AY276" s="150" t="s">
        <v>144</v>
      </c>
    </row>
    <row r="277" spans="2:65" s="13" customFormat="1">
      <c r="B277" s="155"/>
      <c r="D277" s="149" t="s">
        <v>153</v>
      </c>
      <c r="E277" s="156" t="s">
        <v>1</v>
      </c>
      <c r="F277" s="157" t="s">
        <v>312</v>
      </c>
      <c r="H277" s="158">
        <v>14.19</v>
      </c>
      <c r="I277" s="159"/>
      <c r="L277" s="155"/>
      <c r="M277" s="160"/>
      <c r="T277" s="161"/>
      <c r="AT277" s="156" t="s">
        <v>153</v>
      </c>
      <c r="AU277" s="156" t="s">
        <v>81</v>
      </c>
      <c r="AV277" s="13" t="s">
        <v>81</v>
      </c>
      <c r="AW277" s="13" t="s">
        <v>28</v>
      </c>
      <c r="AX277" s="13" t="s">
        <v>71</v>
      </c>
      <c r="AY277" s="156" t="s">
        <v>144</v>
      </c>
    </row>
    <row r="278" spans="2:65" s="14" customFormat="1">
      <c r="B278" s="173"/>
      <c r="D278" s="149" t="s">
        <v>153</v>
      </c>
      <c r="E278" s="174" t="s">
        <v>1</v>
      </c>
      <c r="F278" s="175" t="s">
        <v>178</v>
      </c>
      <c r="H278" s="176">
        <v>14.19</v>
      </c>
      <c r="I278" s="177"/>
      <c r="L278" s="173"/>
      <c r="M278" s="178"/>
      <c r="T278" s="179"/>
      <c r="AT278" s="174" t="s">
        <v>153</v>
      </c>
      <c r="AU278" s="174" t="s">
        <v>81</v>
      </c>
      <c r="AV278" s="14" t="s">
        <v>145</v>
      </c>
      <c r="AW278" s="14" t="s">
        <v>28</v>
      </c>
      <c r="AX278" s="14" t="s">
        <v>71</v>
      </c>
      <c r="AY278" s="174" t="s">
        <v>144</v>
      </c>
    </row>
    <row r="279" spans="2:65" s="12" customFormat="1">
      <c r="B279" s="148"/>
      <c r="D279" s="149" t="s">
        <v>153</v>
      </c>
      <c r="E279" s="150" t="s">
        <v>1</v>
      </c>
      <c r="F279" s="151" t="s">
        <v>179</v>
      </c>
      <c r="H279" s="150" t="s">
        <v>1</v>
      </c>
      <c r="I279" s="152"/>
      <c r="L279" s="148"/>
      <c r="M279" s="153"/>
      <c r="T279" s="154"/>
      <c r="AT279" s="150" t="s">
        <v>153</v>
      </c>
      <c r="AU279" s="150" t="s">
        <v>81</v>
      </c>
      <c r="AV279" s="12" t="s">
        <v>79</v>
      </c>
      <c r="AW279" s="12" t="s">
        <v>28</v>
      </c>
      <c r="AX279" s="12" t="s">
        <v>71</v>
      </c>
      <c r="AY279" s="150" t="s">
        <v>144</v>
      </c>
    </row>
    <row r="280" spans="2:65" s="13" customFormat="1">
      <c r="B280" s="155"/>
      <c r="D280" s="149" t="s">
        <v>153</v>
      </c>
      <c r="E280" s="156" t="s">
        <v>1</v>
      </c>
      <c r="F280" s="157" t="s">
        <v>313</v>
      </c>
      <c r="H280" s="158">
        <v>10.29</v>
      </c>
      <c r="I280" s="159"/>
      <c r="L280" s="155"/>
      <c r="M280" s="160"/>
      <c r="T280" s="161"/>
      <c r="AT280" s="156" t="s">
        <v>153</v>
      </c>
      <c r="AU280" s="156" t="s">
        <v>81</v>
      </c>
      <c r="AV280" s="13" t="s">
        <v>81</v>
      </c>
      <c r="AW280" s="13" t="s">
        <v>28</v>
      </c>
      <c r="AX280" s="13" t="s">
        <v>71</v>
      </c>
      <c r="AY280" s="156" t="s">
        <v>144</v>
      </c>
    </row>
    <row r="281" spans="2:65" s="14" customFormat="1">
      <c r="B281" s="173"/>
      <c r="D281" s="149" t="s">
        <v>153</v>
      </c>
      <c r="E281" s="174" t="s">
        <v>1</v>
      </c>
      <c r="F281" s="175" t="s">
        <v>178</v>
      </c>
      <c r="H281" s="176">
        <v>10.29</v>
      </c>
      <c r="I281" s="177"/>
      <c r="L281" s="173"/>
      <c r="M281" s="178"/>
      <c r="T281" s="179"/>
      <c r="AT281" s="174" t="s">
        <v>153</v>
      </c>
      <c r="AU281" s="174" t="s">
        <v>81</v>
      </c>
      <c r="AV281" s="14" t="s">
        <v>145</v>
      </c>
      <c r="AW281" s="14" t="s">
        <v>28</v>
      </c>
      <c r="AX281" s="14" t="s">
        <v>71</v>
      </c>
      <c r="AY281" s="174" t="s">
        <v>144</v>
      </c>
    </row>
    <row r="282" spans="2:65" s="13" customFormat="1">
      <c r="B282" s="155"/>
      <c r="D282" s="149" t="s">
        <v>153</v>
      </c>
      <c r="E282" s="156" t="s">
        <v>1</v>
      </c>
      <c r="F282" s="157" t="s">
        <v>314</v>
      </c>
      <c r="H282" s="158">
        <v>42.6</v>
      </c>
      <c r="I282" s="159"/>
      <c r="L282" s="155"/>
      <c r="M282" s="160"/>
      <c r="T282" s="161"/>
      <c r="AT282" s="156" t="s">
        <v>153</v>
      </c>
      <c r="AU282" s="156" t="s">
        <v>81</v>
      </c>
      <c r="AV282" s="13" t="s">
        <v>81</v>
      </c>
      <c r="AW282" s="13" t="s">
        <v>28</v>
      </c>
      <c r="AX282" s="13" t="s">
        <v>71</v>
      </c>
      <c r="AY282" s="156" t="s">
        <v>144</v>
      </c>
    </row>
    <row r="283" spans="2:65" s="14" customFormat="1">
      <c r="B283" s="173"/>
      <c r="D283" s="149" t="s">
        <v>153</v>
      </c>
      <c r="E283" s="174" t="s">
        <v>1</v>
      </c>
      <c r="F283" s="175" t="s">
        <v>178</v>
      </c>
      <c r="H283" s="176">
        <v>42.6</v>
      </c>
      <c r="I283" s="177"/>
      <c r="L283" s="173"/>
      <c r="M283" s="178"/>
      <c r="T283" s="179"/>
      <c r="AT283" s="174" t="s">
        <v>153</v>
      </c>
      <c r="AU283" s="174" t="s">
        <v>81</v>
      </c>
      <c r="AV283" s="14" t="s">
        <v>145</v>
      </c>
      <c r="AW283" s="14" t="s">
        <v>28</v>
      </c>
      <c r="AX283" s="14" t="s">
        <v>71</v>
      </c>
      <c r="AY283" s="174" t="s">
        <v>144</v>
      </c>
    </row>
    <row r="284" spans="2:65" s="15" customFormat="1">
      <c r="B284" s="180"/>
      <c r="D284" s="149" t="s">
        <v>153</v>
      </c>
      <c r="E284" s="181" t="s">
        <v>1</v>
      </c>
      <c r="F284" s="182" t="s">
        <v>182</v>
      </c>
      <c r="H284" s="183">
        <v>67.08</v>
      </c>
      <c r="I284" s="184"/>
      <c r="L284" s="180"/>
      <c r="M284" s="185"/>
      <c r="T284" s="186"/>
      <c r="AT284" s="181" t="s">
        <v>153</v>
      </c>
      <c r="AU284" s="181" t="s">
        <v>81</v>
      </c>
      <c r="AV284" s="15" t="s">
        <v>151</v>
      </c>
      <c r="AW284" s="15" t="s">
        <v>28</v>
      </c>
      <c r="AX284" s="15" t="s">
        <v>79</v>
      </c>
      <c r="AY284" s="181" t="s">
        <v>144</v>
      </c>
    </row>
    <row r="285" spans="2:65" s="1" customFormat="1" ht="24.2" customHeight="1">
      <c r="B285" s="133"/>
      <c r="C285" s="134" t="s">
        <v>315</v>
      </c>
      <c r="D285" s="134" t="s">
        <v>147</v>
      </c>
      <c r="E285" s="135" t="s">
        <v>316</v>
      </c>
      <c r="F285" s="136" t="s">
        <v>317</v>
      </c>
      <c r="G285" s="137" t="s">
        <v>318</v>
      </c>
      <c r="H285" s="138">
        <v>3</v>
      </c>
      <c r="I285" s="139"/>
      <c r="J285" s="140">
        <f>ROUND(I285*H285,2)</f>
        <v>0</v>
      </c>
      <c r="K285" s="141"/>
      <c r="L285" s="32"/>
      <c r="M285" s="142" t="s">
        <v>1</v>
      </c>
      <c r="N285" s="143" t="s">
        <v>36</v>
      </c>
      <c r="P285" s="144">
        <f>O285*H285</f>
        <v>0</v>
      </c>
      <c r="Q285" s="144">
        <v>0.44169999999999998</v>
      </c>
      <c r="R285" s="144">
        <f>Q285*H285</f>
        <v>1.3250999999999999</v>
      </c>
      <c r="S285" s="144">
        <v>0</v>
      </c>
      <c r="T285" s="145">
        <f>S285*H285</f>
        <v>0</v>
      </c>
      <c r="AR285" s="146" t="s">
        <v>151</v>
      </c>
      <c r="AT285" s="146" t="s">
        <v>147</v>
      </c>
      <c r="AU285" s="146" t="s">
        <v>81</v>
      </c>
      <c r="AY285" s="17" t="s">
        <v>144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79</v>
      </c>
      <c r="BK285" s="147">
        <f>ROUND(I285*H285,2)</f>
        <v>0</v>
      </c>
      <c r="BL285" s="17" t="s">
        <v>151</v>
      </c>
      <c r="BM285" s="146" t="s">
        <v>794</v>
      </c>
    </row>
    <row r="286" spans="2:65" s="12" customFormat="1">
      <c r="B286" s="148"/>
      <c r="D286" s="149" t="s">
        <v>153</v>
      </c>
      <c r="E286" s="150" t="s">
        <v>1</v>
      </c>
      <c r="F286" s="151" t="s">
        <v>320</v>
      </c>
      <c r="H286" s="150" t="s">
        <v>1</v>
      </c>
      <c r="I286" s="152"/>
      <c r="L286" s="148"/>
      <c r="M286" s="153"/>
      <c r="T286" s="154"/>
      <c r="AT286" s="150" t="s">
        <v>153</v>
      </c>
      <c r="AU286" s="150" t="s">
        <v>81</v>
      </c>
      <c r="AV286" s="12" t="s">
        <v>79</v>
      </c>
      <c r="AW286" s="12" t="s">
        <v>28</v>
      </c>
      <c r="AX286" s="12" t="s">
        <v>71</v>
      </c>
      <c r="AY286" s="150" t="s">
        <v>144</v>
      </c>
    </row>
    <row r="287" spans="2:65" s="13" customFormat="1">
      <c r="B287" s="155"/>
      <c r="D287" s="149" t="s">
        <v>153</v>
      </c>
      <c r="E287" s="156" t="s">
        <v>1</v>
      </c>
      <c r="F287" s="157" t="s">
        <v>145</v>
      </c>
      <c r="H287" s="158">
        <v>3</v>
      </c>
      <c r="I287" s="159"/>
      <c r="L287" s="155"/>
      <c r="M287" s="160"/>
      <c r="T287" s="161"/>
      <c r="AT287" s="156" t="s">
        <v>153</v>
      </c>
      <c r="AU287" s="156" t="s">
        <v>81</v>
      </c>
      <c r="AV287" s="13" t="s">
        <v>81</v>
      </c>
      <c r="AW287" s="13" t="s">
        <v>28</v>
      </c>
      <c r="AX287" s="13" t="s">
        <v>71</v>
      </c>
      <c r="AY287" s="156" t="s">
        <v>144</v>
      </c>
    </row>
    <row r="288" spans="2:65" s="15" customFormat="1">
      <c r="B288" s="180"/>
      <c r="D288" s="149" t="s">
        <v>153</v>
      </c>
      <c r="E288" s="181" t="s">
        <v>1</v>
      </c>
      <c r="F288" s="182" t="s">
        <v>182</v>
      </c>
      <c r="H288" s="183">
        <v>3</v>
      </c>
      <c r="I288" s="184"/>
      <c r="L288" s="180"/>
      <c r="M288" s="185"/>
      <c r="T288" s="186"/>
      <c r="AT288" s="181" t="s">
        <v>153</v>
      </c>
      <c r="AU288" s="181" t="s">
        <v>81</v>
      </c>
      <c r="AV288" s="15" t="s">
        <v>151</v>
      </c>
      <c r="AW288" s="15" t="s">
        <v>28</v>
      </c>
      <c r="AX288" s="15" t="s">
        <v>79</v>
      </c>
      <c r="AY288" s="181" t="s">
        <v>144</v>
      </c>
    </row>
    <row r="289" spans="2:65" s="1" customFormat="1" ht="37.9" customHeight="1">
      <c r="B289" s="133"/>
      <c r="C289" s="162" t="s">
        <v>321</v>
      </c>
      <c r="D289" s="162" t="s">
        <v>163</v>
      </c>
      <c r="E289" s="163" t="s">
        <v>322</v>
      </c>
      <c r="F289" s="164" t="s">
        <v>323</v>
      </c>
      <c r="G289" s="165" t="s">
        <v>318</v>
      </c>
      <c r="H289" s="166">
        <v>3</v>
      </c>
      <c r="I289" s="167"/>
      <c r="J289" s="168">
        <f>ROUND(I289*H289,2)</f>
        <v>0</v>
      </c>
      <c r="K289" s="169"/>
      <c r="L289" s="170"/>
      <c r="M289" s="171" t="s">
        <v>1</v>
      </c>
      <c r="N289" s="172" t="s">
        <v>36</v>
      </c>
      <c r="P289" s="144">
        <f>O289*H289</f>
        <v>0</v>
      </c>
      <c r="Q289" s="144">
        <v>2.3369999999999998E-2</v>
      </c>
      <c r="R289" s="144">
        <f>Q289*H289</f>
        <v>7.0109999999999992E-2</v>
      </c>
      <c r="S289" s="144">
        <v>0</v>
      </c>
      <c r="T289" s="145">
        <f>S289*H289</f>
        <v>0</v>
      </c>
      <c r="AR289" s="146" t="s">
        <v>166</v>
      </c>
      <c r="AT289" s="146" t="s">
        <v>163</v>
      </c>
      <c r="AU289" s="146" t="s">
        <v>81</v>
      </c>
      <c r="AY289" s="17" t="s">
        <v>144</v>
      </c>
      <c r="BE289" s="147">
        <f>IF(N289="základní",J289,0)</f>
        <v>0</v>
      </c>
      <c r="BF289" s="147">
        <f>IF(N289="snížená",J289,0)</f>
        <v>0</v>
      </c>
      <c r="BG289" s="147">
        <f>IF(N289="zákl. přenesená",J289,0)</f>
        <v>0</v>
      </c>
      <c r="BH289" s="147">
        <f>IF(N289="sníž. přenesená",J289,0)</f>
        <v>0</v>
      </c>
      <c r="BI289" s="147">
        <f>IF(N289="nulová",J289,0)</f>
        <v>0</v>
      </c>
      <c r="BJ289" s="17" t="s">
        <v>79</v>
      </c>
      <c r="BK289" s="147">
        <f>ROUND(I289*H289,2)</f>
        <v>0</v>
      </c>
      <c r="BL289" s="17" t="s">
        <v>151</v>
      </c>
      <c r="BM289" s="146" t="s">
        <v>795</v>
      </c>
    </row>
    <row r="290" spans="2:65" s="11" customFormat="1" ht="22.9" customHeight="1">
      <c r="B290" s="121"/>
      <c r="D290" s="122" t="s">
        <v>70</v>
      </c>
      <c r="E290" s="131" t="s">
        <v>203</v>
      </c>
      <c r="F290" s="131" t="s">
        <v>325</v>
      </c>
      <c r="I290" s="124"/>
      <c r="J290" s="132">
        <f>BK290</f>
        <v>0</v>
      </c>
      <c r="L290" s="121"/>
      <c r="M290" s="126"/>
      <c r="P290" s="127">
        <f>SUM(P291:P368)</f>
        <v>0</v>
      </c>
      <c r="R290" s="127">
        <f>SUM(R291:R368)</f>
        <v>1.1265999999999998E-2</v>
      </c>
      <c r="T290" s="128">
        <f>SUM(T291:T368)</f>
        <v>11.047432000000001</v>
      </c>
      <c r="AR290" s="122" t="s">
        <v>79</v>
      </c>
      <c r="AT290" s="129" t="s">
        <v>70</v>
      </c>
      <c r="AU290" s="129" t="s">
        <v>79</v>
      </c>
      <c r="AY290" s="122" t="s">
        <v>144</v>
      </c>
      <c r="BK290" s="130">
        <f>SUM(BK291:BK368)</f>
        <v>0</v>
      </c>
    </row>
    <row r="291" spans="2:65" s="1" customFormat="1" ht="24.2" customHeight="1">
      <c r="B291" s="133"/>
      <c r="C291" s="134" t="s">
        <v>326</v>
      </c>
      <c r="D291" s="134" t="s">
        <v>147</v>
      </c>
      <c r="E291" s="135" t="s">
        <v>327</v>
      </c>
      <c r="F291" s="136" t="s">
        <v>328</v>
      </c>
      <c r="G291" s="137" t="s">
        <v>318</v>
      </c>
      <c r="H291" s="138">
        <v>2</v>
      </c>
      <c r="I291" s="139"/>
      <c r="J291" s="140">
        <f t="shared" ref="J291:J296" si="0">ROUND(I291*H291,2)</f>
        <v>0</v>
      </c>
      <c r="K291" s="141"/>
      <c r="L291" s="32"/>
      <c r="M291" s="142" t="s">
        <v>1</v>
      </c>
      <c r="N291" s="143" t="s">
        <v>36</v>
      </c>
      <c r="P291" s="144">
        <f t="shared" ref="P291:P296" si="1">O291*H291</f>
        <v>0</v>
      </c>
      <c r="Q291" s="144">
        <v>0</v>
      </c>
      <c r="R291" s="144">
        <f t="shared" ref="R291:R296" si="2">Q291*H291</f>
        <v>0</v>
      </c>
      <c r="S291" s="144">
        <v>0</v>
      </c>
      <c r="T291" s="145">
        <f t="shared" ref="T291:T296" si="3">S291*H291</f>
        <v>0</v>
      </c>
      <c r="AR291" s="146" t="s">
        <v>151</v>
      </c>
      <c r="AT291" s="146" t="s">
        <v>147</v>
      </c>
      <c r="AU291" s="146" t="s">
        <v>81</v>
      </c>
      <c r="AY291" s="17" t="s">
        <v>144</v>
      </c>
      <c r="BE291" s="147">
        <f t="shared" ref="BE291:BE296" si="4">IF(N291="základní",J291,0)</f>
        <v>0</v>
      </c>
      <c r="BF291" s="147">
        <f t="shared" ref="BF291:BF296" si="5">IF(N291="snížená",J291,0)</f>
        <v>0</v>
      </c>
      <c r="BG291" s="147">
        <f t="shared" ref="BG291:BG296" si="6">IF(N291="zákl. přenesená",J291,0)</f>
        <v>0</v>
      </c>
      <c r="BH291" s="147">
        <f t="shared" ref="BH291:BH296" si="7">IF(N291="sníž. přenesená",J291,0)</f>
        <v>0</v>
      </c>
      <c r="BI291" s="147">
        <f t="shared" ref="BI291:BI296" si="8">IF(N291="nulová",J291,0)</f>
        <v>0</v>
      </c>
      <c r="BJ291" s="17" t="s">
        <v>79</v>
      </c>
      <c r="BK291" s="147">
        <f t="shared" ref="BK291:BK296" si="9">ROUND(I291*H291,2)</f>
        <v>0</v>
      </c>
      <c r="BL291" s="17" t="s">
        <v>151</v>
      </c>
      <c r="BM291" s="146" t="s">
        <v>796</v>
      </c>
    </row>
    <row r="292" spans="2:65" s="1" customFormat="1" ht="16.5" customHeight="1">
      <c r="B292" s="133"/>
      <c r="C292" s="134" t="s">
        <v>330</v>
      </c>
      <c r="D292" s="134" t="s">
        <v>147</v>
      </c>
      <c r="E292" s="135" t="s">
        <v>331</v>
      </c>
      <c r="F292" s="136" t="s">
        <v>332</v>
      </c>
      <c r="G292" s="137" t="s">
        <v>318</v>
      </c>
      <c r="H292" s="138">
        <v>2</v>
      </c>
      <c r="I292" s="139"/>
      <c r="J292" s="140">
        <f t="shared" si="0"/>
        <v>0</v>
      </c>
      <c r="K292" s="141"/>
      <c r="L292" s="32"/>
      <c r="M292" s="142" t="s">
        <v>1</v>
      </c>
      <c r="N292" s="143" t="s">
        <v>36</v>
      </c>
      <c r="P292" s="144">
        <f t="shared" si="1"/>
        <v>0</v>
      </c>
      <c r="Q292" s="144">
        <v>0</v>
      </c>
      <c r="R292" s="144">
        <f t="shared" si="2"/>
        <v>0</v>
      </c>
      <c r="S292" s="144">
        <v>0</v>
      </c>
      <c r="T292" s="145">
        <f t="shared" si="3"/>
        <v>0</v>
      </c>
      <c r="AR292" s="146" t="s">
        <v>151</v>
      </c>
      <c r="AT292" s="146" t="s">
        <v>147</v>
      </c>
      <c r="AU292" s="146" t="s">
        <v>81</v>
      </c>
      <c r="AY292" s="17" t="s">
        <v>144</v>
      </c>
      <c r="BE292" s="147">
        <f t="shared" si="4"/>
        <v>0</v>
      </c>
      <c r="BF292" s="147">
        <f t="shared" si="5"/>
        <v>0</v>
      </c>
      <c r="BG292" s="147">
        <f t="shared" si="6"/>
        <v>0</v>
      </c>
      <c r="BH292" s="147">
        <f t="shared" si="7"/>
        <v>0</v>
      </c>
      <c r="BI292" s="147">
        <f t="shared" si="8"/>
        <v>0</v>
      </c>
      <c r="BJ292" s="17" t="s">
        <v>79</v>
      </c>
      <c r="BK292" s="147">
        <f t="shared" si="9"/>
        <v>0</v>
      </c>
      <c r="BL292" s="17" t="s">
        <v>151</v>
      </c>
      <c r="BM292" s="146" t="s">
        <v>797</v>
      </c>
    </row>
    <row r="293" spans="2:65" s="1" customFormat="1" ht="16.5" customHeight="1">
      <c r="B293" s="133"/>
      <c r="C293" s="134" t="s">
        <v>334</v>
      </c>
      <c r="D293" s="134" t="s">
        <v>147</v>
      </c>
      <c r="E293" s="135" t="s">
        <v>335</v>
      </c>
      <c r="F293" s="136" t="s">
        <v>336</v>
      </c>
      <c r="G293" s="137" t="s">
        <v>318</v>
      </c>
      <c r="H293" s="138">
        <v>1</v>
      </c>
      <c r="I293" s="139"/>
      <c r="J293" s="140">
        <f t="shared" si="0"/>
        <v>0</v>
      </c>
      <c r="K293" s="141"/>
      <c r="L293" s="32"/>
      <c r="M293" s="142" t="s">
        <v>1</v>
      </c>
      <c r="N293" s="143" t="s">
        <v>36</v>
      </c>
      <c r="P293" s="144">
        <f t="shared" si="1"/>
        <v>0</v>
      </c>
      <c r="Q293" s="144">
        <v>0</v>
      </c>
      <c r="R293" s="144">
        <f t="shared" si="2"/>
        <v>0</v>
      </c>
      <c r="S293" s="144">
        <v>0</v>
      </c>
      <c r="T293" s="145">
        <f t="shared" si="3"/>
        <v>0</v>
      </c>
      <c r="AR293" s="146" t="s">
        <v>151</v>
      </c>
      <c r="AT293" s="146" t="s">
        <v>147</v>
      </c>
      <c r="AU293" s="146" t="s">
        <v>81</v>
      </c>
      <c r="AY293" s="17" t="s">
        <v>144</v>
      </c>
      <c r="BE293" s="147">
        <f t="shared" si="4"/>
        <v>0</v>
      </c>
      <c r="BF293" s="147">
        <f t="shared" si="5"/>
        <v>0</v>
      </c>
      <c r="BG293" s="147">
        <f t="shared" si="6"/>
        <v>0</v>
      </c>
      <c r="BH293" s="147">
        <f t="shared" si="7"/>
        <v>0</v>
      </c>
      <c r="BI293" s="147">
        <f t="shared" si="8"/>
        <v>0</v>
      </c>
      <c r="BJ293" s="17" t="s">
        <v>79</v>
      </c>
      <c r="BK293" s="147">
        <f t="shared" si="9"/>
        <v>0</v>
      </c>
      <c r="BL293" s="17" t="s">
        <v>151</v>
      </c>
      <c r="BM293" s="146" t="s">
        <v>798</v>
      </c>
    </row>
    <row r="294" spans="2:65" s="1" customFormat="1" ht="16.5" customHeight="1">
      <c r="B294" s="133"/>
      <c r="C294" s="134" t="s">
        <v>338</v>
      </c>
      <c r="D294" s="134" t="s">
        <v>147</v>
      </c>
      <c r="E294" s="135" t="s">
        <v>339</v>
      </c>
      <c r="F294" s="136" t="s">
        <v>340</v>
      </c>
      <c r="G294" s="137" t="s">
        <v>318</v>
      </c>
      <c r="H294" s="138">
        <v>1</v>
      </c>
      <c r="I294" s="139"/>
      <c r="J294" s="140">
        <f t="shared" si="0"/>
        <v>0</v>
      </c>
      <c r="K294" s="141"/>
      <c r="L294" s="32"/>
      <c r="M294" s="142" t="s">
        <v>1</v>
      </c>
      <c r="N294" s="143" t="s">
        <v>36</v>
      </c>
      <c r="P294" s="144">
        <f t="shared" si="1"/>
        <v>0</v>
      </c>
      <c r="Q294" s="144">
        <v>0</v>
      </c>
      <c r="R294" s="144">
        <f t="shared" si="2"/>
        <v>0</v>
      </c>
      <c r="S294" s="144">
        <v>0</v>
      </c>
      <c r="T294" s="145">
        <f t="shared" si="3"/>
        <v>0</v>
      </c>
      <c r="AR294" s="146" t="s">
        <v>151</v>
      </c>
      <c r="AT294" s="146" t="s">
        <v>147</v>
      </c>
      <c r="AU294" s="146" t="s">
        <v>81</v>
      </c>
      <c r="AY294" s="17" t="s">
        <v>144</v>
      </c>
      <c r="BE294" s="147">
        <f t="shared" si="4"/>
        <v>0</v>
      </c>
      <c r="BF294" s="147">
        <f t="shared" si="5"/>
        <v>0</v>
      </c>
      <c r="BG294" s="147">
        <f t="shared" si="6"/>
        <v>0</v>
      </c>
      <c r="BH294" s="147">
        <f t="shared" si="7"/>
        <v>0</v>
      </c>
      <c r="BI294" s="147">
        <f t="shared" si="8"/>
        <v>0</v>
      </c>
      <c r="BJ294" s="17" t="s">
        <v>79</v>
      </c>
      <c r="BK294" s="147">
        <f t="shared" si="9"/>
        <v>0</v>
      </c>
      <c r="BL294" s="17" t="s">
        <v>151</v>
      </c>
      <c r="BM294" s="146" t="s">
        <v>799</v>
      </c>
    </row>
    <row r="295" spans="2:65" s="1" customFormat="1" ht="16.5" customHeight="1">
      <c r="B295" s="133"/>
      <c r="C295" s="134" t="s">
        <v>342</v>
      </c>
      <c r="D295" s="134" t="s">
        <v>147</v>
      </c>
      <c r="E295" s="135" t="s">
        <v>343</v>
      </c>
      <c r="F295" s="136" t="s">
        <v>344</v>
      </c>
      <c r="G295" s="137" t="s">
        <v>318</v>
      </c>
      <c r="H295" s="138">
        <v>1</v>
      </c>
      <c r="I295" s="139"/>
      <c r="J295" s="140">
        <f t="shared" si="0"/>
        <v>0</v>
      </c>
      <c r="K295" s="141"/>
      <c r="L295" s="32"/>
      <c r="M295" s="142" t="s">
        <v>1</v>
      </c>
      <c r="N295" s="143" t="s">
        <v>36</v>
      </c>
      <c r="P295" s="144">
        <f t="shared" si="1"/>
        <v>0</v>
      </c>
      <c r="Q295" s="144">
        <v>0</v>
      </c>
      <c r="R295" s="144">
        <f t="shared" si="2"/>
        <v>0</v>
      </c>
      <c r="S295" s="144">
        <v>0</v>
      </c>
      <c r="T295" s="145">
        <f t="shared" si="3"/>
        <v>0</v>
      </c>
      <c r="AR295" s="146" t="s">
        <v>151</v>
      </c>
      <c r="AT295" s="146" t="s">
        <v>147</v>
      </c>
      <c r="AU295" s="146" t="s">
        <v>81</v>
      </c>
      <c r="AY295" s="17" t="s">
        <v>144</v>
      </c>
      <c r="BE295" s="147">
        <f t="shared" si="4"/>
        <v>0</v>
      </c>
      <c r="BF295" s="147">
        <f t="shared" si="5"/>
        <v>0</v>
      </c>
      <c r="BG295" s="147">
        <f t="shared" si="6"/>
        <v>0</v>
      </c>
      <c r="BH295" s="147">
        <f t="shared" si="7"/>
        <v>0</v>
      </c>
      <c r="BI295" s="147">
        <f t="shared" si="8"/>
        <v>0</v>
      </c>
      <c r="BJ295" s="17" t="s">
        <v>79</v>
      </c>
      <c r="BK295" s="147">
        <f t="shared" si="9"/>
        <v>0</v>
      </c>
      <c r="BL295" s="17" t="s">
        <v>151</v>
      </c>
      <c r="BM295" s="146" t="s">
        <v>800</v>
      </c>
    </row>
    <row r="296" spans="2:65" s="1" customFormat="1" ht="37.9" customHeight="1">
      <c r="B296" s="133"/>
      <c r="C296" s="193" t="s">
        <v>346</v>
      </c>
      <c r="D296" s="193" t="s">
        <v>147</v>
      </c>
      <c r="E296" s="194" t="s">
        <v>347</v>
      </c>
      <c r="F296" s="195" t="s">
        <v>348</v>
      </c>
      <c r="G296" s="196" t="s">
        <v>349</v>
      </c>
      <c r="H296" s="197">
        <v>1</v>
      </c>
      <c r="I296" s="198"/>
      <c r="J296" s="198">
        <f t="shared" si="0"/>
        <v>0</v>
      </c>
      <c r="K296" s="141"/>
      <c r="L296" s="32"/>
      <c r="M296" s="142" t="s">
        <v>1</v>
      </c>
      <c r="N296" s="143" t="s">
        <v>36</v>
      </c>
      <c r="P296" s="144">
        <f t="shared" si="1"/>
        <v>0</v>
      </c>
      <c r="Q296" s="144">
        <v>0</v>
      </c>
      <c r="R296" s="144">
        <f t="shared" si="2"/>
        <v>0</v>
      </c>
      <c r="S296" s="144">
        <v>0</v>
      </c>
      <c r="T296" s="145">
        <f t="shared" si="3"/>
        <v>0</v>
      </c>
      <c r="AR296" s="146" t="s">
        <v>151</v>
      </c>
      <c r="AT296" s="146" t="s">
        <v>147</v>
      </c>
      <c r="AU296" s="146" t="s">
        <v>81</v>
      </c>
      <c r="AY296" s="17" t="s">
        <v>144</v>
      </c>
      <c r="BE296" s="147">
        <f t="shared" si="4"/>
        <v>0</v>
      </c>
      <c r="BF296" s="147">
        <f t="shared" si="5"/>
        <v>0</v>
      </c>
      <c r="BG296" s="147">
        <f t="shared" si="6"/>
        <v>0</v>
      </c>
      <c r="BH296" s="147">
        <f t="shared" si="7"/>
        <v>0</v>
      </c>
      <c r="BI296" s="147">
        <f t="shared" si="8"/>
        <v>0</v>
      </c>
      <c r="BJ296" s="17" t="s">
        <v>79</v>
      </c>
      <c r="BK296" s="147">
        <f t="shared" si="9"/>
        <v>0</v>
      </c>
      <c r="BL296" s="17" t="s">
        <v>151</v>
      </c>
      <c r="BM296" s="146" t="s">
        <v>801</v>
      </c>
    </row>
    <row r="297" spans="2:65" s="13" customFormat="1">
      <c r="B297" s="155"/>
      <c r="D297" s="149" t="s">
        <v>153</v>
      </c>
      <c r="E297" s="156" t="s">
        <v>1</v>
      </c>
      <c r="F297" s="157" t="s">
        <v>79</v>
      </c>
      <c r="H297" s="158">
        <v>1</v>
      </c>
      <c r="I297" s="159"/>
      <c r="L297" s="155"/>
      <c r="M297" s="160"/>
      <c r="T297" s="161"/>
      <c r="AT297" s="156" t="s">
        <v>153</v>
      </c>
      <c r="AU297" s="156" t="s">
        <v>81</v>
      </c>
      <c r="AV297" s="13" t="s">
        <v>81</v>
      </c>
      <c r="AW297" s="13" t="s">
        <v>28</v>
      </c>
      <c r="AX297" s="13" t="s">
        <v>79</v>
      </c>
      <c r="AY297" s="156" t="s">
        <v>144</v>
      </c>
    </row>
    <row r="298" spans="2:65" s="1" customFormat="1" ht="33" customHeight="1">
      <c r="B298" s="133"/>
      <c r="C298" s="134" t="s">
        <v>351</v>
      </c>
      <c r="D298" s="134" t="s">
        <v>147</v>
      </c>
      <c r="E298" s="135" t="s">
        <v>352</v>
      </c>
      <c r="F298" s="136" t="s">
        <v>353</v>
      </c>
      <c r="G298" s="137" t="s">
        <v>171</v>
      </c>
      <c r="H298" s="138">
        <v>49.4</v>
      </c>
      <c r="I298" s="139"/>
      <c r="J298" s="140">
        <f>ROUND(I298*H298,2)</f>
        <v>0</v>
      </c>
      <c r="K298" s="141"/>
      <c r="L298" s="32"/>
      <c r="M298" s="142" t="s">
        <v>1</v>
      </c>
      <c r="N298" s="143" t="s">
        <v>36</v>
      </c>
      <c r="P298" s="144">
        <f>O298*H298</f>
        <v>0</v>
      </c>
      <c r="Q298" s="144">
        <v>1.2999999999999999E-4</v>
      </c>
      <c r="R298" s="144">
        <f>Q298*H298</f>
        <v>6.4219999999999989E-3</v>
      </c>
      <c r="S298" s="144">
        <v>0</v>
      </c>
      <c r="T298" s="145">
        <f>S298*H298</f>
        <v>0</v>
      </c>
      <c r="AR298" s="146" t="s">
        <v>151</v>
      </c>
      <c r="AT298" s="146" t="s">
        <v>147</v>
      </c>
      <c r="AU298" s="146" t="s">
        <v>81</v>
      </c>
      <c r="AY298" s="17" t="s">
        <v>144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7" t="s">
        <v>79</v>
      </c>
      <c r="BK298" s="147">
        <f>ROUND(I298*H298,2)</f>
        <v>0</v>
      </c>
      <c r="BL298" s="17" t="s">
        <v>151</v>
      </c>
      <c r="BM298" s="146" t="s">
        <v>354</v>
      </c>
    </row>
    <row r="299" spans="2:65" s="1" customFormat="1" ht="24.2" customHeight="1">
      <c r="B299" s="133"/>
      <c r="C299" s="193" t="s">
        <v>355</v>
      </c>
      <c r="D299" s="193" t="s">
        <v>147</v>
      </c>
      <c r="E299" s="194" t="s">
        <v>356</v>
      </c>
      <c r="F299" s="195" t="s">
        <v>357</v>
      </c>
      <c r="G299" s="196" t="s">
        <v>171</v>
      </c>
      <c r="H299" s="197">
        <v>111.4</v>
      </c>
      <c r="I299" s="198"/>
      <c r="J299" s="198">
        <f>ROUND(I299*H299,2)</f>
        <v>0</v>
      </c>
      <c r="K299" s="141"/>
      <c r="L299" s="32"/>
      <c r="M299" s="142" t="s">
        <v>1</v>
      </c>
      <c r="N299" s="143" t="s">
        <v>36</v>
      </c>
      <c r="P299" s="144">
        <f>O299*H299</f>
        <v>0</v>
      </c>
      <c r="Q299" s="144">
        <v>4.0000000000000003E-5</v>
      </c>
      <c r="R299" s="144">
        <f>Q299*H299</f>
        <v>4.4560000000000008E-3</v>
      </c>
      <c r="S299" s="144">
        <v>0</v>
      </c>
      <c r="T299" s="145">
        <f>S299*H299</f>
        <v>0</v>
      </c>
      <c r="AR299" s="146" t="s">
        <v>151</v>
      </c>
      <c r="AT299" s="146" t="s">
        <v>147</v>
      </c>
      <c r="AU299" s="146" t="s">
        <v>81</v>
      </c>
      <c r="AY299" s="17" t="s">
        <v>144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7" t="s">
        <v>79</v>
      </c>
      <c r="BK299" s="147">
        <f>ROUND(I299*H299,2)</f>
        <v>0</v>
      </c>
      <c r="BL299" s="17" t="s">
        <v>151</v>
      </c>
      <c r="BM299" s="146" t="s">
        <v>358</v>
      </c>
    </row>
    <row r="300" spans="2:65" s="13" customFormat="1">
      <c r="B300" s="155"/>
      <c r="D300" s="149" t="s">
        <v>153</v>
      </c>
      <c r="E300" s="156" t="s">
        <v>1</v>
      </c>
      <c r="F300" s="157" t="s">
        <v>359</v>
      </c>
      <c r="H300" s="158">
        <v>49.4</v>
      </c>
      <c r="I300" s="159"/>
      <c r="L300" s="155"/>
      <c r="M300" s="160"/>
      <c r="T300" s="161"/>
      <c r="AT300" s="156" t="s">
        <v>153</v>
      </c>
      <c r="AU300" s="156" t="s">
        <v>81</v>
      </c>
      <c r="AV300" s="13" t="s">
        <v>81</v>
      </c>
      <c r="AW300" s="13" t="s">
        <v>28</v>
      </c>
      <c r="AX300" s="13" t="s">
        <v>71</v>
      </c>
      <c r="AY300" s="156" t="s">
        <v>144</v>
      </c>
    </row>
    <row r="301" spans="2:65" s="14" customFormat="1">
      <c r="B301" s="173"/>
      <c r="D301" s="149" t="s">
        <v>153</v>
      </c>
      <c r="E301" s="174" t="s">
        <v>1</v>
      </c>
      <c r="F301" s="175" t="s">
        <v>178</v>
      </c>
      <c r="H301" s="176">
        <v>49.4</v>
      </c>
      <c r="I301" s="177"/>
      <c r="L301" s="173"/>
      <c r="M301" s="178"/>
      <c r="T301" s="179"/>
      <c r="AT301" s="174" t="s">
        <v>153</v>
      </c>
      <c r="AU301" s="174" t="s">
        <v>81</v>
      </c>
      <c r="AV301" s="14" t="s">
        <v>145</v>
      </c>
      <c r="AW301" s="14" t="s">
        <v>28</v>
      </c>
      <c r="AX301" s="14" t="s">
        <v>71</v>
      </c>
      <c r="AY301" s="174" t="s">
        <v>144</v>
      </c>
    </row>
    <row r="302" spans="2:65" s="12" customFormat="1">
      <c r="B302" s="148"/>
      <c r="D302" s="149" t="s">
        <v>153</v>
      </c>
      <c r="E302" s="150" t="s">
        <v>1</v>
      </c>
      <c r="F302" s="151" t="s">
        <v>291</v>
      </c>
      <c r="H302" s="150" t="s">
        <v>1</v>
      </c>
      <c r="I302" s="152"/>
      <c r="L302" s="148"/>
      <c r="M302" s="153"/>
      <c r="T302" s="154"/>
      <c r="AT302" s="150" t="s">
        <v>153</v>
      </c>
      <c r="AU302" s="150" t="s">
        <v>81</v>
      </c>
      <c r="AV302" s="12" t="s">
        <v>79</v>
      </c>
      <c r="AW302" s="12" t="s">
        <v>28</v>
      </c>
      <c r="AX302" s="12" t="s">
        <v>71</v>
      </c>
      <c r="AY302" s="150" t="s">
        <v>144</v>
      </c>
    </row>
    <row r="303" spans="2:65" s="13" customFormat="1">
      <c r="B303" s="155"/>
      <c r="D303" s="149" t="s">
        <v>153</v>
      </c>
      <c r="E303" s="156" t="s">
        <v>1</v>
      </c>
      <c r="F303" s="157" t="s">
        <v>554</v>
      </c>
      <c r="H303" s="158">
        <v>62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71</v>
      </c>
      <c r="AY303" s="156" t="s">
        <v>144</v>
      </c>
    </row>
    <row r="304" spans="2:65" s="14" customFormat="1">
      <c r="B304" s="173"/>
      <c r="D304" s="149" t="s">
        <v>153</v>
      </c>
      <c r="E304" s="174" t="s">
        <v>1</v>
      </c>
      <c r="F304" s="175" t="s">
        <v>178</v>
      </c>
      <c r="H304" s="176">
        <v>62</v>
      </c>
      <c r="I304" s="177"/>
      <c r="L304" s="173"/>
      <c r="M304" s="178"/>
      <c r="T304" s="179"/>
      <c r="AT304" s="174" t="s">
        <v>153</v>
      </c>
      <c r="AU304" s="174" t="s">
        <v>81</v>
      </c>
      <c r="AV304" s="14" t="s">
        <v>145</v>
      </c>
      <c r="AW304" s="14" t="s">
        <v>28</v>
      </c>
      <c r="AX304" s="14" t="s">
        <v>71</v>
      </c>
      <c r="AY304" s="174" t="s">
        <v>144</v>
      </c>
    </row>
    <row r="305" spans="2:65" s="15" customFormat="1">
      <c r="B305" s="180"/>
      <c r="D305" s="149" t="s">
        <v>153</v>
      </c>
      <c r="E305" s="181" t="s">
        <v>1</v>
      </c>
      <c r="F305" s="182" t="s">
        <v>182</v>
      </c>
      <c r="H305" s="183">
        <v>111.4</v>
      </c>
      <c r="I305" s="184"/>
      <c r="L305" s="180"/>
      <c r="M305" s="185"/>
      <c r="T305" s="186"/>
      <c r="AT305" s="181" t="s">
        <v>153</v>
      </c>
      <c r="AU305" s="181" t="s">
        <v>81</v>
      </c>
      <c r="AV305" s="15" t="s">
        <v>151</v>
      </c>
      <c r="AW305" s="15" t="s">
        <v>28</v>
      </c>
      <c r="AX305" s="15" t="s">
        <v>79</v>
      </c>
      <c r="AY305" s="181" t="s">
        <v>144</v>
      </c>
    </row>
    <row r="306" spans="2:65" s="1" customFormat="1" ht="24.2" customHeight="1">
      <c r="B306" s="133"/>
      <c r="C306" s="134" t="s">
        <v>360</v>
      </c>
      <c r="D306" s="134" t="s">
        <v>147</v>
      </c>
      <c r="E306" s="135" t="s">
        <v>361</v>
      </c>
      <c r="F306" s="136" t="s">
        <v>362</v>
      </c>
      <c r="G306" s="137" t="s">
        <v>150</v>
      </c>
      <c r="H306" s="138">
        <v>0.308</v>
      </c>
      <c r="I306" s="139"/>
      <c r="J306" s="140">
        <f>ROUND(I306*H306,2)</f>
        <v>0</v>
      </c>
      <c r="K306" s="141"/>
      <c r="L306" s="32"/>
      <c r="M306" s="142" t="s">
        <v>1</v>
      </c>
      <c r="N306" s="143" t="s">
        <v>36</v>
      </c>
      <c r="P306" s="144">
        <f>O306*H306</f>
        <v>0</v>
      </c>
      <c r="Q306" s="144">
        <v>0</v>
      </c>
      <c r="R306" s="144">
        <f>Q306*H306</f>
        <v>0</v>
      </c>
      <c r="S306" s="144">
        <v>1.8</v>
      </c>
      <c r="T306" s="145">
        <f>S306*H306</f>
        <v>0.5544</v>
      </c>
      <c r="AR306" s="146" t="s">
        <v>151</v>
      </c>
      <c r="AT306" s="146" t="s">
        <v>147</v>
      </c>
      <c r="AU306" s="146" t="s">
        <v>81</v>
      </c>
      <c r="AY306" s="17" t="s">
        <v>144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7" t="s">
        <v>79</v>
      </c>
      <c r="BK306" s="147">
        <f>ROUND(I306*H306,2)</f>
        <v>0</v>
      </c>
      <c r="BL306" s="17" t="s">
        <v>151</v>
      </c>
      <c r="BM306" s="146" t="s">
        <v>363</v>
      </c>
    </row>
    <row r="307" spans="2:65" s="12" customFormat="1">
      <c r="B307" s="148"/>
      <c r="D307" s="149" t="s">
        <v>153</v>
      </c>
      <c r="E307" s="150" t="s">
        <v>1</v>
      </c>
      <c r="F307" s="151" t="s">
        <v>154</v>
      </c>
      <c r="H307" s="150" t="s">
        <v>1</v>
      </c>
      <c r="I307" s="152"/>
      <c r="L307" s="148"/>
      <c r="M307" s="153"/>
      <c r="T307" s="154"/>
      <c r="AT307" s="150" t="s">
        <v>153</v>
      </c>
      <c r="AU307" s="150" t="s">
        <v>81</v>
      </c>
      <c r="AV307" s="12" t="s">
        <v>79</v>
      </c>
      <c r="AW307" s="12" t="s">
        <v>28</v>
      </c>
      <c r="AX307" s="12" t="s">
        <v>71</v>
      </c>
      <c r="AY307" s="150" t="s">
        <v>144</v>
      </c>
    </row>
    <row r="308" spans="2:65" s="13" customFormat="1">
      <c r="B308" s="155"/>
      <c r="D308" s="149" t="s">
        <v>153</v>
      </c>
      <c r="E308" s="156" t="s">
        <v>1</v>
      </c>
      <c r="F308" s="157" t="s">
        <v>155</v>
      </c>
      <c r="H308" s="158">
        <v>0.308</v>
      </c>
      <c r="I308" s="159"/>
      <c r="L308" s="155"/>
      <c r="M308" s="160"/>
      <c r="T308" s="161"/>
      <c r="AT308" s="156" t="s">
        <v>153</v>
      </c>
      <c r="AU308" s="156" t="s">
        <v>81</v>
      </c>
      <c r="AV308" s="13" t="s">
        <v>81</v>
      </c>
      <c r="AW308" s="13" t="s">
        <v>28</v>
      </c>
      <c r="AX308" s="13" t="s">
        <v>71</v>
      </c>
      <c r="AY308" s="156" t="s">
        <v>144</v>
      </c>
    </row>
    <row r="309" spans="2:65" s="14" customFormat="1">
      <c r="B309" s="173"/>
      <c r="D309" s="149" t="s">
        <v>153</v>
      </c>
      <c r="E309" s="174" t="s">
        <v>1</v>
      </c>
      <c r="F309" s="175" t="s">
        <v>178</v>
      </c>
      <c r="H309" s="176">
        <v>0.308</v>
      </c>
      <c r="I309" s="177"/>
      <c r="L309" s="173"/>
      <c r="M309" s="178"/>
      <c r="T309" s="179"/>
      <c r="AT309" s="174" t="s">
        <v>153</v>
      </c>
      <c r="AU309" s="174" t="s">
        <v>81</v>
      </c>
      <c r="AV309" s="14" t="s">
        <v>145</v>
      </c>
      <c r="AW309" s="14" t="s">
        <v>28</v>
      </c>
      <c r="AX309" s="14" t="s">
        <v>71</v>
      </c>
      <c r="AY309" s="174" t="s">
        <v>144</v>
      </c>
    </row>
    <row r="310" spans="2:65" s="15" customFormat="1">
      <c r="B310" s="180"/>
      <c r="D310" s="149" t="s">
        <v>153</v>
      </c>
      <c r="E310" s="181" t="s">
        <v>1</v>
      </c>
      <c r="F310" s="182" t="s">
        <v>182</v>
      </c>
      <c r="H310" s="183">
        <v>0.308</v>
      </c>
      <c r="I310" s="184"/>
      <c r="L310" s="180"/>
      <c r="M310" s="185"/>
      <c r="T310" s="186"/>
      <c r="AT310" s="181" t="s">
        <v>153</v>
      </c>
      <c r="AU310" s="181" t="s">
        <v>81</v>
      </c>
      <c r="AV310" s="15" t="s">
        <v>151</v>
      </c>
      <c r="AW310" s="15" t="s">
        <v>28</v>
      </c>
      <c r="AX310" s="15" t="s">
        <v>79</v>
      </c>
      <c r="AY310" s="181" t="s">
        <v>144</v>
      </c>
    </row>
    <row r="311" spans="2:65" s="1" customFormat="1" ht="33" customHeight="1">
      <c r="B311" s="133"/>
      <c r="C311" s="134" t="s">
        <v>364</v>
      </c>
      <c r="D311" s="134" t="s">
        <v>147</v>
      </c>
      <c r="E311" s="135" t="s">
        <v>365</v>
      </c>
      <c r="F311" s="136" t="s">
        <v>366</v>
      </c>
      <c r="G311" s="137" t="s">
        <v>150</v>
      </c>
      <c r="H311" s="138">
        <v>1.022</v>
      </c>
      <c r="I311" s="139"/>
      <c r="J311" s="140">
        <f>ROUND(I311*H311,2)</f>
        <v>0</v>
      </c>
      <c r="K311" s="141"/>
      <c r="L311" s="32"/>
      <c r="M311" s="142" t="s">
        <v>1</v>
      </c>
      <c r="N311" s="143" t="s">
        <v>36</v>
      </c>
      <c r="P311" s="144">
        <f>O311*H311</f>
        <v>0</v>
      </c>
      <c r="Q311" s="144">
        <v>0</v>
      </c>
      <c r="R311" s="144">
        <f>Q311*H311</f>
        <v>0</v>
      </c>
      <c r="S311" s="144">
        <v>2.2000000000000002</v>
      </c>
      <c r="T311" s="145">
        <f>S311*H311</f>
        <v>2.2484000000000002</v>
      </c>
      <c r="AR311" s="146" t="s">
        <v>151</v>
      </c>
      <c r="AT311" s="146" t="s">
        <v>147</v>
      </c>
      <c r="AU311" s="146" t="s">
        <v>81</v>
      </c>
      <c r="AY311" s="17" t="s">
        <v>144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7" t="s">
        <v>79</v>
      </c>
      <c r="BK311" s="147">
        <f>ROUND(I311*H311,2)</f>
        <v>0</v>
      </c>
      <c r="BL311" s="17" t="s">
        <v>151</v>
      </c>
      <c r="BM311" s="146" t="s">
        <v>367</v>
      </c>
    </row>
    <row r="312" spans="2:65" s="12" customFormat="1">
      <c r="B312" s="148"/>
      <c r="D312" s="149" t="s">
        <v>153</v>
      </c>
      <c r="E312" s="150" t="s">
        <v>1</v>
      </c>
      <c r="F312" s="151" t="s">
        <v>368</v>
      </c>
      <c r="H312" s="150" t="s">
        <v>1</v>
      </c>
      <c r="I312" s="152"/>
      <c r="L312" s="148"/>
      <c r="M312" s="153"/>
      <c r="T312" s="154"/>
      <c r="AT312" s="150" t="s">
        <v>153</v>
      </c>
      <c r="AU312" s="150" t="s">
        <v>81</v>
      </c>
      <c r="AV312" s="12" t="s">
        <v>79</v>
      </c>
      <c r="AW312" s="12" t="s">
        <v>28</v>
      </c>
      <c r="AX312" s="12" t="s">
        <v>71</v>
      </c>
      <c r="AY312" s="150" t="s">
        <v>144</v>
      </c>
    </row>
    <row r="313" spans="2:65" s="12" customFormat="1">
      <c r="B313" s="148"/>
      <c r="D313" s="149" t="s">
        <v>153</v>
      </c>
      <c r="E313" s="150" t="s">
        <v>1</v>
      </c>
      <c r="F313" s="151" t="s">
        <v>174</v>
      </c>
      <c r="H313" s="150" t="s">
        <v>1</v>
      </c>
      <c r="I313" s="152"/>
      <c r="L313" s="148"/>
      <c r="M313" s="153"/>
      <c r="T313" s="154"/>
      <c r="AT313" s="150" t="s">
        <v>153</v>
      </c>
      <c r="AU313" s="150" t="s">
        <v>81</v>
      </c>
      <c r="AV313" s="12" t="s">
        <v>79</v>
      </c>
      <c r="AW313" s="12" t="s">
        <v>28</v>
      </c>
      <c r="AX313" s="12" t="s">
        <v>71</v>
      </c>
      <c r="AY313" s="150" t="s">
        <v>144</v>
      </c>
    </row>
    <row r="314" spans="2:65" s="13" customFormat="1">
      <c r="B314" s="155"/>
      <c r="D314" s="149" t="s">
        <v>153</v>
      </c>
      <c r="E314" s="156" t="s">
        <v>1</v>
      </c>
      <c r="F314" s="157" t="s">
        <v>369</v>
      </c>
      <c r="H314" s="158">
        <v>0.309</v>
      </c>
      <c r="I314" s="159"/>
      <c r="L314" s="155"/>
      <c r="M314" s="160"/>
      <c r="T314" s="161"/>
      <c r="AT314" s="156" t="s">
        <v>153</v>
      </c>
      <c r="AU314" s="156" t="s">
        <v>81</v>
      </c>
      <c r="AV314" s="13" t="s">
        <v>81</v>
      </c>
      <c r="AW314" s="13" t="s">
        <v>28</v>
      </c>
      <c r="AX314" s="13" t="s">
        <v>71</v>
      </c>
      <c r="AY314" s="156" t="s">
        <v>144</v>
      </c>
    </row>
    <row r="315" spans="2:65" s="13" customFormat="1">
      <c r="B315" s="155"/>
      <c r="D315" s="149" t="s">
        <v>153</v>
      </c>
      <c r="E315" s="156" t="s">
        <v>1</v>
      </c>
      <c r="F315" s="157" t="s">
        <v>370</v>
      </c>
      <c r="H315" s="158">
        <v>0.28100000000000003</v>
      </c>
      <c r="I315" s="159"/>
      <c r="L315" s="155"/>
      <c r="M315" s="160"/>
      <c r="T315" s="161"/>
      <c r="AT315" s="156" t="s">
        <v>153</v>
      </c>
      <c r="AU315" s="156" t="s">
        <v>81</v>
      </c>
      <c r="AV315" s="13" t="s">
        <v>81</v>
      </c>
      <c r="AW315" s="13" t="s">
        <v>28</v>
      </c>
      <c r="AX315" s="13" t="s">
        <v>71</v>
      </c>
      <c r="AY315" s="156" t="s">
        <v>144</v>
      </c>
    </row>
    <row r="316" spans="2:65" s="12" customFormat="1">
      <c r="B316" s="148"/>
      <c r="D316" s="149" t="s">
        <v>153</v>
      </c>
      <c r="E316" s="150" t="s">
        <v>1</v>
      </c>
      <c r="F316" s="151" t="s">
        <v>179</v>
      </c>
      <c r="H316" s="150" t="s">
        <v>1</v>
      </c>
      <c r="I316" s="152"/>
      <c r="L316" s="148"/>
      <c r="M316" s="153"/>
      <c r="T316" s="154"/>
      <c r="AT316" s="150" t="s">
        <v>153</v>
      </c>
      <c r="AU316" s="150" t="s">
        <v>81</v>
      </c>
      <c r="AV316" s="12" t="s">
        <v>79</v>
      </c>
      <c r="AW316" s="12" t="s">
        <v>28</v>
      </c>
      <c r="AX316" s="12" t="s">
        <v>71</v>
      </c>
      <c r="AY316" s="150" t="s">
        <v>144</v>
      </c>
    </row>
    <row r="317" spans="2:65" s="13" customFormat="1">
      <c r="B317" s="155"/>
      <c r="D317" s="149" t="s">
        <v>153</v>
      </c>
      <c r="E317" s="156" t="s">
        <v>1</v>
      </c>
      <c r="F317" s="157" t="s">
        <v>371</v>
      </c>
      <c r="H317" s="158">
        <v>0.432</v>
      </c>
      <c r="I317" s="159"/>
      <c r="L317" s="155"/>
      <c r="M317" s="160"/>
      <c r="T317" s="161"/>
      <c r="AT317" s="156" t="s">
        <v>153</v>
      </c>
      <c r="AU317" s="156" t="s">
        <v>81</v>
      </c>
      <c r="AV317" s="13" t="s">
        <v>81</v>
      </c>
      <c r="AW317" s="13" t="s">
        <v>28</v>
      </c>
      <c r="AX317" s="13" t="s">
        <v>71</v>
      </c>
      <c r="AY317" s="156" t="s">
        <v>144</v>
      </c>
    </row>
    <row r="318" spans="2:65" s="15" customFormat="1">
      <c r="B318" s="180"/>
      <c r="D318" s="149" t="s">
        <v>153</v>
      </c>
      <c r="E318" s="181" t="s">
        <v>1</v>
      </c>
      <c r="F318" s="182" t="s">
        <v>182</v>
      </c>
      <c r="H318" s="183">
        <v>1.022</v>
      </c>
      <c r="I318" s="184"/>
      <c r="L318" s="180"/>
      <c r="M318" s="185"/>
      <c r="T318" s="186"/>
      <c r="AT318" s="181" t="s">
        <v>153</v>
      </c>
      <c r="AU318" s="181" t="s">
        <v>81</v>
      </c>
      <c r="AV318" s="15" t="s">
        <v>151</v>
      </c>
      <c r="AW318" s="15" t="s">
        <v>28</v>
      </c>
      <c r="AX318" s="15" t="s">
        <v>79</v>
      </c>
      <c r="AY318" s="181" t="s">
        <v>144</v>
      </c>
    </row>
    <row r="319" spans="2:65" s="1" customFormat="1" ht="21.75" customHeight="1">
      <c r="B319" s="133"/>
      <c r="C319" s="193" t="s">
        <v>372</v>
      </c>
      <c r="D319" s="193" t="s">
        <v>147</v>
      </c>
      <c r="E319" s="194" t="s">
        <v>373</v>
      </c>
      <c r="F319" s="195" t="s">
        <v>374</v>
      </c>
      <c r="G319" s="196" t="s">
        <v>171</v>
      </c>
      <c r="H319" s="197">
        <v>55.8</v>
      </c>
      <c r="I319" s="198"/>
      <c r="J319" s="198">
        <f>ROUND(I319*H319,2)</f>
        <v>0</v>
      </c>
      <c r="K319" s="141"/>
      <c r="L319" s="32"/>
      <c r="M319" s="142" t="s">
        <v>1</v>
      </c>
      <c r="N319" s="143" t="s">
        <v>36</v>
      </c>
      <c r="P319" s="144">
        <f>O319*H319</f>
        <v>0</v>
      </c>
      <c r="Q319" s="144">
        <v>0</v>
      </c>
      <c r="R319" s="144">
        <f>Q319*H319</f>
        <v>0</v>
      </c>
      <c r="S319" s="144">
        <v>0</v>
      </c>
      <c r="T319" s="145">
        <f>S319*H319</f>
        <v>0</v>
      </c>
      <c r="AR319" s="146" t="s">
        <v>151</v>
      </c>
      <c r="AT319" s="146" t="s">
        <v>147</v>
      </c>
      <c r="AU319" s="146" t="s">
        <v>81</v>
      </c>
      <c r="AY319" s="17" t="s">
        <v>144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7" t="s">
        <v>79</v>
      </c>
      <c r="BK319" s="147">
        <f>ROUND(I319*H319,2)</f>
        <v>0</v>
      </c>
      <c r="BL319" s="17" t="s">
        <v>151</v>
      </c>
      <c r="BM319" s="146" t="s">
        <v>802</v>
      </c>
    </row>
    <row r="320" spans="2:65" s="13" customFormat="1">
      <c r="B320" s="155"/>
      <c r="D320" s="149" t="s">
        <v>153</v>
      </c>
      <c r="E320" s="156" t="s">
        <v>1</v>
      </c>
      <c r="F320" s="157" t="s">
        <v>376</v>
      </c>
      <c r="H320" s="158">
        <v>55.8</v>
      </c>
      <c r="I320" s="159"/>
      <c r="L320" s="155"/>
      <c r="M320" s="160"/>
      <c r="T320" s="161"/>
      <c r="AT320" s="156" t="s">
        <v>153</v>
      </c>
      <c r="AU320" s="156" t="s">
        <v>81</v>
      </c>
      <c r="AV320" s="13" t="s">
        <v>81</v>
      </c>
      <c r="AW320" s="13" t="s">
        <v>28</v>
      </c>
      <c r="AX320" s="13" t="s">
        <v>79</v>
      </c>
      <c r="AY320" s="156" t="s">
        <v>144</v>
      </c>
    </row>
    <row r="321" spans="2:65" s="1" customFormat="1" ht="21.75" customHeight="1">
      <c r="B321" s="133"/>
      <c r="C321" s="134" t="s">
        <v>377</v>
      </c>
      <c r="D321" s="134" t="s">
        <v>147</v>
      </c>
      <c r="E321" s="135" t="s">
        <v>378</v>
      </c>
      <c r="F321" s="136" t="s">
        <v>379</v>
      </c>
      <c r="G321" s="137" t="s">
        <v>171</v>
      </c>
      <c r="H321" s="138">
        <v>12.608000000000001</v>
      </c>
      <c r="I321" s="139"/>
      <c r="J321" s="140">
        <f>ROUND(I321*H321,2)</f>
        <v>0</v>
      </c>
      <c r="K321" s="141"/>
      <c r="L321" s="32"/>
      <c r="M321" s="142" t="s">
        <v>1</v>
      </c>
      <c r="N321" s="143" t="s">
        <v>36</v>
      </c>
      <c r="P321" s="144">
        <f>O321*H321</f>
        <v>0</v>
      </c>
      <c r="Q321" s="144">
        <v>0</v>
      </c>
      <c r="R321" s="144">
        <f>Q321*H321</f>
        <v>0</v>
      </c>
      <c r="S321" s="144">
        <v>7.5999999999999998E-2</v>
      </c>
      <c r="T321" s="145">
        <f>S321*H321</f>
        <v>0.95820800000000006</v>
      </c>
      <c r="AR321" s="146" t="s">
        <v>151</v>
      </c>
      <c r="AT321" s="146" t="s">
        <v>147</v>
      </c>
      <c r="AU321" s="146" t="s">
        <v>81</v>
      </c>
      <c r="AY321" s="17" t="s">
        <v>144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7" t="s">
        <v>79</v>
      </c>
      <c r="BK321" s="147">
        <f>ROUND(I321*H321,2)</f>
        <v>0</v>
      </c>
      <c r="BL321" s="17" t="s">
        <v>151</v>
      </c>
      <c r="BM321" s="146" t="s">
        <v>380</v>
      </c>
    </row>
    <row r="322" spans="2:65" s="12" customFormat="1">
      <c r="B322" s="148"/>
      <c r="D322" s="149" t="s">
        <v>153</v>
      </c>
      <c r="E322" s="150" t="s">
        <v>1</v>
      </c>
      <c r="F322" s="151" t="s">
        <v>381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382</v>
      </c>
      <c r="H323" s="158">
        <v>4.7279999999999998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71</v>
      </c>
      <c r="AY323" s="156" t="s">
        <v>144</v>
      </c>
    </row>
    <row r="324" spans="2:65" s="12" customFormat="1">
      <c r="B324" s="148"/>
      <c r="D324" s="149" t="s">
        <v>153</v>
      </c>
      <c r="E324" s="150" t="s">
        <v>1</v>
      </c>
      <c r="F324" s="151" t="s">
        <v>174</v>
      </c>
      <c r="H324" s="150" t="s">
        <v>1</v>
      </c>
      <c r="I324" s="152"/>
      <c r="L324" s="148"/>
      <c r="M324" s="153"/>
      <c r="T324" s="154"/>
      <c r="AT324" s="150" t="s">
        <v>153</v>
      </c>
      <c r="AU324" s="150" t="s">
        <v>81</v>
      </c>
      <c r="AV324" s="12" t="s">
        <v>79</v>
      </c>
      <c r="AW324" s="12" t="s">
        <v>28</v>
      </c>
      <c r="AX324" s="12" t="s">
        <v>71</v>
      </c>
      <c r="AY324" s="150" t="s">
        <v>144</v>
      </c>
    </row>
    <row r="325" spans="2:65" s="13" customFormat="1">
      <c r="B325" s="155"/>
      <c r="D325" s="149" t="s">
        <v>153</v>
      </c>
      <c r="E325" s="156" t="s">
        <v>1</v>
      </c>
      <c r="F325" s="157" t="s">
        <v>383</v>
      </c>
      <c r="H325" s="158">
        <v>2.758</v>
      </c>
      <c r="I325" s="159"/>
      <c r="L325" s="155"/>
      <c r="M325" s="160"/>
      <c r="T325" s="161"/>
      <c r="AT325" s="156" t="s">
        <v>153</v>
      </c>
      <c r="AU325" s="156" t="s">
        <v>81</v>
      </c>
      <c r="AV325" s="13" t="s">
        <v>81</v>
      </c>
      <c r="AW325" s="13" t="s">
        <v>28</v>
      </c>
      <c r="AX325" s="13" t="s">
        <v>71</v>
      </c>
      <c r="AY325" s="156" t="s">
        <v>144</v>
      </c>
    </row>
    <row r="326" spans="2:65" s="12" customFormat="1">
      <c r="B326" s="148"/>
      <c r="D326" s="149" t="s">
        <v>153</v>
      </c>
      <c r="E326" s="150" t="s">
        <v>1</v>
      </c>
      <c r="F326" s="151" t="s">
        <v>179</v>
      </c>
      <c r="H326" s="150" t="s">
        <v>1</v>
      </c>
      <c r="I326" s="152"/>
      <c r="L326" s="148"/>
      <c r="M326" s="153"/>
      <c r="T326" s="154"/>
      <c r="AT326" s="150" t="s">
        <v>153</v>
      </c>
      <c r="AU326" s="150" t="s">
        <v>81</v>
      </c>
      <c r="AV326" s="12" t="s">
        <v>79</v>
      </c>
      <c r="AW326" s="12" t="s">
        <v>28</v>
      </c>
      <c r="AX326" s="12" t="s">
        <v>71</v>
      </c>
      <c r="AY326" s="150" t="s">
        <v>144</v>
      </c>
    </row>
    <row r="327" spans="2:65" s="13" customFormat="1">
      <c r="B327" s="155"/>
      <c r="D327" s="149" t="s">
        <v>153</v>
      </c>
      <c r="E327" s="156" t="s">
        <v>1</v>
      </c>
      <c r="F327" s="157" t="s">
        <v>384</v>
      </c>
      <c r="H327" s="158">
        <v>5.1219999999999999</v>
      </c>
      <c r="I327" s="159"/>
      <c r="L327" s="155"/>
      <c r="M327" s="160"/>
      <c r="T327" s="161"/>
      <c r="AT327" s="156" t="s">
        <v>153</v>
      </c>
      <c r="AU327" s="156" t="s">
        <v>81</v>
      </c>
      <c r="AV327" s="13" t="s">
        <v>81</v>
      </c>
      <c r="AW327" s="13" t="s">
        <v>28</v>
      </c>
      <c r="AX327" s="13" t="s">
        <v>71</v>
      </c>
      <c r="AY327" s="156" t="s">
        <v>144</v>
      </c>
    </row>
    <row r="328" spans="2:65" s="15" customFormat="1">
      <c r="B328" s="180"/>
      <c r="D328" s="149" t="s">
        <v>153</v>
      </c>
      <c r="E328" s="181" t="s">
        <v>1</v>
      </c>
      <c r="F328" s="182" t="s">
        <v>182</v>
      </c>
      <c r="H328" s="183">
        <v>12.608000000000001</v>
      </c>
      <c r="I328" s="184"/>
      <c r="L328" s="180"/>
      <c r="M328" s="185"/>
      <c r="T328" s="186"/>
      <c r="AT328" s="181" t="s">
        <v>153</v>
      </c>
      <c r="AU328" s="181" t="s">
        <v>81</v>
      </c>
      <c r="AV328" s="15" t="s">
        <v>151</v>
      </c>
      <c r="AW328" s="15" t="s">
        <v>28</v>
      </c>
      <c r="AX328" s="15" t="s">
        <v>79</v>
      </c>
      <c r="AY328" s="181" t="s">
        <v>144</v>
      </c>
    </row>
    <row r="329" spans="2:65" s="1" customFormat="1" ht="24.2" customHeight="1">
      <c r="B329" s="133"/>
      <c r="C329" s="134" t="s">
        <v>385</v>
      </c>
      <c r="D329" s="134" t="s">
        <v>147</v>
      </c>
      <c r="E329" s="135" t="s">
        <v>386</v>
      </c>
      <c r="F329" s="136" t="s">
        <v>387</v>
      </c>
      <c r="G329" s="137" t="s">
        <v>171</v>
      </c>
      <c r="H329" s="138">
        <v>0.72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0</v>
      </c>
      <c r="R329" s="144">
        <f>Q329*H329</f>
        <v>0</v>
      </c>
      <c r="S329" s="144">
        <v>7.2999999999999995E-2</v>
      </c>
      <c r="T329" s="145">
        <f>S329*H329</f>
        <v>5.2559999999999996E-2</v>
      </c>
      <c r="AR329" s="146" t="s">
        <v>151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151</v>
      </c>
      <c r="BM329" s="146" t="s">
        <v>388</v>
      </c>
    </row>
    <row r="330" spans="2:65" s="12" customFormat="1">
      <c r="B330" s="148"/>
      <c r="D330" s="149" t="s">
        <v>153</v>
      </c>
      <c r="E330" s="150" t="s">
        <v>1</v>
      </c>
      <c r="F330" s="151" t="s">
        <v>389</v>
      </c>
      <c r="H330" s="150" t="s">
        <v>1</v>
      </c>
      <c r="I330" s="152"/>
      <c r="L330" s="148"/>
      <c r="M330" s="153"/>
      <c r="T330" s="154"/>
      <c r="AT330" s="150" t="s">
        <v>153</v>
      </c>
      <c r="AU330" s="150" t="s">
        <v>81</v>
      </c>
      <c r="AV330" s="12" t="s">
        <v>79</v>
      </c>
      <c r="AW330" s="12" t="s">
        <v>28</v>
      </c>
      <c r="AX330" s="12" t="s">
        <v>71</v>
      </c>
      <c r="AY330" s="150" t="s">
        <v>144</v>
      </c>
    </row>
    <row r="331" spans="2:65" s="13" customFormat="1">
      <c r="B331" s="155"/>
      <c r="D331" s="149" t="s">
        <v>153</v>
      </c>
      <c r="E331" s="156" t="s">
        <v>1</v>
      </c>
      <c r="F331" s="157" t="s">
        <v>390</v>
      </c>
      <c r="H331" s="158">
        <v>0.72</v>
      </c>
      <c r="I331" s="159"/>
      <c r="L331" s="155"/>
      <c r="M331" s="160"/>
      <c r="T331" s="161"/>
      <c r="AT331" s="156" t="s">
        <v>153</v>
      </c>
      <c r="AU331" s="156" t="s">
        <v>81</v>
      </c>
      <c r="AV331" s="13" t="s">
        <v>81</v>
      </c>
      <c r="AW331" s="13" t="s">
        <v>28</v>
      </c>
      <c r="AX331" s="13" t="s">
        <v>79</v>
      </c>
      <c r="AY331" s="156" t="s">
        <v>144</v>
      </c>
    </row>
    <row r="332" spans="2:65" s="1" customFormat="1" ht="24.2" customHeight="1">
      <c r="B332" s="133"/>
      <c r="C332" s="134" t="s">
        <v>391</v>
      </c>
      <c r="D332" s="134" t="s">
        <v>147</v>
      </c>
      <c r="E332" s="135" t="s">
        <v>392</v>
      </c>
      <c r="F332" s="136" t="s">
        <v>393</v>
      </c>
      <c r="G332" s="137" t="s">
        <v>318</v>
      </c>
      <c r="H332" s="138">
        <v>1</v>
      </c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36</v>
      </c>
      <c r="P332" s="144">
        <f>O332*H332</f>
        <v>0</v>
      </c>
      <c r="Q332" s="144">
        <v>0</v>
      </c>
      <c r="R332" s="144">
        <f>Q332*H332</f>
        <v>0</v>
      </c>
      <c r="S332" s="144">
        <v>5.3999999999999999E-2</v>
      </c>
      <c r="T332" s="145">
        <f>S332*H332</f>
        <v>5.3999999999999999E-2</v>
      </c>
      <c r="AR332" s="146" t="s">
        <v>151</v>
      </c>
      <c r="AT332" s="146" t="s">
        <v>147</v>
      </c>
      <c r="AU332" s="146" t="s">
        <v>81</v>
      </c>
      <c r="AY332" s="17" t="s">
        <v>144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151</v>
      </c>
      <c r="BM332" s="146" t="s">
        <v>394</v>
      </c>
    </row>
    <row r="333" spans="2:65" s="1" customFormat="1" ht="24.2" customHeight="1">
      <c r="B333" s="133"/>
      <c r="C333" s="134" t="s">
        <v>395</v>
      </c>
      <c r="D333" s="134" t="s">
        <v>147</v>
      </c>
      <c r="E333" s="135" t="s">
        <v>396</v>
      </c>
      <c r="F333" s="136" t="s">
        <v>397</v>
      </c>
      <c r="G333" s="137" t="s">
        <v>318</v>
      </c>
      <c r="H333" s="138">
        <v>2</v>
      </c>
      <c r="I333" s="139"/>
      <c r="J333" s="140">
        <f>ROUND(I333*H333,2)</f>
        <v>0</v>
      </c>
      <c r="K333" s="141"/>
      <c r="L333" s="32"/>
      <c r="M333" s="142" t="s">
        <v>1</v>
      </c>
      <c r="N333" s="143" t="s">
        <v>36</v>
      </c>
      <c r="P333" s="144">
        <f>O333*H333</f>
        <v>0</v>
      </c>
      <c r="Q333" s="144">
        <v>0</v>
      </c>
      <c r="R333" s="144">
        <f>Q333*H333</f>
        <v>0</v>
      </c>
      <c r="S333" s="144">
        <v>9.7000000000000003E-2</v>
      </c>
      <c r="T333" s="145">
        <f>S333*H333</f>
        <v>0.19400000000000001</v>
      </c>
      <c r="AR333" s="146" t="s">
        <v>151</v>
      </c>
      <c r="AT333" s="146" t="s">
        <v>147</v>
      </c>
      <c r="AU333" s="146" t="s">
        <v>81</v>
      </c>
      <c r="AY333" s="17" t="s">
        <v>144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7" t="s">
        <v>79</v>
      </c>
      <c r="BK333" s="147">
        <f>ROUND(I333*H333,2)</f>
        <v>0</v>
      </c>
      <c r="BL333" s="17" t="s">
        <v>151</v>
      </c>
      <c r="BM333" s="146" t="s">
        <v>803</v>
      </c>
    </row>
    <row r="334" spans="2:65" s="12" customFormat="1">
      <c r="B334" s="148"/>
      <c r="D334" s="149" t="s">
        <v>153</v>
      </c>
      <c r="E334" s="150" t="s">
        <v>1</v>
      </c>
      <c r="F334" s="151" t="s">
        <v>160</v>
      </c>
      <c r="H334" s="150" t="s">
        <v>1</v>
      </c>
      <c r="I334" s="152"/>
      <c r="L334" s="148"/>
      <c r="M334" s="153"/>
      <c r="T334" s="154"/>
      <c r="AT334" s="150" t="s">
        <v>153</v>
      </c>
      <c r="AU334" s="150" t="s">
        <v>81</v>
      </c>
      <c r="AV334" s="12" t="s">
        <v>79</v>
      </c>
      <c r="AW334" s="12" t="s">
        <v>28</v>
      </c>
      <c r="AX334" s="12" t="s">
        <v>71</v>
      </c>
      <c r="AY334" s="150" t="s">
        <v>144</v>
      </c>
    </row>
    <row r="335" spans="2:65" s="13" customFormat="1">
      <c r="B335" s="155"/>
      <c r="D335" s="149" t="s">
        <v>153</v>
      </c>
      <c r="E335" s="156" t="s">
        <v>1</v>
      </c>
      <c r="F335" s="157" t="s">
        <v>81</v>
      </c>
      <c r="H335" s="158">
        <v>2</v>
      </c>
      <c r="I335" s="159"/>
      <c r="L335" s="155"/>
      <c r="M335" s="160"/>
      <c r="T335" s="161"/>
      <c r="AT335" s="156" t="s">
        <v>153</v>
      </c>
      <c r="AU335" s="156" t="s">
        <v>81</v>
      </c>
      <c r="AV335" s="13" t="s">
        <v>81</v>
      </c>
      <c r="AW335" s="13" t="s">
        <v>28</v>
      </c>
      <c r="AX335" s="13" t="s">
        <v>79</v>
      </c>
      <c r="AY335" s="156" t="s">
        <v>144</v>
      </c>
    </row>
    <row r="336" spans="2:65" s="1" customFormat="1" ht="24.2" customHeight="1">
      <c r="B336" s="133"/>
      <c r="C336" s="134" t="s">
        <v>399</v>
      </c>
      <c r="D336" s="134" t="s">
        <v>147</v>
      </c>
      <c r="E336" s="135" t="s">
        <v>400</v>
      </c>
      <c r="F336" s="136" t="s">
        <v>401</v>
      </c>
      <c r="G336" s="137" t="s">
        <v>279</v>
      </c>
      <c r="H336" s="138">
        <v>0.4</v>
      </c>
      <c r="I336" s="139"/>
      <c r="J336" s="140">
        <f>ROUND(I336*H336,2)</f>
        <v>0</v>
      </c>
      <c r="K336" s="141"/>
      <c r="L336" s="32"/>
      <c r="M336" s="142" t="s">
        <v>1</v>
      </c>
      <c r="N336" s="143" t="s">
        <v>36</v>
      </c>
      <c r="P336" s="144">
        <f>O336*H336</f>
        <v>0</v>
      </c>
      <c r="Q336" s="144">
        <v>9.7000000000000005E-4</v>
      </c>
      <c r="R336" s="144">
        <f>Q336*H336</f>
        <v>3.8800000000000005E-4</v>
      </c>
      <c r="S336" s="144">
        <v>4.3E-3</v>
      </c>
      <c r="T336" s="145">
        <f>S336*H336</f>
        <v>1.7200000000000002E-3</v>
      </c>
      <c r="AR336" s="146" t="s">
        <v>151</v>
      </c>
      <c r="AT336" s="146" t="s">
        <v>147</v>
      </c>
      <c r="AU336" s="146" t="s">
        <v>81</v>
      </c>
      <c r="AY336" s="17" t="s">
        <v>144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7" t="s">
        <v>79</v>
      </c>
      <c r="BK336" s="147">
        <f>ROUND(I336*H336,2)</f>
        <v>0</v>
      </c>
      <c r="BL336" s="17" t="s">
        <v>151</v>
      </c>
      <c r="BM336" s="146" t="s">
        <v>804</v>
      </c>
    </row>
    <row r="337" spans="2:65" s="12" customFormat="1">
      <c r="B337" s="148"/>
      <c r="D337" s="149" t="s">
        <v>153</v>
      </c>
      <c r="E337" s="150" t="s">
        <v>1</v>
      </c>
      <c r="F337" s="151" t="s">
        <v>403</v>
      </c>
      <c r="H337" s="150" t="s">
        <v>1</v>
      </c>
      <c r="I337" s="152"/>
      <c r="L337" s="148"/>
      <c r="M337" s="153"/>
      <c r="T337" s="154"/>
      <c r="AT337" s="150" t="s">
        <v>153</v>
      </c>
      <c r="AU337" s="150" t="s">
        <v>81</v>
      </c>
      <c r="AV337" s="12" t="s">
        <v>79</v>
      </c>
      <c r="AW337" s="12" t="s">
        <v>28</v>
      </c>
      <c r="AX337" s="12" t="s">
        <v>71</v>
      </c>
      <c r="AY337" s="150" t="s">
        <v>144</v>
      </c>
    </row>
    <row r="338" spans="2:65" s="13" customFormat="1">
      <c r="B338" s="155"/>
      <c r="D338" s="149" t="s">
        <v>153</v>
      </c>
      <c r="E338" s="156" t="s">
        <v>1</v>
      </c>
      <c r="F338" s="157" t="s">
        <v>404</v>
      </c>
      <c r="H338" s="158">
        <v>0.4</v>
      </c>
      <c r="I338" s="159"/>
      <c r="L338" s="155"/>
      <c r="M338" s="160"/>
      <c r="T338" s="161"/>
      <c r="AT338" s="156" t="s">
        <v>153</v>
      </c>
      <c r="AU338" s="156" t="s">
        <v>81</v>
      </c>
      <c r="AV338" s="13" t="s">
        <v>81</v>
      </c>
      <c r="AW338" s="13" t="s">
        <v>28</v>
      </c>
      <c r="AX338" s="13" t="s">
        <v>79</v>
      </c>
      <c r="AY338" s="156" t="s">
        <v>144</v>
      </c>
    </row>
    <row r="339" spans="2:65" s="1" customFormat="1" ht="37.9" customHeight="1">
      <c r="B339" s="133"/>
      <c r="C339" s="134" t="s">
        <v>405</v>
      </c>
      <c r="D339" s="134" t="s">
        <v>147</v>
      </c>
      <c r="E339" s="135" t="s">
        <v>406</v>
      </c>
      <c r="F339" s="136" t="s">
        <v>407</v>
      </c>
      <c r="G339" s="137" t="s">
        <v>171</v>
      </c>
      <c r="H339" s="138">
        <v>47.9</v>
      </c>
      <c r="I339" s="139"/>
      <c r="J339" s="140">
        <f>ROUND(I339*H339,2)</f>
        <v>0</v>
      </c>
      <c r="K339" s="141"/>
      <c r="L339" s="32"/>
      <c r="M339" s="142" t="s">
        <v>1</v>
      </c>
      <c r="N339" s="143" t="s">
        <v>36</v>
      </c>
      <c r="P339" s="144">
        <f>O339*H339</f>
        <v>0</v>
      </c>
      <c r="Q339" s="144">
        <v>0</v>
      </c>
      <c r="R339" s="144">
        <f>Q339*H339</f>
        <v>0</v>
      </c>
      <c r="S339" s="144">
        <v>0.05</v>
      </c>
      <c r="T339" s="145">
        <f>S339*H339</f>
        <v>2.395</v>
      </c>
      <c r="AR339" s="146" t="s">
        <v>151</v>
      </c>
      <c r="AT339" s="146" t="s">
        <v>147</v>
      </c>
      <c r="AU339" s="146" t="s">
        <v>81</v>
      </c>
      <c r="AY339" s="17" t="s">
        <v>144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7" t="s">
        <v>79</v>
      </c>
      <c r="BK339" s="147">
        <f>ROUND(I339*H339,2)</f>
        <v>0</v>
      </c>
      <c r="BL339" s="17" t="s">
        <v>151</v>
      </c>
      <c r="BM339" s="146" t="s">
        <v>408</v>
      </c>
    </row>
    <row r="340" spans="2:65" s="12" customFormat="1">
      <c r="B340" s="148"/>
      <c r="D340" s="149" t="s">
        <v>153</v>
      </c>
      <c r="E340" s="150" t="s">
        <v>1</v>
      </c>
      <c r="F340" s="151" t="s">
        <v>174</v>
      </c>
      <c r="H340" s="150" t="s">
        <v>1</v>
      </c>
      <c r="I340" s="152"/>
      <c r="L340" s="148"/>
      <c r="M340" s="153"/>
      <c r="T340" s="154"/>
      <c r="AT340" s="150" t="s">
        <v>153</v>
      </c>
      <c r="AU340" s="150" t="s">
        <v>81</v>
      </c>
      <c r="AV340" s="12" t="s">
        <v>79</v>
      </c>
      <c r="AW340" s="12" t="s">
        <v>28</v>
      </c>
      <c r="AX340" s="12" t="s">
        <v>71</v>
      </c>
      <c r="AY340" s="150" t="s">
        <v>144</v>
      </c>
    </row>
    <row r="341" spans="2:65" s="13" customFormat="1">
      <c r="B341" s="155"/>
      <c r="D341" s="149" t="s">
        <v>153</v>
      </c>
      <c r="E341" s="156" t="s">
        <v>1</v>
      </c>
      <c r="F341" s="157" t="s">
        <v>307</v>
      </c>
      <c r="H341" s="158">
        <v>27.9</v>
      </c>
      <c r="I341" s="159"/>
      <c r="L341" s="155"/>
      <c r="M341" s="160"/>
      <c r="T341" s="161"/>
      <c r="AT341" s="156" t="s">
        <v>153</v>
      </c>
      <c r="AU341" s="156" t="s">
        <v>81</v>
      </c>
      <c r="AV341" s="13" t="s">
        <v>81</v>
      </c>
      <c r="AW341" s="13" t="s">
        <v>28</v>
      </c>
      <c r="AX341" s="13" t="s">
        <v>71</v>
      </c>
      <c r="AY341" s="156" t="s">
        <v>144</v>
      </c>
    </row>
    <row r="342" spans="2:65" s="12" customFormat="1">
      <c r="B342" s="148"/>
      <c r="D342" s="149" t="s">
        <v>153</v>
      </c>
      <c r="E342" s="150" t="s">
        <v>1</v>
      </c>
      <c r="F342" s="151" t="s">
        <v>409</v>
      </c>
      <c r="H342" s="150" t="s">
        <v>1</v>
      </c>
      <c r="I342" s="152"/>
      <c r="L342" s="148"/>
      <c r="M342" s="153"/>
      <c r="T342" s="154"/>
      <c r="AT342" s="150" t="s">
        <v>153</v>
      </c>
      <c r="AU342" s="150" t="s">
        <v>81</v>
      </c>
      <c r="AV342" s="12" t="s">
        <v>79</v>
      </c>
      <c r="AW342" s="12" t="s">
        <v>28</v>
      </c>
      <c r="AX342" s="12" t="s">
        <v>71</v>
      </c>
      <c r="AY342" s="150" t="s">
        <v>144</v>
      </c>
    </row>
    <row r="343" spans="2:65" s="12" customFormat="1">
      <c r="B343" s="148"/>
      <c r="D343" s="149" t="s">
        <v>153</v>
      </c>
      <c r="E343" s="150" t="s">
        <v>1</v>
      </c>
      <c r="F343" s="151" t="s">
        <v>174</v>
      </c>
      <c r="H343" s="150" t="s">
        <v>1</v>
      </c>
      <c r="I343" s="152"/>
      <c r="L343" s="148"/>
      <c r="M343" s="153"/>
      <c r="T343" s="154"/>
      <c r="AT343" s="150" t="s">
        <v>153</v>
      </c>
      <c r="AU343" s="150" t="s">
        <v>81</v>
      </c>
      <c r="AV343" s="12" t="s">
        <v>79</v>
      </c>
      <c r="AW343" s="12" t="s">
        <v>28</v>
      </c>
      <c r="AX343" s="12" t="s">
        <v>71</v>
      </c>
      <c r="AY343" s="150" t="s">
        <v>144</v>
      </c>
    </row>
    <row r="344" spans="2:65" s="12" customFormat="1">
      <c r="B344" s="148"/>
      <c r="D344" s="149" t="s">
        <v>153</v>
      </c>
      <c r="E344" s="150" t="s">
        <v>1</v>
      </c>
      <c r="F344" s="151" t="s">
        <v>230</v>
      </c>
      <c r="H344" s="150" t="s">
        <v>1</v>
      </c>
      <c r="I344" s="152"/>
      <c r="L344" s="148"/>
      <c r="M344" s="153"/>
      <c r="T344" s="154"/>
      <c r="AT344" s="150" t="s">
        <v>153</v>
      </c>
      <c r="AU344" s="150" t="s">
        <v>81</v>
      </c>
      <c r="AV344" s="12" t="s">
        <v>79</v>
      </c>
      <c r="AW344" s="12" t="s">
        <v>28</v>
      </c>
      <c r="AX344" s="12" t="s">
        <v>71</v>
      </c>
      <c r="AY344" s="150" t="s">
        <v>144</v>
      </c>
    </row>
    <row r="345" spans="2:65" s="13" customFormat="1">
      <c r="B345" s="155"/>
      <c r="D345" s="149" t="s">
        <v>153</v>
      </c>
      <c r="E345" s="156" t="s">
        <v>1</v>
      </c>
      <c r="F345" s="157" t="s">
        <v>410</v>
      </c>
      <c r="H345" s="158">
        <v>-1</v>
      </c>
      <c r="I345" s="159"/>
      <c r="L345" s="155"/>
      <c r="M345" s="160"/>
      <c r="T345" s="161"/>
      <c r="AT345" s="156" t="s">
        <v>153</v>
      </c>
      <c r="AU345" s="156" t="s">
        <v>81</v>
      </c>
      <c r="AV345" s="13" t="s">
        <v>81</v>
      </c>
      <c r="AW345" s="13" t="s">
        <v>28</v>
      </c>
      <c r="AX345" s="13" t="s">
        <v>71</v>
      </c>
      <c r="AY345" s="156" t="s">
        <v>144</v>
      </c>
    </row>
    <row r="346" spans="2:65" s="12" customFormat="1">
      <c r="B346" s="148"/>
      <c r="D346" s="149" t="s">
        <v>153</v>
      </c>
      <c r="E346" s="150" t="s">
        <v>1</v>
      </c>
      <c r="F346" s="151" t="s">
        <v>270</v>
      </c>
      <c r="H346" s="150" t="s">
        <v>1</v>
      </c>
      <c r="I346" s="152"/>
      <c r="L346" s="148"/>
      <c r="M346" s="153"/>
      <c r="T346" s="154"/>
      <c r="AT346" s="150" t="s">
        <v>153</v>
      </c>
      <c r="AU346" s="150" t="s">
        <v>81</v>
      </c>
      <c r="AV346" s="12" t="s">
        <v>79</v>
      </c>
      <c r="AW346" s="12" t="s">
        <v>28</v>
      </c>
      <c r="AX346" s="12" t="s">
        <v>71</v>
      </c>
      <c r="AY346" s="150" t="s">
        <v>144</v>
      </c>
    </row>
    <row r="347" spans="2:65" s="13" customFormat="1">
      <c r="B347" s="155"/>
      <c r="D347" s="149" t="s">
        <v>153</v>
      </c>
      <c r="E347" s="156" t="s">
        <v>1</v>
      </c>
      <c r="F347" s="157" t="s">
        <v>411</v>
      </c>
      <c r="H347" s="158">
        <v>-1.38</v>
      </c>
      <c r="I347" s="159"/>
      <c r="L347" s="155"/>
      <c r="M347" s="160"/>
      <c r="T347" s="161"/>
      <c r="AT347" s="156" t="s">
        <v>153</v>
      </c>
      <c r="AU347" s="156" t="s">
        <v>81</v>
      </c>
      <c r="AV347" s="13" t="s">
        <v>81</v>
      </c>
      <c r="AW347" s="13" t="s">
        <v>28</v>
      </c>
      <c r="AX347" s="13" t="s">
        <v>71</v>
      </c>
      <c r="AY347" s="156" t="s">
        <v>144</v>
      </c>
    </row>
    <row r="348" spans="2:65" s="14" customFormat="1">
      <c r="B348" s="173"/>
      <c r="D348" s="149" t="s">
        <v>153</v>
      </c>
      <c r="E348" s="174" t="s">
        <v>1</v>
      </c>
      <c r="F348" s="175" t="s">
        <v>178</v>
      </c>
      <c r="H348" s="176">
        <v>25.52</v>
      </c>
      <c r="I348" s="177"/>
      <c r="L348" s="173"/>
      <c r="M348" s="178"/>
      <c r="T348" s="179"/>
      <c r="AT348" s="174" t="s">
        <v>153</v>
      </c>
      <c r="AU348" s="174" t="s">
        <v>81</v>
      </c>
      <c r="AV348" s="14" t="s">
        <v>145</v>
      </c>
      <c r="AW348" s="14" t="s">
        <v>28</v>
      </c>
      <c r="AX348" s="14" t="s">
        <v>71</v>
      </c>
      <c r="AY348" s="174" t="s">
        <v>144</v>
      </c>
    </row>
    <row r="349" spans="2:65" s="12" customFormat="1">
      <c r="B349" s="148"/>
      <c r="D349" s="149" t="s">
        <v>153</v>
      </c>
      <c r="E349" s="150" t="s">
        <v>1</v>
      </c>
      <c r="F349" s="151" t="s">
        <v>179</v>
      </c>
      <c r="H349" s="150" t="s">
        <v>1</v>
      </c>
      <c r="I349" s="152"/>
      <c r="L349" s="148"/>
      <c r="M349" s="153"/>
      <c r="T349" s="154"/>
      <c r="AT349" s="150" t="s">
        <v>153</v>
      </c>
      <c r="AU349" s="150" t="s">
        <v>81</v>
      </c>
      <c r="AV349" s="12" t="s">
        <v>79</v>
      </c>
      <c r="AW349" s="12" t="s">
        <v>28</v>
      </c>
      <c r="AX349" s="12" t="s">
        <v>71</v>
      </c>
      <c r="AY349" s="150" t="s">
        <v>144</v>
      </c>
    </row>
    <row r="350" spans="2:65" s="13" customFormat="1">
      <c r="B350" s="155"/>
      <c r="D350" s="149" t="s">
        <v>153</v>
      </c>
      <c r="E350" s="156" t="s">
        <v>1</v>
      </c>
      <c r="F350" s="157" t="s">
        <v>307</v>
      </c>
      <c r="H350" s="158">
        <v>27.9</v>
      </c>
      <c r="I350" s="159"/>
      <c r="L350" s="155"/>
      <c r="M350" s="160"/>
      <c r="T350" s="161"/>
      <c r="AT350" s="156" t="s">
        <v>153</v>
      </c>
      <c r="AU350" s="156" t="s">
        <v>81</v>
      </c>
      <c r="AV350" s="13" t="s">
        <v>81</v>
      </c>
      <c r="AW350" s="13" t="s">
        <v>28</v>
      </c>
      <c r="AX350" s="13" t="s">
        <v>71</v>
      </c>
      <c r="AY350" s="156" t="s">
        <v>144</v>
      </c>
    </row>
    <row r="351" spans="2:65" s="12" customFormat="1">
      <c r="B351" s="148"/>
      <c r="D351" s="149" t="s">
        <v>153</v>
      </c>
      <c r="E351" s="150" t="s">
        <v>1</v>
      </c>
      <c r="F351" s="151" t="s">
        <v>409</v>
      </c>
      <c r="H351" s="150" t="s">
        <v>1</v>
      </c>
      <c r="I351" s="152"/>
      <c r="L351" s="148"/>
      <c r="M351" s="153"/>
      <c r="T351" s="154"/>
      <c r="AT351" s="150" t="s">
        <v>153</v>
      </c>
      <c r="AU351" s="150" t="s">
        <v>81</v>
      </c>
      <c r="AV351" s="12" t="s">
        <v>79</v>
      </c>
      <c r="AW351" s="12" t="s">
        <v>28</v>
      </c>
      <c r="AX351" s="12" t="s">
        <v>71</v>
      </c>
      <c r="AY351" s="150" t="s">
        <v>144</v>
      </c>
    </row>
    <row r="352" spans="2:65" s="12" customFormat="1">
      <c r="B352" s="148"/>
      <c r="D352" s="149" t="s">
        <v>153</v>
      </c>
      <c r="E352" s="150" t="s">
        <v>1</v>
      </c>
      <c r="F352" s="151" t="s">
        <v>236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65" s="13" customFormat="1">
      <c r="B353" s="155"/>
      <c r="D353" s="149" t="s">
        <v>153</v>
      </c>
      <c r="E353" s="156" t="s">
        <v>1</v>
      </c>
      <c r="F353" s="157" t="s">
        <v>410</v>
      </c>
      <c r="H353" s="158">
        <v>-1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65" s="12" customFormat="1">
      <c r="B354" s="148"/>
      <c r="D354" s="149" t="s">
        <v>153</v>
      </c>
      <c r="E354" s="150" t="s">
        <v>1</v>
      </c>
      <c r="F354" s="151" t="s">
        <v>272</v>
      </c>
      <c r="H354" s="150" t="s">
        <v>1</v>
      </c>
      <c r="I354" s="152"/>
      <c r="L354" s="148"/>
      <c r="M354" s="153"/>
      <c r="T354" s="154"/>
      <c r="AT354" s="150" t="s">
        <v>153</v>
      </c>
      <c r="AU354" s="150" t="s">
        <v>81</v>
      </c>
      <c r="AV354" s="12" t="s">
        <v>79</v>
      </c>
      <c r="AW354" s="12" t="s">
        <v>28</v>
      </c>
      <c r="AX354" s="12" t="s">
        <v>71</v>
      </c>
      <c r="AY354" s="150" t="s">
        <v>144</v>
      </c>
    </row>
    <row r="355" spans="2:65" s="13" customFormat="1">
      <c r="B355" s="155"/>
      <c r="D355" s="149" t="s">
        <v>153</v>
      </c>
      <c r="E355" s="156" t="s">
        <v>1</v>
      </c>
      <c r="F355" s="157" t="s">
        <v>412</v>
      </c>
      <c r="H355" s="158">
        <v>-2.81</v>
      </c>
      <c r="I355" s="159"/>
      <c r="L355" s="155"/>
      <c r="M355" s="160"/>
      <c r="T355" s="161"/>
      <c r="AT355" s="156" t="s">
        <v>153</v>
      </c>
      <c r="AU355" s="156" t="s">
        <v>81</v>
      </c>
      <c r="AV355" s="13" t="s">
        <v>81</v>
      </c>
      <c r="AW355" s="13" t="s">
        <v>28</v>
      </c>
      <c r="AX355" s="13" t="s">
        <v>71</v>
      </c>
      <c r="AY355" s="156" t="s">
        <v>144</v>
      </c>
    </row>
    <row r="356" spans="2:65" s="12" customFormat="1">
      <c r="B356" s="148"/>
      <c r="D356" s="149" t="s">
        <v>153</v>
      </c>
      <c r="E356" s="150" t="s">
        <v>1</v>
      </c>
      <c r="F356" s="151" t="s">
        <v>234</v>
      </c>
      <c r="H356" s="150" t="s">
        <v>1</v>
      </c>
      <c r="I356" s="152"/>
      <c r="L356" s="148"/>
      <c r="M356" s="153"/>
      <c r="T356" s="154"/>
      <c r="AT356" s="150" t="s">
        <v>153</v>
      </c>
      <c r="AU356" s="150" t="s">
        <v>81</v>
      </c>
      <c r="AV356" s="12" t="s">
        <v>79</v>
      </c>
      <c r="AW356" s="12" t="s">
        <v>28</v>
      </c>
      <c r="AX356" s="12" t="s">
        <v>71</v>
      </c>
      <c r="AY356" s="150" t="s">
        <v>144</v>
      </c>
    </row>
    <row r="357" spans="2:65" s="13" customFormat="1">
      <c r="B357" s="155"/>
      <c r="D357" s="149" t="s">
        <v>153</v>
      </c>
      <c r="E357" s="156" t="s">
        <v>1</v>
      </c>
      <c r="F357" s="157" t="s">
        <v>413</v>
      </c>
      <c r="H357" s="158">
        <v>-1.71</v>
      </c>
      <c r="I357" s="159"/>
      <c r="L357" s="155"/>
      <c r="M357" s="160"/>
      <c r="T357" s="161"/>
      <c r="AT357" s="156" t="s">
        <v>153</v>
      </c>
      <c r="AU357" s="156" t="s">
        <v>81</v>
      </c>
      <c r="AV357" s="13" t="s">
        <v>81</v>
      </c>
      <c r="AW357" s="13" t="s">
        <v>28</v>
      </c>
      <c r="AX357" s="13" t="s">
        <v>71</v>
      </c>
      <c r="AY357" s="156" t="s">
        <v>144</v>
      </c>
    </row>
    <row r="358" spans="2:65" s="14" customFormat="1">
      <c r="B358" s="173"/>
      <c r="D358" s="149" t="s">
        <v>153</v>
      </c>
      <c r="E358" s="174" t="s">
        <v>1</v>
      </c>
      <c r="F358" s="175" t="s">
        <v>178</v>
      </c>
      <c r="H358" s="176">
        <v>22.38</v>
      </c>
      <c r="I358" s="177"/>
      <c r="L358" s="173"/>
      <c r="M358" s="178"/>
      <c r="T358" s="179"/>
      <c r="AT358" s="174" t="s">
        <v>153</v>
      </c>
      <c r="AU358" s="174" t="s">
        <v>81</v>
      </c>
      <c r="AV358" s="14" t="s">
        <v>145</v>
      </c>
      <c r="AW358" s="14" t="s">
        <v>28</v>
      </c>
      <c r="AX358" s="14" t="s">
        <v>71</v>
      </c>
      <c r="AY358" s="174" t="s">
        <v>144</v>
      </c>
    </row>
    <row r="359" spans="2:65" s="15" customFormat="1">
      <c r="B359" s="180"/>
      <c r="D359" s="149" t="s">
        <v>153</v>
      </c>
      <c r="E359" s="181" t="s">
        <v>1</v>
      </c>
      <c r="F359" s="182" t="s">
        <v>182</v>
      </c>
      <c r="H359" s="183">
        <v>47.9</v>
      </c>
      <c r="I359" s="184"/>
      <c r="L359" s="180"/>
      <c r="M359" s="185"/>
      <c r="T359" s="186"/>
      <c r="AT359" s="181" t="s">
        <v>153</v>
      </c>
      <c r="AU359" s="181" t="s">
        <v>81</v>
      </c>
      <c r="AV359" s="15" t="s">
        <v>151</v>
      </c>
      <c r="AW359" s="15" t="s">
        <v>28</v>
      </c>
      <c r="AX359" s="15" t="s">
        <v>79</v>
      </c>
      <c r="AY359" s="181" t="s">
        <v>144</v>
      </c>
    </row>
    <row r="360" spans="2:65" s="1" customFormat="1" ht="37.9" customHeight="1">
      <c r="B360" s="133"/>
      <c r="C360" s="134" t="s">
        <v>414</v>
      </c>
      <c r="D360" s="134" t="s">
        <v>147</v>
      </c>
      <c r="E360" s="135" t="s">
        <v>415</v>
      </c>
      <c r="F360" s="136" t="s">
        <v>416</v>
      </c>
      <c r="G360" s="137" t="s">
        <v>171</v>
      </c>
      <c r="H360" s="138">
        <v>99.763999999999996</v>
      </c>
      <c r="I360" s="139"/>
      <c r="J360" s="140">
        <f>ROUND(I360*H360,2)</f>
        <v>0</v>
      </c>
      <c r="K360" s="141"/>
      <c r="L360" s="32"/>
      <c r="M360" s="142" t="s">
        <v>1</v>
      </c>
      <c r="N360" s="143" t="s">
        <v>36</v>
      </c>
      <c r="P360" s="144">
        <f>O360*H360</f>
        <v>0</v>
      </c>
      <c r="Q360" s="144">
        <v>0</v>
      </c>
      <c r="R360" s="144">
        <f>Q360*H360</f>
        <v>0</v>
      </c>
      <c r="S360" s="144">
        <v>4.5999999999999999E-2</v>
      </c>
      <c r="T360" s="145">
        <f>S360*H360</f>
        <v>4.5891440000000001</v>
      </c>
      <c r="AR360" s="146" t="s">
        <v>151</v>
      </c>
      <c r="AT360" s="146" t="s">
        <v>147</v>
      </c>
      <c r="AU360" s="146" t="s">
        <v>81</v>
      </c>
      <c r="AY360" s="17" t="s">
        <v>144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7" t="s">
        <v>79</v>
      </c>
      <c r="BK360" s="147">
        <f>ROUND(I360*H360,2)</f>
        <v>0</v>
      </c>
      <c r="BL360" s="17" t="s">
        <v>151</v>
      </c>
      <c r="BM360" s="146" t="s">
        <v>417</v>
      </c>
    </row>
    <row r="361" spans="2:65" s="12" customFormat="1">
      <c r="B361" s="148"/>
      <c r="D361" s="149" t="s">
        <v>153</v>
      </c>
      <c r="E361" s="150" t="s">
        <v>1</v>
      </c>
      <c r="F361" s="151" t="s">
        <v>418</v>
      </c>
      <c r="H361" s="150" t="s">
        <v>1</v>
      </c>
      <c r="I361" s="152"/>
      <c r="L361" s="148"/>
      <c r="M361" s="153"/>
      <c r="T361" s="154"/>
      <c r="AT361" s="150" t="s">
        <v>153</v>
      </c>
      <c r="AU361" s="150" t="s">
        <v>81</v>
      </c>
      <c r="AV361" s="12" t="s">
        <v>79</v>
      </c>
      <c r="AW361" s="12" t="s">
        <v>28</v>
      </c>
      <c r="AX361" s="12" t="s">
        <v>71</v>
      </c>
      <c r="AY361" s="150" t="s">
        <v>144</v>
      </c>
    </row>
    <row r="362" spans="2:65" s="12" customFormat="1">
      <c r="B362" s="148"/>
      <c r="D362" s="149" t="s">
        <v>153</v>
      </c>
      <c r="E362" s="150" t="s">
        <v>1</v>
      </c>
      <c r="F362" s="151" t="s">
        <v>174</v>
      </c>
      <c r="H362" s="150" t="s">
        <v>1</v>
      </c>
      <c r="I362" s="152"/>
      <c r="L362" s="148"/>
      <c r="M362" s="153"/>
      <c r="T362" s="154"/>
      <c r="AT362" s="150" t="s">
        <v>153</v>
      </c>
      <c r="AU362" s="150" t="s">
        <v>81</v>
      </c>
      <c r="AV362" s="12" t="s">
        <v>79</v>
      </c>
      <c r="AW362" s="12" t="s">
        <v>28</v>
      </c>
      <c r="AX362" s="12" t="s">
        <v>71</v>
      </c>
      <c r="AY362" s="150" t="s">
        <v>144</v>
      </c>
    </row>
    <row r="363" spans="2:65" s="13" customFormat="1" ht="22.5">
      <c r="B363" s="155"/>
      <c r="D363" s="149" t="s">
        <v>153</v>
      </c>
      <c r="E363" s="156" t="s">
        <v>1</v>
      </c>
      <c r="F363" s="157" t="s">
        <v>419</v>
      </c>
      <c r="H363" s="158">
        <v>49.805</v>
      </c>
      <c r="I363" s="159"/>
      <c r="L363" s="155"/>
      <c r="M363" s="160"/>
      <c r="T363" s="161"/>
      <c r="AT363" s="156" t="s">
        <v>153</v>
      </c>
      <c r="AU363" s="156" t="s">
        <v>81</v>
      </c>
      <c r="AV363" s="13" t="s">
        <v>81</v>
      </c>
      <c r="AW363" s="13" t="s">
        <v>28</v>
      </c>
      <c r="AX363" s="13" t="s">
        <v>71</v>
      </c>
      <c r="AY363" s="156" t="s">
        <v>144</v>
      </c>
    </row>
    <row r="364" spans="2:65" s="14" customFormat="1">
      <c r="B364" s="173"/>
      <c r="D364" s="149" t="s">
        <v>153</v>
      </c>
      <c r="E364" s="174" t="s">
        <v>1</v>
      </c>
      <c r="F364" s="175" t="s">
        <v>178</v>
      </c>
      <c r="H364" s="176">
        <v>49.805</v>
      </c>
      <c r="I364" s="177"/>
      <c r="L364" s="173"/>
      <c r="M364" s="178"/>
      <c r="T364" s="179"/>
      <c r="AT364" s="174" t="s">
        <v>153</v>
      </c>
      <c r="AU364" s="174" t="s">
        <v>81</v>
      </c>
      <c r="AV364" s="14" t="s">
        <v>145</v>
      </c>
      <c r="AW364" s="14" t="s">
        <v>28</v>
      </c>
      <c r="AX364" s="14" t="s">
        <v>71</v>
      </c>
      <c r="AY364" s="174" t="s">
        <v>144</v>
      </c>
    </row>
    <row r="365" spans="2:65" s="12" customFormat="1">
      <c r="B365" s="148"/>
      <c r="D365" s="149" t="s">
        <v>153</v>
      </c>
      <c r="E365" s="150" t="s">
        <v>1</v>
      </c>
      <c r="F365" s="151" t="s">
        <v>179</v>
      </c>
      <c r="H365" s="150" t="s">
        <v>1</v>
      </c>
      <c r="I365" s="152"/>
      <c r="L365" s="148"/>
      <c r="M365" s="153"/>
      <c r="T365" s="154"/>
      <c r="AT365" s="150" t="s">
        <v>153</v>
      </c>
      <c r="AU365" s="150" t="s">
        <v>81</v>
      </c>
      <c r="AV365" s="12" t="s">
        <v>79</v>
      </c>
      <c r="AW365" s="12" t="s">
        <v>28</v>
      </c>
      <c r="AX365" s="12" t="s">
        <v>71</v>
      </c>
      <c r="AY365" s="150" t="s">
        <v>144</v>
      </c>
    </row>
    <row r="366" spans="2:65" s="13" customFormat="1" ht="22.5">
      <c r="B366" s="155"/>
      <c r="D366" s="149" t="s">
        <v>153</v>
      </c>
      <c r="E366" s="156" t="s">
        <v>1</v>
      </c>
      <c r="F366" s="157" t="s">
        <v>420</v>
      </c>
      <c r="H366" s="158">
        <v>49.959000000000003</v>
      </c>
      <c r="I366" s="159"/>
      <c r="L366" s="155"/>
      <c r="M366" s="160"/>
      <c r="T366" s="161"/>
      <c r="AT366" s="156" t="s">
        <v>153</v>
      </c>
      <c r="AU366" s="156" t="s">
        <v>81</v>
      </c>
      <c r="AV366" s="13" t="s">
        <v>81</v>
      </c>
      <c r="AW366" s="13" t="s">
        <v>28</v>
      </c>
      <c r="AX366" s="13" t="s">
        <v>71</v>
      </c>
      <c r="AY366" s="156" t="s">
        <v>144</v>
      </c>
    </row>
    <row r="367" spans="2:65" s="14" customFormat="1">
      <c r="B367" s="173"/>
      <c r="D367" s="149" t="s">
        <v>153</v>
      </c>
      <c r="E367" s="174" t="s">
        <v>1</v>
      </c>
      <c r="F367" s="175" t="s">
        <v>178</v>
      </c>
      <c r="H367" s="176">
        <v>49.959000000000003</v>
      </c>
      <c r="I367" s="177"/>
      <c r="L367" s="173"/>
      <c r="M367" s="178"/>
      <c r="T367" s="179"/>
      <c r="AT367" s="174" t="s">
        <v>153</v>
      </c>
      <c r="AU367" s="174" t="s">
        <v>81</v>
      </c>
      <c r="AV367" s="14" t="s">
        <v>145</v>
      </c>
      <c r="AW367" s="14" t="s">
        <v>28</v>
      </c>
      <c r="AX367" s="14" t="s">
        <v>71</v>
      </c>
      <c r="AY367" s="174" t="s">
        <v>144</v>
      </c>
    </row>
    <row r="368" spans="2:65" s="15" customFormat="1">
      <c r="B368" s="180"/>
      <c r="D368" s="149" t="s">
        <v>153</v>
      </c>
      <c r="E368" s="181" t="s">
        <v>1</v>
      </c>
      <c r="F368" s="182" t="s">
        <v>182</v>
      </c>
      <c r="H368" s="183">
        <v>99.763999999999996</v>
      </c>
      <c r="I368" s="184"/>
      <c r="L368" s="180"/>
      <c r="M368" s="185"/>
      <c r="T368" s="186"/>
      <c r="AT368" s="181" t="s">
        <v>153</v>
      </c>
      <c r="AU368" s="181" t="s">
        <v>81</v>
      </c>
      <c r="AV368" s="15" t="s">
        <v>151</v>
      </c>
      <c r="AW368" s="15" t="s">
        <v>28</v>
      </c>
      <c r="AX368" s="15" t="s">
        <v>79</v>
      </c>
      <c r="AY368" s="181" t="s">
        <v>144</v>
      </c>
    </row>
    <row r="369" spans="2:65" s="11" customFormat="1" ht="22.9" customHeight="1">
      <c r="B369" s="121"/>
      <c r="D369" s="122" t="s">
        <v>70</v>
      </c>
      <c r="E369" s="131" t="s">
        <v>421</v>
      </c>
      <c r="F369" s="131" t="s">
        <v>422</v>
      </c>
      <c r="I369" s="124"/>
      <c r="J369" s="132">
        <f>BK369</f>
        <v>0</v>
      </c>
      <c r="L369" s="121"/>
      <c r="M369" s="126"/>
      <c r="P369" s="127">
        <f>SUM(P370:P392)</f>
        <v>0</v>
      </c>
      <c r="R369" s="127">
        <f>SUM(R370:R392)</f>
        <v>0</v>
      </c>
      <c r="T369" s="128">
        <f>SUM(T370:T392)</f>
        <v>0</v>
      </c>
      <c r="AR369" s="122" t="s">
        <v>79</v>
      </c>
      <c r="AT369" s="129" t="s">
        <v>70</v>
      </c>
      <c r="AU369" s="129" t="s">
        <v>79</v>
      </c>
      <c r="AY369" s="122" t="s">
        <v>144</v>
      </c>
      <c r="BK369" s="130">
        <f>SUM(BK370:BK392)</f>
        <v>0</v>
      </c>
    </row>
    <row r="370" spans="2:65" s="1" customFormat="1" ht="16.5" customHeight="1">
      <c r="B370" s="133"/>
      <c r="C370" s="193" t="s">
        <v>423</v>
      </c>
      <c r="D370" s="193" t="s">
        <v>147</v>
      </c>
      <c r="E370" s="194" t="s">
        <v>424</v>
      </c>
      <c r="F370" s="195" t="s">
        <v>425</v>
      </c>
      <c r="G370" s="196" t="s">
        <v>158</v>
      </c>
      <c r="H370" s="197">
        <v>26.466999999999999</v>
      </c>
      <c r="I370" s="198"/>
      <c r="J370" s="198">
        <f>ROUND(I370*H370,2)</f>
        <v>0</v>
      </c>
      <c r="K370" s="141"/>
      <c r="L370" s="32"/>
      <c r="M370" s="142" t="s">
        <v>1</v>
      </c>
      <c r="N370" s="143" t="s">
        <v>36</v>
      </c>
      <c r="P370" s="144">
        <f>O370*H370</f>
        <v>0</v>
      </c>
      <c r="Q370" s="144">
        <v>0</v>
      </c>
      <c r="R370" s="144">
        <f>Q370*H370</f>
        <v>0</v>
      </c>
      <c r="S370" s="144">
        <v>0</v>
      </c>
      <c r="T370" s="145">
        <f>S370*H370</f>
        <v>0</v>
      </c>
      <c r="AR370" s="146" t="s">
        <v>151</v>
      </c>
      <c r="AT370" s="146" t="s">
        <v>147</v>
      </c>
      <c r="AU370" s="146" t="s">
        <v>81</v>
      </c>
      <c r="AY370" s="17" t="s">
        <v>144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7" t="s">
        <v>79</v>
      </c>
      <c r="BK370" s="147">
        <f>ROUND(I370*H370,2)</f>
        <v>0</v>
      </c>
      <c r="BL370" s="17" t="s">
        <v>151</v>
      </c>
      <c r="BM370" s="146" t="s">
        <v>805</v>
      </c>
    </row>
    <row r="371" spans="2:65" s="12" customFormat="1">
      <c r="B371" s="148"/>
      <c r="D371" s="149" t="s">
        <v>153</v>
      </c>
      <c r="E371" s="150" t="s">
        <v>1</v>
      </c>
      <c r="F371" s="151" t="s">
        <v>427</v>
      </c>
      <c r="H371" s="150" t="s">
        <v>1</v>
      </c>
      <c r="I371" s="152"/>
      <c r="L371" s="148"/>
      <c r="M371" s="153"/>
      <c r="T371" s="154"/>
      <c r="AT371" s="150" t="s">
        <v>153</v>
      </c>
      <c r="AU371" s="150" t="s">
        <v>81</v>
      </c>
      <c r="AV371" s="12" t="s">
        <v>79</v>
      </c>
      <c r="AW371" s="12" t="s">
        <v>28</v>
      </c>
      <c r="AX371" s="12" t="s">
        <v>71</v>
      </c>
      <c r="AY371" s="150" t="s">
        <v>144</v>
      </c>
    </row>
    <row r="372" spans="2:65" s="13" customFormat="1">
      <c r="B372" s="155"/>
      <c r="D372" s="149" t="s">
        <v>153</v>
      </c>
      <c r="E372" s="156" t="s">
        <v>1</v>
      </c>
      <c r="F372" s="157" t="s">
        <v>806</v>
      </c>
      <c r="H372" s="158">
        <v>25.596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65" s="12" customFormat="1">
      <c r="B373" s="148"/>
      <c r="D373" s="149" t="s">
        <v>153</v>
      </c>
      <c r="E373" s="150" t="s">
        <v>1</v>
      </c>
      <c r="F373" s="151" t="s">
        <v>429</v>
      </c>
      <c r="H373" s="150" t="s">
        <v>1</v>
      </c>
      <c r="I373" s="152"/>
      <c r="L373" s="148"/>
      <c r="M373" s="153"/>
      <c r="T373" s="154"/>
      <c r="AT373" s="150" t="s">
        <v>153</v>
      </c>
      <c r="AU373" s="150" t="s">
        <v>81</v>
      </c>
      <c r="AV373" s="12" t="s">
        <v>79</v>
      </c>
      <c r="AW373" s="12" t="s">
        <v>28</v>
      </c>
      <c r="AX373" s="12" t="s">
        <v>71</v>
      </c>
      <c r="AY373" s="150" t="s">
        <v>144</v>
      </c>
    </row>
    <row r="374" spans="2:65" s="13" customFormat="1">
      <c r="B374" s="155"/>
      <c r="D374" s="149" t="s">
        <v>153</v>
      </c>
      <c r="E374" s="156" t="s">
        <v>1</v>
      </c>
      <c r="F374" s="157" t="s">
        <v>430</v>
      </c>
      <c r="H374" s="158">
        <v>1.4999999999999999E-2</v>
      </c>
      <c r="I374" s="159"/>
      <c r="L374" s="155"/>
      <c r="M374" s="160"/>
      <c r="T374" s="161"/>
      <c r="AT374" s="156" t="s">
        <v>153</v>
      </c>
      <c r="AU374" s="156" t="s">
        <v>81</v>
      </c>
      <c r="AV374" s="13" t="s">
        <v>81</v>
      </c>
      <c r="AW374" s="13" t="s">
        <v>28</v>
      </c>
      <c r="AX374" s="13" t="s">
        <v>71</v>
      </c>
      <c r="AY374" s="156" t="s">
        <v>144</v>
      </c>
    </row>
    <row r="375" spans="2:65" s="12" customFormat="1">
      <c r="B375" s="148"/>
      <c r="D375" s="149" t="s">
        <v>153</v>
      </c>
      <c r="E375" s="150" t="s">
        <v>1</v>
      </c>
      <c r="F375" s="151" t="s">
        <v>431</v>
      </c>
      <c r="H375" s="150" t="s">
        <v>1</v>
      </c>
      <c r="I375" s="152"/>
      <c r="L375" s="148"/>
      <c r="M375" s="153"/>
      <c r="T375" s="154"/>
      <c r="AT375" s="150" t="s">
        <v>153</v>
      </c>
      <c r="AU375" s="150" t="s">
        <v>81</v>
      </c>
      <c r="AV375" s="12" t="s">
        <v>79</v>
      </c>
      <c r="AW375" s="12" t="s">
        <v>28</v>
      </c>
      <c r="AX375" s="12" t="s">
        <v>71</v>
      </c>
      <c r="AY375" s="150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432</v>
      </c>
      <c r="H376" s="158">
        <v>0.27100000000000002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2" customFormat="1">
      <c r="B377" s="148"/>
      <c r="D377" s="149" t="s">
        <v>153</v>
      </c>
      <c r="E377" s="150" t="s">
        <v>1</v>
      </c>
      <c r="F377" s="151" t="s">
        <v>433</v>
      </c>
      <c r="H377" s="150" t="s">
        <v>1</v>
      </c>
      <c r="I377" s="152"/>
      <c r="L377" s="148"/>
      <c r="M377" s="153"/>
      <c r="T377" s="154"/>
      <c r="AT377" s="150" t="s">
        <v>153</v>
      </c>
      <c r="AU377" s="150" t="s">
        <v>81</v>
      </c>
      <c r="AV377" s="12" t="s">
        <v>79</v>
      </c>
      <c r="AW377" s="12" t="s">
        <v>28</v>
      </c>
      <c r="AX377" s="12" t="s">
        <v>71</v>
      </c>
      <c r="AY377" s="150" t="s">
        <v>144</v>
      </c>
    </row>
    <row r="378" spans="2:65" s="13" customFormat="1">
      <c r="B378" s="155"/>
      <c r="D378" s="149" t="s">
        <v>153</v>
      </c>
      <c r="E378" s="156" t="s">
        <v>1</v>
      </c>
      <c r="F378" s="157" t="s">
        <v>434</v>
      </c>
      <c r="H378" s="158">
        <v>4.4999999999999998E-2</v>
      </c>
      <c r="I378" s="159"/>
      <c r="L378" s="155"/>
      <c r="M378" s="160"/>
      <c r="T378" s="161"/>
      <c r="AT378" s="156" t="s">
        <v>153</v>
      </c>
      <c r="AU378" s="156" t="s">
        <v>81</v>
      </c>
      <c r="AV378" s="13" t="s">
        <v>81</v>
      </c>
      <c r="AW378" s="13" t="s">
        <v>28</v>
      </c>
      <c r="AX378" s="13" t="s">
        <v>71</v>
      </c>
      <c r="AY378" s="156" t="s">
        <v>144</v>
      </c>
    </row>
    <row r="379" spans="2:65" s="12" customFormat="1">
      <c r="B379" s="148"/>
      <c r="D379" s="149" t="s">
        <v>153</v>
      </c>
      <c r="E379" s="150" t="s">
        <v>1</v>
      </c>
      <c r="F379" s="151" t="s">
        <v>435</v>
      </c>
      <c r="H379" s="150" t="s">
        <v>1</v>
      </c>
      <c r="I379" s="152"/>
      <c r="L379" s="148"/>
      <c r="M379" s="153"/>
      <c r="T379" s="154"/>
      <c r="AT379" s="150" t="s">
        <v>153</v>
      </c>
      <c r="AU379" s="150" t="s">
        <v>81</v>
      </c>
      <c r="AV379" s="12" t="s">
        <v>79</v>
      </c>
      <c r="AW379" s="12" t="s">
        <v>28</v>
      </c>
      <c r="AX379" s="12" t="s">
        <v>71</v>
      </c>
      <c r="AY379" s="150" t="s">
        <v>144</v>
      </c>
    </row>
    <row r="380" spans="2:65" s="13" customFormat="1">
      <c r="B380" s="155"/>
      <c r="D380" s="149" t="s">
        <v>153</v>
      </c>
      <c r="E380" s="156" t="s">
        <v>1</v>
      </c>
      <c r="F380" s="157" t="s">
        <v>436</v>
      </c>
      <c r="H380" s="158">
        <v>0.54</v>
      </c>
      <c r="I380" s="159"/>
      <c r="L380" s="155"/>
      <c r="M380" s="160"/>
      <c r="T380" s="161"/>
      <c r="AT380" s="156" t="s">
        <v>153</v>
      </c>
      <c r="AU380" s="156" t="s">
        <v>81</v>
      </c>
      <c r="AV380" s="13" t="s">
        <v>81</v>
      </c>
      <c r="AW380" s="13" t="s">
        <v>28</v>
      </c>
      <c r="AX380" s="13" t="s">
        <v>71</v>
      </c>
      <c r="AY380" s="156" t="s">
        <v>144</v>
      </c>
    </row>
    <row r="381" spans="2:65" s="15" customFormat="1">
      <c r="B381" s="180"/>
      <c r="D381" s="149" t="s">
        <v>153</v>
      </c>
      <c r="E381" s="181" t="s">
        <v>1</v>
      </c>
      <c r="F381" s="182" t="s">
        <v>182</v>
      </c>
      <c r="H381" s="183">
        <v>26.466999999999999</v>
      </c>
      <c r="I381" s="184"/>
      <c r="L381" s="180"/>
      <c r="M381" s="185"/>
      <c r="T381" s="186"/>
      <c r="AT381" s="181" t="s">
        <v>153</v>
      </c>
      <c r="AU381" s="181" t="s">
        <v>81</v>
      </c>
      <c r="AV381" s="15" t="s">
        <v>151</v>
      </c>
      <c r="AW381" s="15" t="s">
        <v>28</v>
      </c>
      <c r="AX381" s="15" t="s">
        <v>79</v>
      </c>
      <c r="AY381" s="181" t="s">
        <v>144</v>
      </c>
    </row>
    <row r="382" spans="2:65" s="1" customFormat="1" ht="33" customHeight="1">
      <c r="B382" s="133"/>
      <c r="C382" s="193" t="s">
        <v>437</v>
      </c>
      <c r="D382" s="193" t="s">
        <v>147</v>
      </c>
      <c r="E382" s="194" t="s">
        <v>438</v>
      </c>
      <c r="F382" s="195" t="s">
        <v>439</v>
      </c>
      <c r="G382" s="196" t="s">
        <v>158</v>
      </c>
      <c r="H382" s="197">
        <v>26.466999999999999</v>
      </c>
      <c r="I382" s="198"/>
      <c r="J382" s="198">
        <f>ROUND(I382*H382,2)</f>
        <v>0</v>
      </c>
      <c r="K382" s="141"/>
      <c r="L382" s="32"/>
      <c r="M382" s="142" t="s">
        <v>1</v>
      </c>
      <c r="N382" s="143" t="s">
        <v>36</v>
      </c>
      <c r="P382" s="144">
        <f>O382*H382</f>
        <v>0</v>
      </c>
      <c r="Q382" s="144">
        <v>0</v>
      </c>
      <c r="R382" s="144">
        <f>Q382*H382</f>
        <v>0</v>
      </c>
      <c r="S382" s="144">
        <v>0</v>
      </c>
      <c r="T382" s="145">
        <f>S382*H382</f>
        <v>0</v>
      </c>
      <c r="AR382" s="146" t="s">
        <v>151</v>
      </c>
      <c r="AT382" s="146" t="s">
        <v>147</v>
      </c>
      <c r="AU382" s="146" t="s">
        <v>81</v>
      </c>
      <c r="AY382" s="17" t="s">
        <v>144</v>
      </c>
      <c r="BE382" s="147">
        <f>IF(N382="základní",J382,0)</f>
        <v>0</v>
      </c>
      <c r="BF382" s="147">
        <f>IF(N382="snížená",J382,0)</f>
        <v>0</v>
      </c>
      <c r="BG382" s="147">
        <f>IF(N382="zákl. přenesená",J382,0)</f>
        <v>0</v>
      </c>
      <c r="BH382" s="147">
        <f>IF(N382="sníž. přenesená",J382,0)</f>
        <v>0</v>
      </c>
      <c r="BI382" s="147">
        <f>IF(N382="nulová",J382,0)</f>
        <v>0</v>
      </c>
      <c r="BJ382" s="17" t="s">
        <v>79</v>
      </c>
      <c r="BK382" s="147">
        <f>ROUND(I382*H382,2)</f>
        <v>0</v>
      </c>
      <c r="BL382" s="17" t="s">
        <v>151</v>
      </c>
      <c r="BM382" s="146" t="s">
        <v>807</v>
      </c>
    </row>
    <row r="383" spans="2:65" s="1" customFormat="1" ht="24.2" customHeight="1">
      <c r="B383" s="133"/>
      <c r="C383" s="193" t="s">
        <v>441</v>
      </c>
      <c r="D383" s="193" t="s">
        <v>147</v>
      </c>
      <c r="E383" s="194" t="s">
        <v>442</v>
      </c>
      <c r="F383" s="195" t="s">
        <v>443</v>
      </c>
      <c r="G383" s="196" t="s">
        <v>158</v>
      </c>
      <c r="H383" s="197">
        <v>26.466999999999999</v>
      </c>
      <c r="I383" s="198"/>
      <c r="J383" s="198">
        <f>ROUND(I383*H383,2)</f>
        <v>0</v>
      </c>
      <c r="K383" s="141"/>
      <c r="L383" s="32"/>
      <c r="M383" s="142" t="s">
        <v>1</v>
      </c>
      <c r="N383" s="143" t="s">
        <v>36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151</v>
      </c>
      <c r="AT383" s="146" t="s">
        <v>147</v>
      </c>
      <c r="AU383" s="146" t="s">
        <v>81</v>
      </c>
      <c r="AY383" s="17" t="s">
        <v>144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79</v>
      </c>
      <c r="BK383" s="147">
        <f>ROUND(I383*H383,2)</f>
        <v>0</v>
      </c>
      <c r="BL383" s="17" t="s">
        <v>151</v>
      </c>
      <c r="BM383" s="146" t="s">
        <v>808</v>
      </c>
    </row>
    <row r="384" spans="2:65" s="1" customFormat="1" ht="24.2" customHeight="1">
      <c r="B384" s="133"/>
      <c r="C384" s="193" t="s">
        <v>445</v>
      </c>
      <c r="D384" s="193" t="s">
        <v>147</v>
      </c>
      <c r="E384" s="194" t="s">
        <v>446</v>
      </c>
      <c r="F384" s="195" t="s">
        <v>447</v>
      </c>
      <c r="G384" s="196" t="s">
        <v>158</v>
      </c>
      <c r="H384" s="197">
        <v>238.203</v>
      </c>
      <c r="I384" s="198"/>
      <c r="J384" s="198">
        <f>ROUND(I384*H384,2)</f>
        <v>0</v>
      </c>
      <c r="K384" s="141"/>
      <c r="L384" s="32"/>
      <c r="M384" s="142" t="s">
        <v>1</v>
      </c>
      <c r="N384" s="143" t="s">
        <v>36</v>
      </c>
      <c r="P384" s="144">
        <f>O384*H384</f>
        <v>0</v>
      </c>
      <c r="Q384" s="144">
        <v>0</v>
      </c>
      <c r="R384" s="144">
        <f>Q384*H384</f>
        <v>0</v>
      </c>
      <c r="S384" s="144">
        <v>0</v>
      </c>
      <c r="T384" s="145">
        <f>S384*H384</f>
        <v>0</v>
      </c>
      <c r="AR384" s="146" t="s">
        <v>151</v>
      </c>
      <c r="AT384" s="146" t="s">
        <v>147</v>
      </c>
      <c r="AU384" s="146" t="s">
        <v>81</v>
      </c>
      <c r="AY384" s="17" t="s">
        <v>144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7" t="s">
        <v>79</v>
      </c>
      <c r="BK384" s="147">
        <f>ROUND(I384*H384,2)</f>
        <v>0</v>
      </c>
      <c r="BL384" s="17" t="s">
        <v>151</v>
      </c>
      <c r="BM384" s="146" t="s">
        <v>809</v>
      </c>
    </row>
    <row r="385" spans="2:65" s="13" customFormat="1">
      <c r="B385" s="155"/>
      <c r="D385" s="149" t="s">
        <v>153</v>
      </c>
      <c r="E385" s="156" t="s">
        <v>1</v>
      </c>
      <c r="F385" s="157" t="s">
        <v>810</v>
      </c>
      <c r="H385" s="158">
        <v>26.466999999999999</v>
      </c>
      <c r="I385" s="159"/>
      <c r="L385" s="155"/>
      <c r="M385" s="160"/>
      <c r="T385" s="161"/>
      <c r="AT385" s="156" t="s">
        <v>153</v>
      </c>
      <c r="AU385" s="156" t="s">
        <v>81</v>
      </c>
      <c r="AV385" s="13" t="s">
        <v>81</v>
      </c>
      <c r="AW385" s="13" t="s">
        <v>28</v>
      </c>
      <c r="AX385" s="13" t="s">
        <v>79</v>
      </c>
      <c r="AY385" s="156" t="s">
        <v>144</v>
      </c>
    </row>
    <row r="386" spans="2:65" s="13" customFormat="1">
      <c r="B386" s="155"/>
      <c r="D386" s="149" t="s">
        <v>153</v>
      </c>
      <c r="F386" s="157" t="s">
        <v>811</v>
      </c>
      <c r="H386" s="158">
        <v>238.203</v>
      </c>
      <c r="I386" s="159"/>
      <c r="L386" s="155"/>
      <c r="M386" s="160"/>
      <c r="T386" s="161"/>
      <c r="AT386" s="156" t="s">
        <v>153</v>
      </c>
      <c r="AU386" s="156" t="s">
        <v>81</v>
      </c>
      <c r="AV386" s="13" t="s">
        <v>81</v>
      </c>
      <c r="AW386" s="13" t="s">
        <v>3</v>
      </c>
      <c r="AX386" s="13" t="s">
        <v>79</v>
      </c>
      <c r="AY386" s="156" t="s">
        <v>144</v>
      </c>
    </row>
    <row r="387" spans="2:65" s="1" customFormat="1" ht="37.9" customHeight="1">
      <c r="B387" s="133"/>
      <c r="C387" s="134" t="s">
        <v>451</v>
      </c>
      <c r="D387" s="134" t="s">
        <v>147</v>
      </c>
      <c r="E387" s="135" t="s">
        <v>452</v>
      </c>
      <c r="F387" s="136" t="s">
        <v>453</v>
      </c>
      <c r="G387" s="137" t="s">
        <v>158</v>
      </c>
      <c r="H387" s="138">
        <v>2.2480000000000002</v>
      </c>
      <c r="I387" s="139"/>
      <c r="J387" s="140">
        <f>ROUND(I387*H387,2)</f>
        <v>0</v>
      </c>
      <c r="K387" s="141"/>
      <c r="L387" s="32"/>
      <c r="M387" s="142" t="s">
        <v>1</v>
      </c>
      <c r="N387" s="143" t="s">
        <v>36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151</v>
      </c>
      <c r="AT387" s="146" t="s">
        <v>147</v>
      </c>
      <c r="AU387" s="146" t="s">
        <v>81</v>
      </c>
      <c r="AY387" s="17" t="s">
        <v>144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7" t="s">
        <v>79</v>
      </c>
      <c r="BK387" s="147">
        <f>ROUND(I387*H387,2)</f>
        <v>0</v>
      </c>
      <c r="BL387" s="17" t="s">
        <v>151</v>
      </c>
      <c r="BM387" s="146" t="s">
        <v>454</v>
      </c>
    </row>
    <row r="388" spans="2:65" s="13" customFormat="1">
      <c r="B388" s="155"/>
      <c r="D388" s="149" t="s">
        <v>153</v>
      </c>
      <c r="E388" s="156" t="s">
        <v>1</v>
      </c>
      <c r="F388" s="157" t="s">
        <v>455</v>
      </c>
      <c r="H388" s="158">
        <v>2.2480000000000002</v>
      </c>
      <c r="I388" s="159"/>
      <c r="L388" s="155"/>
      <c r="M388" s="160"/>
      <c r="T388" s="161"/>
      <c r="AT388" s="156" t="s">
        <v>153</v>
      </c>
      <c r="AU388" s="156" t="s">
        <v>81</v>
      </c>
      <c r="AV388" s="13" t="s">
        <v>81</v>
      </c>
      <c r="AW388" s="13" t="s">
        <v>28</v>
      </c>
      <c r="AX388" s="13" t="s">
        <v>79</v>
      </c>
      <c r="AY388" s="156" t="s">
        <v>144</v>
      </c>
    </row>
    <row r="389" spans="2:65" s="1" customFormat="1" ht="33" customHeight="1">
      <c r="B389" s="133"/>
      <c r="C389" s="134" t="s">
        <v>456</v>
      </c>
      <c r="D389" s="134" t="s">
        <v>147</v>
      </c>
      <c r="E389" s="135" t="s">
        <v>457</v>
      </c>
      <c r="F389" s="136" t="s">
        <v>458</v>
      </c>
      <c r="G389" s="137" t="s">
        <v>158</v>
      </c>
      <c r="H389" s="138">
        <v>0.80400000000000005</v>
      </c>
      <c r="I389" s="139"/>
      <c r="J389" s="140">
        <f>ROUND(I389*H389,2)</f>
        <v>0</v>
      </c>
      <c r="K389" s="141"/>
      <c r="L389" s="32"/>
      <c r="M389" s="142" t="s">
        <v>1</v>
      </c>
      <c r="N389" s="143" t="s">
        <v>36</v>
      </c>
      <c r="P389" s="144">
        <f>O389*H389</f>
        <v>0</v>
      </c>
      <c r="Q389" s="144">
        <v>0</v>
      </c>
      <c r="R389" s="144">
        <f>Q389*H389</f>
        <v>0</v>
      </c>
      <c r="S389" s="144">
        <v>0</v>
      </c>
      <c r="T389" s="145">
        <f>S389*H389</f>
        <v>0</v>
      </c>
      <c r="AR389" s="146" t="s">
        <v>151</v>
      </c>
      <c r="AT389" s="146" t="s">
        <v>147</v>
      </c>
      <c r="AU389" s="146" t="s">
        <v>81</v>
      </c>
      <c r="AY389" s="17" t="s">
        <v>144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7" t="s">
        <v>79</v>
      </c>
      <c r="BK389" s="147">
        <f>ROUND(I389*H389,2)</f>
        <v>0</v>
      </c>
      <c r="BL389" s="17" t="s">
        <v>151</v>
      </c>
      <c r="BM389" s="146" t="s">
        <v>459</v>
      </c>
    </row>
    <row r="390" spans="2:65" s="13" customFormat="1">
      <c r="B390" s="155"/>
      <c r="D390" s="149" t="s">
        <v>153</v>
      </c>
      <c r="E390" s="156" t="s">
        <v>1</v>
      </c>
      <c r="F390" s="157" t="s">
        <v>460</v>
      </c>
      <c r="H390" s="158">
        <v>0.80400000000000005</v>
      </c>
      <c r="I390" s="159"/>
      <c r="L390" s="155"/>
      <c r="M390" s="160"/>
      <c r="T390" s="161"/>
      <c r="AT390" s="156" t="s">
        <v>153</v>
      </c>
      <c r="AU390" s="156" t="s">
        <v>81</v>
      </c>
      <c r="AV390" s="13" t="s">
        <v>81</v>
      </c>
      <c r="AW390" s="13" t="s">
        <v>28</v>
      </c>
      <c r="AX390" s="13" t="s">
        <v>79</v>
      </c>
      <c r="AY390" s="156" t="s">
        <v>144</v>
      </c>
    </row>
    <row r="391" spans="2:65" s="1" customFormat="1" ht="49.15" customHeight="1">
      <c r="B391" s="133"/>
      <c r="C391" s="193" t="s">
        <v>461</v>
      </c>
      <c r="D391" s="193" t="s">
        <v>147</v>
      </c>
      <c r="E391" s="194" t="s">
        <v>462</v>
      </c>
      <c r="F391" s="195" t="s">
        <v>463</v>
      </c>
      <c r="G391" s="196" t="s">
        <v>158</v>
      </c>
      <c r="H391" s="197">
        <v>23.414999999999999</v>
      </c>
      <c r="I391" s="198"/>
      <c r="J391" s="198">
        <f>ROUND(I391*H391,2)</f>
        <v>0</v>
      </c>
      <c r="K391" s="141"/>
      <c r="L391" s="32"/>
      <c r="M391" s="142" t="s">
        <v>1</v>
      </c>
      <c r="N391" s="143" t="s">
        <v>36</v>
      </c>
      <c r="P391" s="144">
        <f>O391*H391</f>
        <v>0</v>
      </c>
      <c r="Q391" s="144">
        <v>0</v>
      </c>
      <c r="R391" s="144">
        <f>Q391*H391</f>
        <v>0</v>
      </c>
      <c r="S391" s="144">
        <v>0</v>
      </c>
      <c r="T391" s="145">
        <f>S391*H391</f>
        <v>0</v>
      </c>
      <c r="AR391" s="146" t="s">
        <v>151</v>
      </c>
      <c r="AT391" s="146" t="s">
        <v>147</v>
      </c>
      <c r="AU391" s="146" t="s">
        <v>81</v>
      </c>
      <c r="AY391" s="17" t="s">
        <v>144</v>
      </c>
      <c r="BE391" s="147">
        <f>IF(N391="základní",J391,0)</f>
        <v>0</v>
      </c>
      <c r="BF391" s="147">
        <f>IF(N391="snížená",J391,0)</f>
        <v>0</v>
      </c>
      <c r="BG391" s="147">
        <f>IF(N391="zákl. přenesená",J391,0)</f>
        <v>0</v>
      </c>
      <c r="BH391" s="147">
        <f>IF(N391="sníž. přenesená",J391,0)</f>
        <v>0</v>
      </c>
      <c r="BI391" s="147">
        <f>IF(N391="nulová",J391,0)</f>
        <v>0</v>
      </c>
      <c r="BJ391" s="17" t="s">
        <v>79</v>
      </c>
      <c r="BK391" s="147">
        <f>ROUND(I391*H391,2)</f>
        <v>0</v>
      </c>
      <c r="BL391" s="17" t="s">
        <v>151</v>
      </c>
      <c r="BM391" s="146" t="s">
        <v>812</v>
      </c>
    </row>
    <row r="392" spans="2:65" s="13" customFormat="1">
      <c r="B392" s="155"/>
      <c r="D392" s="149" t="s">
        <v>153</v>
      </c>
      <c r="E392" s="156" t="s">
        <v>1</v>
      </c>
      <c r="F392" s="157" t="s">
        <v>813</v>
      </c>
      <c r="H392" s="158">
        <v>23.414999999999999</v>
      </c>
      <c r="I392" s="159"/>
      <c r="L392" s="155"/>
      <c r="M392" s="160"/>
      <c r="T392" s="161"/>
      <c r="AT392" s="156" t="s">
        <v>153</v>
      </c>
      <c r="AU392" s="156" t="s">
        <v>81</v>
      </c>
      <c r="AV392" s="13" t="s">
        <v>81</v>
      </c>
      <c r="AW392" s="13" t="s">
        <v>28</v>
      </c>
      <c r="AX392" s="13" t="s">
        <v>79</v>
      </c>
      <c r="AY392" s="156" t="s">
        <v>144</v>
      </c>
    </row>
    <row r="393" spans="2:65" s="11" customFormat="1" ht="22.9" customHeight="1">
      <c r="B393" s="121"/>
      <c r="D393" s="122" t="s">
        <v>70</v>
      </c>
      <c r="E393" s="131" t="s">
        <v>466</v>
      </c>
      <c r="F393" s="131" t="s">
        <v>467</v>
      </c>
      <c r="I393" s="124"/>
      <c r="J393" s="132">
        <f>BK393</f>
        <v>0</v>
      </c>
      <c r="L393" s="121"/>
      <c r="M393" s="126"/>
      <c r="P393" s="127">
        <f>P394</f>
        <v>0</v>
      </c>
      <c r="R393" s="127">
        <f>R394</f>
        <v>0</v>
      </c>
      <c r="T393" s="128">
        <f>T394</f>
        <v>0</v>
      </c>
      <c r="AR393" s="122" t="s">
        <v>79</v>
      </c>
      <c r="AT393" s="129" t="s">
        <v>70</v>
      </c>
      <c r="AU393" s="129" t="s">
        <v>79</v>
      </c>
      <c r="AY393" s="122" t="s">
        <v>144</v>
      </c>
      <c r="BK393" s="130">
        <f>BK394</f>
        <v>0</v>
      </c>
    </row>
    <row r="394" spans="2:65" s="1" customFormat="1" ht="21.75" customHeight="1">
      <c r="B394" s="133"/>
      <c r="C394" s="193" t="s">
        <v>468</v>
      </c>
      <c r="D394" s="193" t="s">
        <v>147</v>
      </c>
      <c r="E394" s="194" t="s">
        <v>469</v>
      </c>
      <c r="F394" s="195" t="s">
        <v>470</v>
      </c>
      <c r="G394" s="196" t="s">
        <v>158</v>
      </c>
      <c r="H394" s="197">
        <v>8.5350000000000001</v>
      </c>
      <c r="I394" s="198"/>
      <c r="J394" s="198">
        <f>ROUND(I394*H394,2)</f>
        <v>0</v>
      </c>
      <c r="K394" s="141"/>
      <c r="L394" s="32"/>
      <c r="M394" s="142" t="s">
        <v>1</v>
      </c>
      <c r="N394" s="143" t="s">
        <v>36</v>
      </c>
      <c r="P394" s="144">
        <f>O394*H394</f>
        <v>0</v>
      </c>
      <c r="Q394" s="144">
        <v>0</v>
      </c>
      <c r="R394" s="144">
        <f>Q394*H394</f>
        <v>0</v>
      </c>
      <c r="S394" s="144">
        <v>0</v>
      </c>
      <c r="T394" s="145">
        <f>S394*H394</f>
        <v>0</v>
      </c>
      <c r="AR394" s="146" t="s">
        <v>151</v>
      </c>
      <c r="AT394" s="146" t="s">
        <v>147</v>
      </c>
      <c r="AU394" s="146" t="s">
        <v>81</v>
      </c>
      <c r="AY394" s="17" t="s">
        <v>144</v>
      </c>
      <c r="BE394" s="147">
        <f>IF(N394="základní",J394,0)</f>
        <v>0</v>
      </c>
      <c r="BF394" s="147">
        <f>IF(N394="snížená",J394,0)</f>
        <v>0</v>
      </c>
      <c r="BG394" s="147">
        <f>IF(N394="zákl. přenesená",J394,0)</f>
        <v>0</v>
      </c>
      <c r="BH394" s="147">
        <f>IF(N394="sníž. přenesená",J394,0)</f>
        <v>0</v>
      </c>
      <c r="BI394" s="147">
        <f>IF(N394="nulová",J394,0)</f>
        <v>0</v>
      </c>
      <c r="BJ394" s="17" t="s">
        <v>79</v>
      </c>
      <c r="BK394" s="147">
        <f>ROUND(I394*H394,2)</f>
        <v>0</v>
      </c>
      <c r="BL394" s="17" t="s">
        <v>151</v>
      </c>
      <c r="BM394" s="146" t="s">
        <v>814</v>
      </c>
    </row>
    <row r="395" spans="2:65" s="11" customFormat="1" ht="25.9" customHeight="1">
      <c r="B395" s="121"/>
      <c r="D395" s="122" t="s">
        <v>70</v>
      </c>
      <c r="E395" s="123" t="s">
        <v>472</v>
      </c>
      <c r="F395" s="123" t="s">
        <v>473</v>
      </c>
      <c r="I395" s="124"/>
      <c r="J395" s="125">
        <f>BK395</f>
        <v>0</v>
      </c>
      <c r="L395" s="121"/>
      <c r="M395" s="126"/>
      <c r="P395" s="127">
        <f>P396+P402+P405+P409+P412+P472+P482+P498+P528</f>
        <v>0</v>
      </c>
      <c r="R395" s="127">
        <f>R396+R402+R405+R409+R412+R472+R482+R498+R528</f>
        <v>0</v>
      </c>
      <c r="T395" s="128">
        <f>T396+T402+T405+T409+T412+T472+T482+T498+T528</f>
        <v>14.52036197</v>
      </c>
      <c r="AR395" s="122" t="s">
        <v>81</v>
      </c>
      <c r="AT395" s="129" t="s">
        <v>70</v>
      </c>
      <c r="AU395" s="129" t="s">
        <v>71</v>
      </c>
      <c r="AY395" s="122" t="s">
        <v>144</v>
      </c>
      <c r="BK395" s="130">
        <f>BK396+BK402+BK405+BK409+BK412+BK472+BK482+BK498+BK528</f>
        <v>0</v>
      </c>
    </row>
    <row r="396" spans="2:65" s="11" customFormat="1" ht="22.9" customHeight="1">
      <c r="B396" s="121"/>
      <c r="D396" s="122" t="s">
        <v>70</v>
      </c>
      <c r="E396" s="131" t="s">
        <v>815</v>
      </c>
      <c r="F396" s="131" t="s">
        <v>816</v>
      </c>
      <c r="I396" s="124"/>
      <c r="J396" s="132">
        <f>BK396</f>
        <v>0</v>
      </c>
      <c r="L396" s="121"/>
      <c r="M396" s="126"/>
      <c r="P396" s="127">
        <f>SUM(P397:P401)</f>
        <v>0</v>
      </c>
      <c r="R396" s="127">
        <f>SUM(R397:R401)</f>
        <v>0</v>
      </c>
      <c r="T396" s="128">
        <f>SUM(T397:T401)</f>
        <v>3.2000000000000001E-2</v>
      </c>
      <c r="AR396" s="122" t="s">
        <v>81</v>
      </c>
      <c r="AT396" s="129" t="s">
        <v>70</v>
      </c>
      <c r="AU396" s="129" t="s">
        <v>79</v>
      </c>
      <c r="AY396" s="122" t="s">
        <v>144</v>
      </c>
      <c r="BK396" s="130">
        <f>SUM(BK397:BK401)</f>
        <v>0</v>
      </c>
    </row>
    <row r="397" spans="2:65" s="1" customFormat="1" ht="24.2" customHeight="1">
      <c r="B397" s="133"/>
      <c r="C397" s="134" t="s">
        <v>476</v>
      </c>
      <c r="D397" s="134" t="s">
        <v>147</v>
      </c>
      <c r="E397" s="135" t="s">
        <v>817</v>
      </c>
      <c r="F397" s="136" t="s">
        <v>818</v>
      </c>
      <c r="G397" s="137" t="s">
        <v>171</v>
      </c>
      <c r="H397" s="138">
        <v>5</v>
      </c>
      <c r="I397" s="139"/>
      <c r="J397" s="140">
        <f>ROUND(I397*H397,2)</f>
        <v>0</v>
      </c>
      <c r="K397" s="141"/>
      <c r="L397" s="32"/>
      <c r="M397" s="142" t="s">
        <v>1</v>
      </c>
      <c r="N397" s="143" t="s">
        <v>36</v>
      </c>
      <c r="P397" s="144">
        <f>O397*H397</f>
        <v>0</v>
      </c>
      <c r="Q397" s="144">
        <v>0</v>
      </c>
      <c r="R397" s="144">
        <f>Q397*H397</f>
        <v>0</v>
      </c>
      <c r="S397" s="144">
        <v>3.2000000000000002E-3</v>
      </c>
      <c r="T397" s="145">
        <f>S397*H397</f>
        <v>1.6E-2</v>
      </c>
      <c r="AR397" s="146" t="s">
        <v>265</v>
      </c>
      <c r="AT397" s="146" t="s">
        <v>147</v>
      </c>
      <c r="AU397" s="146" t="s">
        <v>81</v>
      </c>
      <c r="AY397" s="17" t="s">
        <v>144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7" t="s">
        <v>79</v>
      </c>
      <c r="BK397" s="147">
        <f>ROUND(I397*H397,2)</f>
        <v>0</v>
      </c>
      <c r="BL397" s="17" t="s">
        <v>265</v>
      </c>
      <c r="BM397" s="146" t="s">
        <v>819</v>
      </c>
    </row>
    <row r="398" spans="2:65" s="1" customFormat="1" ht="24.2" customHeight="1">
      <c r="B398" s="133"/>
      <c r="C398" s="134" t="s">
        <v>484</v>
      </c>
      <c r="D398" s="134" t="s">
        <v>147</v>
      </c>
      <c r="E398" s="135" t="s">
        <v>820</v>
      </c>
      <c r="F398" s="136" t="s">
        <v>821</v>
      </c>
      <c r="G398" s="137" t="s">
        <v>171</v>
      </c>
      <c r="H398" s="138">
        <v>5</v>
      </c>
      <c r="I398" s="139"/>
      <c r="J398" s="140">
        <f>ROUND(I398*H398,2)</f>
        <v>0</v>
      </c>
      <c r="K398" s="141"/>
      <c r="L398" s="32"/>
      <c r="M398" s="142" t="s">
        <v>1</v>
      </c>
      <c r="N398" s="143" t="s">
        <v>36</v>
      </c>
      <c r="P398" s="144">
        <f>O398*H398</f>
        <v>0</v>
      </c>
      <c r="Q398" s="144">
        <v>0</v>
      </c>
      <c r="R398" s="144">
        <f>Q398*H398</f>
        <v>0</v>
      </c>
      <c r="S398" s="144">
        <v>3.2000000000000002E-3</v>
      </c>
      <c r="T398" s="145">
        <f>S398*H398</f>
        <v>1.6E-2</v>
      </c>
      <c r="AR398" s="146" t="s">
        <v>265</v>
      </c>
      <c r="AT398" s="146" t="s">
        <v>147</v>
      </c>
      <c r="AU398" s="146" t="s">
        <v>81</v>
      </c>
      <c r="AY398" s="17" t="s">
        <v>144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7" t="s">
        <v>79</v>
      </c>
      <c r="BK398" s="147">
        <f>ROUND(I398*H398,2)</f>
        <v>0</v>
      </c>
      <c r="BL398" s="17" t="s">
        <v>265</v>
      </c>
      <c r="BM398" s="146" t="s">
        <v>822</v>
      </c>
    </row>
    <row r="399" spans="2:65" s="12" customFormat="1">
      <c r="B399" s="148"/>
      <c r="D399" s="149" t="s">
        <v>153</v>
      </c>
      <c r="E399" s="150" t="s">
        <v>1</v>
      </c>
      <c r="F399" s="151" t="s">
        <v>823</v>
      </c>
      <c r="H399" s="150" t="s">
        <v>1</v>
      </c>
      <c r="I399" s="152"/>
      <c r="L399" s="148"/>
      <c r="M399" s="153"/>
      <c r="T399" s="154"/>
      <c r="AT399" s="150" t="s">
        <v>153</v>
      </c>
      <c r="AU399" s="150" t="s">
        <v>81</v>
      </c>
      <c r="AV399" s="12" t="s">
        <v>79</v>
      </c>
      <c r="AW399" s="12" t="s">
        <v>28</v>
      </c>
      <c r="AX399" s="12" t="s">
        <v>71</v>
      </c>
      <c r="AY399" s="150" t="s">
        <v>144</v>
      </c>
    </row>
    <row r="400" spans="2:65" s="13" customFormat="1">
      <c r="B400" s="155"/>
      <c r="D400" s="149" t="s">
        <v>153</v>
      </c>
      <c r="E400" s="156" t="s">
        <v>1</v>
      </c>
      <c r="F400" s="157" t="s">
        <v>824</v>
      </c>
      <c r="H400" s="158">
        <v>5</v>
      </c>
      <c r="I400" s="159"/>
      <c r="L400" s="155"/>
      <c r="M400" s="160"/>
      <c r="T400" s="161"/>
      <c r="AT400" s="156" t="s">
        <v>153</v>
      </c>
      <c r="AU400" s="156" t="s">
        <v>81</v>
      </c>
      <c r="AV400" s="13" t="s">
        <v>81</v>
      </c>
      <c r="AW400" s="13" t="s">
        <v>28</v>
      </c>
      <c r="AX400" s="13" t="s">
        <v>79</v>
      </c>
      <c r="AY400" s="156" t="s">
        <v>144</v>
      </c>
    </row>
    <row r="401" spans="2:65" s="1" customFormat="1" ht="24.2" customHeight="1">
      <c r="B401" s="133"/>
      <c r="C401" s="134" t="s">
        <v>488</v>
      </c>
      <c r="D401" s="134" t="s">
        <v>147</v>
      </c>
      <c r="E401" s="135" t="s">
        <v>825</v>
      </c>
      <c r="F401" s="136" t="s">
        <v>826</v>
      </c>
      <c r="G401" s="137" t="s">
        <v>491</v>
      </c>
      <c r="H401" s="187"/>
      <c r="I401" s="139"/>
      <c r="J401" s="140">
        <f>ROUND(I401*H401,2)</f>
        <v>0</v>
      </c>
      <c r="K401" s="141"/>
      <c r="L401" s="32"/>
      <c r="M401" s="142" t="s">
        <v>1</v>
      </c>
      <c r="N401" s="143" t="s">
        <v>36</v>
      </c>
      <c r="P401" s="144">
        <f>O401*H401</f>
        <v>0</v>
      </c>
      <c r="Q401" s="144">
        <v>0</v>
      </c>
      <c r="R401" s="144">
        <f>Q401*H401</f>
        <v>0</v>
      </c>
      <c r="S401" s="144">
        <v>0</v>
      </c>
      <c r="T401" s="145">
        <f>S401*H401</f>
        <v>0</v>
      </c>
      <c r="AR401" s="146" t="s">
        <v>265</v>
      </c>
      <c r="AT401" s="146" t="s">
        <v>147</v>
      </c>
      <c r="AU401" s="146" t="s">
        <v>81</v>
      </c>
      <c r="AY401" s="17" t="s">
        <v>144</v>
      </c>
      <c r="BE401" s="147">
        <f>IF(N401="základní",J401,0)</f>
        <v>0</v>
      </c>
      <c r="BF401" s="147">
        <f>IF(N401="snížená",J401,0)</f>
        <v>0</v>
      </c>
      <c r="BG401" s="147">
        <f>IF(N401="zákl. přenesená",J401,0)</f>
        <v>0</v>
      </c>
      <c r="BH401" s="147">
        <f>IF(N401="sníž. přenesená",J401,0)</f>
        <v>0</v>
      </c>
      <c r="BI401" s="147">
        <f>IF(N401="nulová",J401,0)</f>
        <v>0</v>
      </c>
      <c r="BJ401" s="17" t="s">
        <v>79</v>
      </c>
      <c r="BK401" s="147">
        <f>ROUND(I401*H401,2)</f>
        <v>0</v>
      </c>
      <c r="BL401" s="17" t="s">
        <v>265</v>
      </c>
      <c r="BM401" s="146" t="s">
        <v>827</v>
      </c>
    </row>
    <row r="402" spans="2:65" s="11" customFormat="1" ht="22.9" customHeight="1">
      <c r="B402" s="121"/>
      <c r="D402" s="122" t="s">
        <v>70</v>
      </c>
      <c r="E402" s="131" t="s">
        <v>828</v>
      </c>
      <c r="F402" s="131" t="s">
        <v>829</v>
      </c>
      <c r="I402" s="124"/>
      <c r="J402" s="132">
        <f>BK402</f>
        <v>0</v>
      </c>
      <c r="L402" s="121"/>
      <c r="M402" s="126"/>
      <c r="P402" s="127">
        <f>SUM(P403:P404)</f>
        <v>0</v>
      </c>
      <c r="R402" s="127">
        <f>SUM(R403:R404)</f>
        <v>0</v>
      </c>
      <c r="T402" s="128">
        <f>SUM(T403:T404)</f>
        <v>2.6250000000000002E-2</v>
      </c>
      <c r="AR402" s="122" t="s">
        <v>81</v>
      </c>
      <c r="AT402" s="129" t="s">
        <v>70</v>
      </c>
      <c r="AU402" s="129" t="s">
        <v>79</v>
      </c>
      <c r="AY402" s="122" t="s">
        <v>144</v>
      </c>
      <c r="BK402" s="130">
        <f>SUM(BK403:BK404)</f>
        <v>0</v>
      </c>
    </row>
    <row r="403" spans="2:65" s="1" customFormat="1" ht="33" customHeight="1">
      <c r="B403" s="133"/>
      <c r="C403" s="134" t="s">
        <v>495</v>
      </c>
      <c r="D403" s="134" t="s">
        <v>147</v>
      </c>
      <c r="E403" s="135" t="s">
        <v>830</v>
      </c>
      <c r="F403" s="136" t="s">
        <v>831</v>
      </c>
      <c r="G403" s="137" t="s">
        <v>171</v>
      </c>
      <c r="H403" s="138">
        <v>5</v>
      </c>
      <c r="I403" s="139"/>
      <c r="J403" s="140">
        <f>ROUND(I403*H403,2)</f>
        <v>0</v>
      </c>
      <c r="K403" s="141"/>
      <c r="L403" s="32"/>
      <c r="M403" s="142" t="s">
        <v>1</v>
      </c>
      <c r="N403" s="143" t="s">
        <v>36</v>
      </c>
      <c r="P403" s="144">
        <f>O403*H403</f>
        <v>0</v>
      </c>
      <c r="Q403" s="144">
        <v>0</v>
      </c>
      <c r="R403" s="144">
        <f>Q403*H403</f>
        <v>0</v>
      </c>
      <c r="S403" s="144">
        <v>5.2500000000000003E-3</v>
      </c>
      <c r="T403" s="145">
        <f>S403*H403</f>
        <v>2.6250000000000002E-2</v>
      </c>
      <c r="AR403" s="146" t="s">
        <v>265</v>
      </c>
      <c r="AT403" s="146" t="s">
        <v>147</v>
      </c>
      <c r="AU403" s="146" t="s">
        <v>81</v>
      </c>
      <c r="AY403" s="17" t="s">
        <v>144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7" t="s">
        <v>79</v>
      </c>
      <c r="BK403" s="147">
        <f>ROUND(I403*H403,2)</f>
        <v>0</v>
      </c>
      <c r="BL403" s="17" t="s">
        <v>265</v>
      </c>
      <c r="BM403" s="146" t="s">
        <v>832</v>
      </c>
    </row>
    <row r="404" spans="2:65" s="1" customFormat="1" ht="24.2" customHeight="1">
      <c r="B404" s="133"/>
      <c r="C404" s="134" t="s">
        <v>516</v>
      </c>
      <c r="D404" s="134" t="s">
        <v>147</v>
      </c>
      <c r="E404" s="135" t="s">
        <v>833</v>
      </c>
      <c r="F404" s="136" t="s">
        <v>834</v>
      </c>
      <c r="G404" s="137" t="s">
        <v>491</v>
      </c>
      <c r="H404" s="187"/>
      <c r="I404" s="139"/>
      <c r="J404" s="140">
        <f>ROUND(I404*H404,2)</f>
        <v>0</v>
      </c>
      <c r="K404" s="141"/>
      <c r="L404" s="32"/>
      <c r="M404" s="142" t="s">
        <v>1</v>
      </c>
      <c r="N404" s="143" t="s">
        <v>36</v>
      </c>
      <c r="P404" s="144">
        <f>O404*H404</f>
        <v>0</v>
      </c>
      <c r="Q404" s="144">
        <v>0</v>
      </c>
      <c r="R404" s="144">
        <f>Q404*H404</f>
        <v>0</v>
      </c>
      <c r="S404" s="144">
        <v>0</v>
      </c>
      <c r="T404" s="145">
        <f>S404*H404</f>
        <v>0</v>
      </c>
      <c r="AR404" s="146" t="s">
        <v>265</v>
      </c>
      <c r="AT404" s="146" t="s">
        <v>147</v>
      </c>
      <c r="AU404" s="146" t="s">
        <v>81</v>
      </c>
      <c r="AY404" s="17" t="s">
        <v>144</v>
      </c>
      <c r="BE404" s="147">
        <f>IF(N404="základní",J404,0)</f>
        <v>0</v>
      </c>
      <c r="BF404" s="147">
        <f>IF(N404="snížená",J404,0)</f>
        <v>0</v>
      </c>
      <c r="BG404" s="147">
        <f>IF(N404="zákl. přenesená",J404,0)</f>
        <v>0</v>
      </c>
      <c r="BH404" s="147">
        <f>IF(N404="sníž. přenesená",J404,0)</f>
        <v>0</v>
      </c>
      <c r="BI404" s="147">
        <f>IF(N404="nulová",J404,0)</f>
        <v>0</v>
      </c>
      <c r="BJ404" s="17" t="s">
        <v>79</v>
      </c>
      <c r="BK404" s="147">
        <f>ROUND(I404*H404,2)</f>
        <v>0</v>
      </c>
      <c r="BL404" s="17" t="s">
        <v>265</v>
      </c>
      <c r="BM404" s="146" t="s">
        <v>835</v>
      </c>
    </row>
    <row r="405" spans="2:65" s="11" customFormat="1" ht="22.9" customHeight="1">
      <c r="B405" s="121"/>
      <c r="D405" s="122" t="s">
        <v>70</v>
      </c>
      <c r="E405" s="131" t="s">
        <v>474</v>
      </c>
      <c r="F405" s="131" t="s">
        <v>475</v>
      </c>
      <c r="I405" s="124"/>
      <c r="J405" s="132">
        <f>BK405</f>
        <v>0</v>
      </c>
      <c r="L405" s="121"/>
      <c r="M405" s="126"/>
      <c r="P405" s="127">
        <f>SUM(P406:P408)</f>
        <v>0</v>
      </c>
      <c r="R405" s="127">
        <f>SUM(R406:R408)</f>
        <v>0</v>
      </c>
      <c r="T405" s="128">
        <f>SUM(T406:T408)</f>
        <v>9.5200000000000007E-2</v>
      </c>
      <c r="AR405" s="122" t="s">
        <v>81</v>
      </c>
      <c r="AT405" s="129" t="s">
        <v>70</v>
      </c>
      <c r="AU405" s="129" t="s">
        <v>79</v>
      </c>
      <c r="AY405" s="122" t="s">
        <v>144</v>
      </c>
      <c r="BK405" s="130">
        <f>SUM(BK406:BK408)</f>
        <v>0</v>
      </c>
    </row>
    <row r="406" spans="2:65" s="1" customFormat="1" ht="16.5" customHeight="1">
      <c r="B406" s="133"/>
      <c r="C406" s="134" t="s">
        <v>523</v>
      </c>
      <c r="D406" s="134" t="s">
        <v>147</v>
      </c>
      <c r="E406" s="135" t="s">
        <v>477</v>
      </c>
      <c r="F406" s="136" t="s">
        <v>478</v>
      </c>
      <c r="G406" s="137" t="s">
        <v>171</v>
      </c>
      <c r="H406" s="138">
        <v>4</v>
      </c>
      <c r="I406" s="139"/>
      <c r="J406" s="140">
        <f>ROUND(I406*H406,2)</f>
        <v>0</v>
      </c>
      <c r="K406" s="141"/>
      <c r="L406" s="32"/>
      <c r="M406" s="142" t="s">
        <v>1</v>
      </c>
      <c r="N406" s="143" t="s">
        <v>36</v>
      </c>
      <c r="P406" s="144">
        <f>O406*H406</f>
        <v>0</v>
      </c>
      <c r="Q406" s="144">
        <v>0</v>
      </c>
      <c r="R406" s="144">
        <f>Q406*H406</f>
        <v>0</v>
      </c>
      <c r="S406" s="144">
        <v>2.3800000000000002E-2</v>
      </c>
      <c r="T406" s="145">
        <f>S406*H406</f>
        <v>9.5200000000000007E-2</v>
      </c>
      <c r="AR406" s="146" t="s">
        <v>265</v>
      </c>
      <c r="AT406" s="146" t="s">
        <v>147</v>
      </c>
      <c r="AU406" s="146" t="s">
        <v>81</v>
      </c>
      <c r="AY406" s="17" t="s">
        <v>144</v>
      </c>
      <c r="BE406" s="147">
        <f>IF(N406="základní",J406,0)</f>
        <v>0</v>
      </c>
      <c r="BF406" s="147">
        <f>IF(N406="snížená",J406,0)</f>
        <v>0</v>
      </c>
      <c r="BG406" s="147">
        <f>IF(N406="zákl. přenesená",J406,0)</f>
        <v>0</v>
      </c>
      <c r="BH406" s="147">
        <f>IF(N406="sníž. přenesená",J406,0)</f>
        <v>0</v>
      </c>
      <c r="BI406" s="147">
        <f>IF(N406="nulová",J406,0)</f>
        <v>0</v>
      </c>
      <c r="BJ406" s="17" t="s">
        <v>79</v>
      </c>
      <c r="BK406" s="147">
        <f>ROUND(I406*H406,2)</f>
        <v>0</v>
      </c>
      <c r="BL406" s="17" t="s">
        <v>265</v>
      </c>
      <c r="BM406" s="146" t="s">
        <v>479</v>
      </c>
    </row>
    <row r="407" spans="2:65" s="12" customFormat="1">
      <c r="B407" s="148"/>
      <c r="D407" s="149" t="s">
        <v>153</v>
      </c>
      <c r="E407" s="150" t="s">
        <v>1</v>
      </c>
      <c r="F407" s="151" t="s">
        <v>480</v>
      </c>
      <c r="H407" s="150" t="s">
        <v>1</v>
      </c>
      <c r="I407" s="152"/>
      <c r="L407" s="148"/>
      <c r="M407" s="153"/>
      <c r="T407" s="154"/>
      <c r="AT407" s="150" t="s">
        <v>153</v>
      </c>
      <c r="AU407" s="150" t="s">
        <v>81</v>
      </c>
      <c r="AV407" s="12" t="s">
        <v>79</v>
      </c>
      <c r="AW407" s="12" t="s">
        <v>28</v>
      </c>
      <c r="AX407" s="12" t="s">
        <v>71</v>
      </c>
      <c r="AY407" s="150" t="s">
        <v>144</v>
      </c>
    </row>
    <row r="408" spans="2:65" s="13" customFormat="1">
      <c r="B408" s="155"/>
      <c r="D408" s="149" t="s">
        <v>153</v>
      </c>
      <c r="E408" s="156" t="s">
        <v>1</v>
      </c>
      <c r="F408" s="157" t="s">
        <v>481</v>
      </c>
      <c r="H408" s="158">
        <v>4</v>
      </c>
      <c r="I408" s="159"/>
      <c r="L408" s="155"/>
      <c r="M408" s="160"/>
      <c r="T408" s="161"/>
      <c r="AT408" s="156" t="s">
        <v>153</v>
      </c>
      <c r="AU408" s="156" t="s">
        <v>81</v>
      </c>
      <c r="AV408" s="13" t="s">
        <v>81</v>
      </c>
      <c r="AW408" s="13" t="s">
        <v>28</v>
      </c>
      <c r="AX408" s="13" t="s">
        <v>79</v>
      </c>
      <c r="AY408" s="156" t="s">
        <v>144</v>
      </c>
    </row>
    <row r="409" spans="2:65" s="11" customFormat="1" ht="22.9" customHeight="1">
      <c r="B409" s="121"/>
      <c r="D409" s="122" t="s">
        <v>70</v>
      </c>
      <c r="E409" s="131" t="s">
        <v>482</v>
      </c>
      <c r="F409" s="131" t="s">
        <v>483</v>
      </c>
      <c r="I409" s="124"/>
      <c r="J409" s="132">
        <f>BK409</f>
        <v>0</v>
      </c>
      <c r="L409" s="121"/>
      <c r="M409" s="126"/>
      <c r="P409" s="127">
        <f>SUM(P410:P411)</f>
        <v>0</v>
      </c>
      <c r="R409" s="127">
        <f>SUM(R410:R411)</f>
        <v>0</v>
      </c>
      <c r="T409" s="128">
        <f>SUM(T410:T411)</f>
        <v>4.0000000000000001E-3</v>
      </c>
      <c r="AR409" s="122" t="s">
        <v>81</v>
      </c>
      <c r="AT409" s="129" t="s">
        <v>70</v>
      </c>
      <c r="AU409" s="129" t="s">
        <v>79</v>
      </c>
      <c r="AY409" s="122" t="s">
        <v>144</v>
      </c>
      <c r="BK409" s="130">
        <f>SUM(BK410:BK411)</f>
        <v>0</v>
      </c>
    </row>
    <row r="410" spans="2:65" s="1" customFormat="1" ht="24.2" customHeight="1">
      <c r="B410" s="133"/>
      <c r="C410" s="193" t="s">
        <v>528</v>
      </c>
      <c r="D410" s="193" t="s">
        <v>147</v>
      </c>
      <c r="E410" s="194" t="s">
        <v>485</v>
      </c>
      <c r="F410" s="195" t="s">
        <v>486</v>
      </c>
      <c r="G410" s="196" t="s">
        <v>318</v>
      </c>
      <c r="H410" s="197">
        <v>2</v>
      </c>
      <c r="I410" s="198"/>
      <c r="J410" s="198">
        <f>ROUND(I410*H410,2)</f>
        <v>0</v>
      </c>
      <c r="K410" s="141"/>
      <c r="L410" s="32"/>
      <c r="M410" s="142" t="s">
        <v>1</v>
      </c>
      <c r="N410" s="143" t="s">
        <v>36</v>
      </c>
      <c r="P410" s="144">
        <f>O410*H410</f>
        <v>0</v>
      </c>
      <c r="Q410" s="144">
        <v>0</v>
      </c>
      <c r="R410" s="144">
        <f>Q410*H410</f>
        <v>0</v>
      </c>
      <c r="S410" s="144">
        <v>2E-3</v>
      </c>
      <c r="T410" s="145">
        <f>S410*H410</f>
        <v>4.0000000000000001E-3</v>
      </c>
      <c r="AR410" s="146" t="s">
        <v>265</v>
      </c>
      <c r="AT410" s="146" t="s">
        <v>147</v>
      </c>
      <c r="AU410" s="146" t="s">
        <v>81</v>
      </c>
      <c r="AY410" s="17" t="s">
        <v>144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7" t="s">
        <v>79</v>
      </c>
      <c r="BK410" s="147">
        <f>ROUND(I410*H410,2)</f>
        <v>0</v>
      </c>
      <c r="BL410" s="17" t="s">
        <v>265</v>
      </c>
      <c r="BM410" s="146" t="s">
        <v>836</v>
      </c>
    </row>
    <row r="411" spans="2:65" s="1" customFormat="1" ht="24.2" customHeight="1">
      <c r="B411" s="133"/>
      <c r="C411" s="193" t="s">
        <v>532</v>
      </c>
      <c r="D411" s="193" t="s">
        <v>147</v>
      </c>
      <c r="E411" s="194" t="s">
        <v>489</v>
      </c>
      <c r="F411" s="195" t="s">
        <v>490</v>
      </c>
      <c r="G411" s="196" t="s">
        <v>491</v>
      </c>
      <c r="H411" s="197"/>
      <c r="I411" s="198"/>
      <c r="J411" s="198">
        <f>ROUND(I411*H411,2)</f>
        <v>0</v>
      </c>
      <c r="K411" s="141"/>
      <c r="L411" s="32"/>
      <c r="M411" s="142" t="s">
        <v>1</v>
      </c>
      <c r="N411" s="143" t="s">
        <v>36</v>
      </c>
      <c r="P411" s="144">
        <f>O411*H411</f>
        <v>0</v>
      </c>
      <c r="Q411" s="144">
        <v>0</v>
      </c>
      <c r="R411" s="144">
        <f>Q411*H411</f>
        <v>0</v>
      </c>
      <c r="S411" s="144">
        <v>0</v>
      </c>
      <c r="T411" s="145">
        <f>S411*H411</f>
        <v>0</v>
      </c>
      <c r="AR411" s="146" t="s">
        <v>265</v>
      </c>
      <c r="AT411" s="146" t="s">
        <v>147</v>
      </c>
      <c r="AU411" s="146" t="s">
        <v>81</v>
      </c>
      <c r="AY411" s="17" t="s">
        <v>144</v>
      </c>
      <c r="BE411" s="147">
        <f>IF(N411="základní",J411,0)</f>
        <v>0</v>
      </c>
      <c r="BF411" s="147">
        <f>IF(N411="snížená",J411,0)</f>
        <v>0</v>
      </c>
      <c r="BG411" s="147">
        <f>IF(N411="zákl. přenesená",J411,0)</f>
        <v>0</v>
      </c>
      <c r="BH411" s="147">
        <f>IF(N411="sníž. přenesená",J411,0)</f>
        <v>0</v>
      </c>
      <c r="BI411" s="147">
        <f>IF(N411="nulová",J411,0)</f>
        <v>0</v>
      </c>
      <c r="BJ411" s="17" t="s">
        <v>79</v>
      </c>
      <c r="BK411" s="147">
        <f>ROUND(I411*H411,2)</f>
        <v>0</v>
      </c>
      <c r="BL411" s="17" t="s">
        <v>265</v>
      </c>
      <c r="BM411" s="146" t="s">
        <v>837</v>
      </c>
    </row>
    <row r="412" spans="2:65" s="11" customFormat="1" ht="22.9" customHeight="1">
      <c r="B412" s="121"/>
      <c r="D412" s="122" t="s">
        <v>70</v>
      </c>
      <c r="E412" s="131" t="s">
        <v>493</v>
      </c>
      <c r="F412" s="131" t="s">
        <v>494</v>
      </c>
      <c r="I412" s="124"/>
      <c r="J412" s="132">
        <f>BK412</f>
        <v>0</v>
      </c>
      <c r="L412" s="121"/>
      <c r="M412" s="126"/>
      <c r="P412" s="127">
        <f>SUM(P413:P471)</f>
        <v>0</v>
      </c>
      <c r="R412" s="127">
        <f>SUM(R413:R471)</f>
        <v>0</v>
      </c>
      <c r="T412" s="128">
        <f>SUM(T413:T471)</f>
        <v>5.8826287200000005</v>
      </c>
      <c r="AR412" s="122" t="s">
        <v>81</v>
      </c>
      <c r="AT412" s="129" t="s">
        <v>70</v>
      </c>
      <c r="AU412" s="129" t="s">
        <v>79</v>
      </c>
      <c r="AY412" s="122" t="s">
        <v>144</v>
      </c>
      <c r="BK412" s="130">
        <f>SUM(BK413:BK471)</f>
        <v>0</v>
      </c>
    </row>
    <row r="413" spans="2:65" s="1" customFormat="1" ht="24.2" customHeight="1">
      <c r="B413" s="133"/>
      <c r="C413" s="134" t="s">
        <v>538</v>
      </c>
      <c r="D413" s="134" t="s">
        <v>147</v>
      </c>
      <c r="E413" s="135" t="s">
        <v>496</v>
      </c>
      <c r="F413" s="136" t="s">
        <v>497</v>
      </c>
      <c r="G413" s="137" t="s">
        <v>171</v>
      </c>
      <c r="H413" s="138">
        <v>83.394000000000005</v>
      </c>
      <c r="I413" s="139"/>
      <c r="J413" s="140">
        <f>ROUND(I413*H413,2)</f>
        <v>0</v>
      </c>
      <c r="K413" s="141"/>
      <c r="L413" s="32"/>
      <c r="M413" s="142" t="s">
        <v>1</v>
      </c>
      <c r="N413" s="143" t="s">
        <v>36</v>
      </c>
      <c r="P413" s="144">
        <f>O413*H413</f>
        <v>0</v>
      </c>
      <c r="Q413" s="144">
        <v>0</v>
      </c>
      <c r="R413" s="144">
        <f>Q413*H413</f>
        <v>0</v>
      </c>
      <c r="S413" s="144">
        <v>5.638E-2</v>
      </c>
      <c r="T413" s="145">
        <f>S413*H413</f>
        <v>4.7017537200000001</v>
      </c>
      <c r="AR413" s="146" t="s">
        <v>265</v>
      </c>
      <c r="AT413" s="146" t="s">
        <v>147</v>
      </c>
      <c r="AU413" s="146" t="s">
        <v>81</v>
      </c>
      <c r="AY413" s="17" t="s">
        <v>144</v>
      </c>
      <c r="BE413" s="147">
        <f>IF(N413="základní",J413,0)</f>
        <v>0</v>
      </c>
      <c r="BF413" s="147">
        <f>IF(N413="snížená",J413,0)</f>
        <v>0</v>
      </c>
      <c r="BG413" s="147">
        <f>IF(N413="zákl. přenesená",J413,0)</f>
        <v>0</v>
      </c>
      <c r="BH413" s="147">
        <f>IF(N413="sníž. přenesená",J413,0)</f>
        <v>0</v>
      </c>
      <c r="BI413" s="147">
        <f>IF(N413="nulová",J413,0)</f>
        <v>0</v>
      </c>
      <c r="BJ413" s="17" t="s">
        <v>79</v>
      </c>
      <c r="BK413" s="147">
        <f>ROUND(I413*H413,2)</f>
        <v>0</v>
      </c>
      <c r="BL413" s="17" t="s">
        <v>265</v>
      </c>
      <c r="BM413" s="146" t="s">
        <v>838</v>
      </c>
    </row>
    <row r="414" spans="2:65" s="12" customFormat="1">
      <c r="B414" s="148"/>
      <c r="D414" s="149" t="s">
        <v>153</v>
      </c>
      <c r="E414" s="150" t="s">
        <v>1</v>
      </c>
      <c r="F414" s="151" t="s">
        <v>500</v>
      </c>
      <c r="H414" s="150" t="s">
        <v>1</v>
      </c>
      <c r="I414" s="152"/>
      <c r="L414" s="148"/>
      <c r="M414" s="153"/>
      <c r="T414" s="154"/>
      <c r="AT414" s="150" t="s">
        <v>153</v>
      </c>
      <c r="AU414" s="150" t="s">
        <v>81</v>
      </c>
      <c r="AV414" s="12" t="s">
        <v>79</v>
      </c>
      <c r="AW414" s="12" t="s">
        <v>28</v>
      </c>
      <c r="AX414" s="12" t="s">
        <v>71</v>
      </c>
      <c r="AY414" s="150" t="s">
        <v>144</v>
      </c>
    </row>
    <row r="415" spans="2:65" s="12" customFormat="1">
      <c r="B415" s="148"/>
      <c r="D415" s="149" t="s">
        <v>153</v>
      </c>
      <c r="E415" s="150" t="s">
        <v>1</v>
      </c>
      <c r="F415" s="151" t="s">
        <v>501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65" s="13" customFormat="1">
      <c r="B416" s="155"/>
      <c r="D416" s="149" t="s">
        <v>153</v>
      </c>
      <c r="E416" s="156" t="s">
        <v>1</v>
      </c>
      <c r="F416" s="157" t="s">
        <v>502</v>
      </c>
      <c r="H416" s="158">
        <v>21.657</v>
      </c>
      <c r="I416" s="159"/>
      <c r="L416" s="155"/>
      <c r="M416" s="160"/>
      <c r="T416" s="161"/>
      <c r="AT416" s="156" t="s">
        <v>153</v>
      </c>
      <c r="AU416" s="156" t="s">
        <v>81</v>
      </c>
      <c r="AV416" s="13" t="s">
        <v>81</v>
      </c>
      <c r="AW416" s="13" t="s">
        <v>28</v>
      </c>
      <c r="AX416" s="13" t="s">
        <v>71</v>
      </c>
      <c r="AY416" s="156" t="s">
        <v>144</v>
      </c>
    </row>
    <row r="417" spans="2:51" s="13" customFormat="1">
      <c r="B417" s="155"/>
      <c r="D417" s="149" t="s">
        <v>153</v>
      </c>
      <c r="E417" s="156" t="s">
        <v>1</v>
      </c>
      <c r="F417" s="157" t="s">
        <v>839</v>
      </c>
      <c r="H417" s="158">
        <v>4.3010000000000002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51" s="12" customFormat="1">
      <c r="B418" s="148"/>
      <c r="D418" s="149" t="s">
        <v>153</v>
      </c>
      <c r="E418" s="150" t="s">
        <v>1</v>
      </c>
      <c r="F418" s="151" t="s">
        <v>503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51" s="13" customFormat="1">
      <c r="B419" s="155"/>
      <c r="D419" s="149" t="s">
        <v>153</v>
      </c>
      <c r="E419" s="156" t="s">
        <v>1</v>
      </c>
      <c r="F419" s="157" t="s">
        <v>504</v>
      </c>
      <c r="H419" s="158">
        <v>3.6</v>
      </c>
      <c r="I419" s="159"/>
      <c r="L419" s="155"/>
      <c r="M419" s="160"/>
      <c r="T419" s="161"/>
      <c r="AT419" s="156" t="s">
        <v>153</v>
      </c>
      <c r="AU419" s="156" t="s">
        <v>81</v>
      </c>
      <c r="AV419" s="13" t="s">
        <v>81</v>
      </c>
      <c r="AW419" s="13" t="s">
        <v>28</v>
      </c>
      <c r="AX419" s="13" t="s">
        <v>71</v>
      </c>
      <c r="AY419" s="156" t="s">
        <v>144</v>
      </c>
    </row>
    <row r="420" spans="2:51" s="12" customFormat="1">
      <c r="B420" s="148"/>
      <c r="D420" s="149" t="s">
        <v>153</v>
      </c>
      <c r="E420" s="150" t="s">
        <v>1</v>
      </c>
      <c r="F420" s="151" t="s">
        <v>505</v>
      </c>
      <c r="H420" s="150" t="s">
        <v>1</v>
      </c>
      <c r="I420" s="152"/>
      <c r="L420" s="148"/>
      <c r="M420" s="153"/>
      <c r="T420" s="154"/>
      <c r="AT420" s="150" t="s">
        <v>153</v>
      </c>
      <c r="AU420" s="150" t="s">
        <v>81</v>
      </c>
      <c r="AV420" s="12" t="s">
        <v>79</v>
      </c>
      <c r="AW420" s="12" t="s">
        <v>28</v>
      </c>
      <c r="AX420" s="12" t="s">
        <v>71</v>
      </c>
      <c r="AY420" s="150" t="s">
        <v>144</v>
      </c>
    </row>
    <row r="421" spans="2:51" s="13" customFormat="1">
      <c r="B421" s="155"/>
      <c r="D421" s="149" t="s">
        <v>153</v>
      </c>
      <c r="E421" s="156" t="s">
        <v>1</v>
      </c>
      <c r="F421" s="157" t="s">
        <v>506</v>
      </c>
      <c r="H421" s="158">
        <v>5.819</v>
      </c>
      <c r="I421" s="159"/>
      <c r="L421" s="155"/>
      <c r="M421" s="160"/>
      <c r="T421" s="161"/>
      <c r="AT421" s="156" t="s">
        <v>153</v>
      </c>
      <c r="AU421" s="156" t="s">
        <v>81</v>
      </c>
      <c r="AV421" s="13" t="s">
        <v>81</v>
      </c>
      <c r="AW421" s="13" t="s">
        <v>28</v>
      </c>
      <c r="AX421" s="13" t="s">
        <v>71</v>
      </c>
      <c r="AY421" s="156" t="s">
        <v>144</v>
      </c>
    </row>
    <row r="422" spans="2:51" s="12" customFormat="1">
      <c r="B422" s="148"/>
      <c r="D422" s="149" t="s">
        <v>153</v>
      </c>
      <c r="E422" s="150" t="s">
        <v>1</v>
      </c>
      <c r="F422" s="151" t="s">
        <v>179</v>
      </c>
      <c r="H422" s="150" t="s">
        <v>1</v>
      </c>
      <c r="I422" s="152"/>
      <c r="L422" s="148"/>
      <c r="M422" s="153"/>
      <c r="T422" s="154"/>
      <c r="AT422" s="150" t="s">
        <v>153</v>
      </c>
      <c r="AU422" s="150" t="s">
        <v>81</v>
      </c>
      <c r="AV422" s="12" t="s">
        <v>79</v>
      </c>
      <c r="AW422" s="12" t="s">
        <v>28</v>
      </c>
      <c r="AX422" s="12" t="s">
        <v>71</v>
      </c>
      <c r="AY422" s="150" t="s">
        <v>144</v>
      </c>
    </row>
    <row r="423" spans="2:51" s="12" customFormat="1">
      <c r="B423" s="148"/>
      <c r="D423" s="149" t="s">
        <v>153</v>
      </c>
      <c r="E423" s="150" t="s">
        <v>1</v>
      </c>
      <c r="F423" s="151" t="s">
        <v>501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51" s="13" customFormat="1">
      <c r="B424" s="155"/>
      <c r="D424" s="149" t="s">
        <v>153</v>
      </c>
      <c r="E424" s="156" t="s">
        <v>1</v>
      </c>
      <c r="F424" s="157" t="s">
        <v>507</v>
      </c>
      <c r="H424" s="158">
        <v>18.306000000000001</v>
      </c>
      <c r="I424" s="159"/>
      <c r="L424" s="155"/>
      <c r="M424" s="160"/>
      <c r="T424" s="161"/>
      <c r="AT424" s="156" t="s">
        <v>153</v>
      </c>
      <c r="AU424" s="156" t="s">
        <v>81</v>
      </c>
      <c r="AV424" s="13" t="s">
        <v>81</v>
      </c>
      <c r="AW424" s="13" t="s">
        <v>28</v>
      </c>
      <c r="AX424" s="13" t="s">
        <v>71</v>
      </c>
      <c r="AY424" s="156" t="s">
        <v>144</v>
      </c>
    </row>
    <row r="425" spans="2:51" s="12" customFormat="1">
      <c r="B425" s="148"/>
      <c r="D425" s="149" t="s">
        <v>153</v>
      </c>
      <c r="E425" s="150" t="s">
        <v>1</v>
      </c>
      <c r="F425" s="151" t="s">
        <v>505</v>
      </c>
      <c r="H425" s="150" t="s">
        <v>1</v>
      </c>
      <c r="I425" s="152"/>
      <c r="L425" s="148"/>
      <c r="M425" s="153"/>
      <c r="T425" s="154"/>
      <c r="AT425" s="150" t="s">
        <v>153</v>
      </c>
      <c r="AU425" s="150" t="s">
        <v>81</v>
      </c>
      <c r="AV425" s="12" t="s">
        <v>79</v>
      </c>
      <c r="AW425" s="12" t="s">
        <v>28</v>
      </c>
      <c r="AX425" s="12" t="s">
        <v>71</v>
      </c>
      <c r="AY425" s="150" t="s">
        <v>144</v>
      </c>
    </row>
    <row r="426" spans="2:51" s="13" customFormat="1">
      <c r="B426" s="155"/>
      <c r="D426" s="149" t="s">
        <v>153</v>
      </c>
      <c r="E426" s="156" t="s">
        <v>1</v>
      </c>
      <c r="F426" s="157" t="s">
        <v>508</v>
      </c>
      <c r="H426" s="158">
        <v>9.7530000000000001</v>
      </c>
      <c r="I426" s="159"/>
      <c r="L426" s="155"/>
      <c r="M426" s="160"/>
      <c r="T426" s="161"/>
      <c r="AT426" s="156" t="s">
        <v>153</v>
      </c>
      <c r="AU426" s="156" t="s">
        <v>81</v>
      </c>
      <c r="AV426" s="13" t="s">
        <v>81</v>
      </c>
      <c r="AW426" s="13" t="s">
        <v>28</v>
      </c>
      <c r="AX426" s="13" t="s">
        <v>71</v>
      </c>
      <c r="AY426" s="156" t="s">
        <v>144</v>
      </c>
    </row>
    <row r="427" spans="2:51" s="14" customFormat="1">
      <c r="B427" s="173"/>
      <c r="D427" s="149" t="s">
        <v>153</v>
      </c>
      <c r="E427" s="174" t="s">
        <v>1</v>
      </c>
      <c r="F427" s="175" t="s">
        <v>178</v>
      </c>
      <c r="H427" s="176">
        <v>63.436</v>
      </c>
      <c r="I427" s="177"/>
      <c r="L427" s="173"/>
      <c r="M427" s="178"/>
      <c r="T427" s="179"/>
      <c r="AT427" s="174" t="s">
        <v>153</v>
      </c>
      <c r="AU427" s="174" t="s">
        <v>81</v>
      </c>
      <c r="AV427" s="14" t="s">
        <v>145</v>
      </c>
      <c r="AW427" s="14" t="s">
        <v>28</v>
      </c>
      <c r="AX427" s="14" t="s">
        <v>71</v>
      </c>
      <c r="AY427" s="174" t="s">
        <v>144</v>
      </c>
    </row>
    <row r="428" spans="2:51" s="12" customFormat="1">
      <c r="B428" s="148"/>
      <c r="D428" s="149" t="s">
        <v>153</v>
      </c>
      <c r="E428" s="150" t="s">
        <v>1</v>
      </c>
      <c r="F428" s="151" t="s">
        <v>179</v>
      </c>
      <c r="H428" s="150" t="s">
        <v>1</v>
      </c>
      <c r="I428" s="152"/>
      <c r="L428" s="148"/>
      <c r="M428" s="153"/>
      <c r="T428" s="154"/>
      <c r="AT428" s="150" t="s">
        <v>153</v>
      </c>
      <c r="AU428" s="150" t="s">
        <v>81</v>
      </c>
      <c r="AV428" s="12" t="s">
        <v>79</v>
      </c>
      <c r="AW428" s="12" t="s">
        <v>28</v>
      </c>
      <c r="AX428" s="12" t="s">
        <v>71</v>
      </c>
      <c r="AY428" s="150" t="s">
        <v>144</v>
      </c>
    </row>
    <row r="429" spans="2:51" s="12" customFormat="1">
      <c r="B429" s="148"/>
      <c r="D429" s="149" t="s">
        <v>153</v>
      </c>
      <c r="E429" s="150" t="s">
        <v>1</v>
      </c>
      <c r="F429" s="151" t="s">
        <v>509</v>
      </c>
      <c r="H429" s="150" t="s">
        <v>1</v>
      </c>
      <c r="I429" s="152"/>
      <c r="L429" s="148"/>
      <c r="M429" s="153"/>
      <c r="T429" s="154"/>
      <c r="AT429" s="150" t="s">
        <v>153</v>
      </c>
      <c r="AU429" s="150" t="s">
        <v>81</v>
      </c>
      <c r="AV429" s="12" t="s">
        <v>79</v>
      </c>
      <c r="AW429" s="12" t="s">
        <v>28</v>
      </c>
      <c r="AX429" s="12" t="s">
        <v>71</v>
      </c>
      <c r="AY429" s="150" t="s">
        <v>144</v>
      </c>
    </row>
    <row r="430" spans="2:51" s="13" customFormat="1">
      <c r="B430" s="155"/>
      <c r="D430" s="149" t="s">
        <v>153</v>
      </c>
      <c r="E430" s="156" t="s">
        <v>1</v>
      </c>
      <c r="F430" s="157" t="s">
        <v>504</v>
      </c>
      <c r="H430" s="158">
        <v>3.6</v>
      </c>
      <c r="I430" s="159"/>
      <c r="L430" s="155"/>
      <c r="M430" s="160"/>
      <c r="T430" s="161"/>
      <c r="AT430" s="156" t="s">
        <v>153</v>
      </c>
      <c r="AU430" s="156" t="s">
        <v>81</v>
      </c>
      <c r="AV430" s="13" t="s">
        <v>81</v>
      </c>
      <c r="AW430" s="13" t="s">
        <v>28</v>
      </c>
      <c r="AX430" s="13" t="s">
        <v>71</v>
      </c>
      <c r="AY430" s="156" t="s">
        <v>144</v>
      </c>
    </row>
    <row r="431" spans="2:51" s="12" customFormat="1">
      <c r="B431" s="148"/>
      <c r="D431" s="149" t="s">
        <v>153</v>
      </c>
      <c r="E431" s="150" t="s">
        <v>1</v>
      </c>
      <c r="F431" s="151" t="s">
        <v>840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51" s="12" customFormat="1">
      <c r="B432" s="148"/>
      <c r="D432" s="149" t="s">
        <v>153</v>
      </c>
      <c r="E432" s="150" t="s">
        <v>1</v>
      </c>
      <c r="F432" s="151" t="s">
        <v>174</v>
      </c>
      <c r="H432" s="150" t="s">
        <v>1</v>
      </c>
      <c r="I432" s="152"/>
      <c r="L432" s="148"/>
      <c r="M432" s="153"/>
      <c r="T432" s="154"/>
      <c r="AT432" s="150" t="s">
        <v>153</v>
      </c>
      <c r="AU432" s="150" t="s">
        <v>81</v>
      </c>
      <c r="AV432" s="12" t="s">
        <v>79</v>
      </c>
      <c r="AW432" s="12" t="s">
        <v>28</v>
      </c>
      <c r="AX432" s="12" t="s">
        <v>71</v>
      </c>
      <c r="AY432" s="150" t="s">
        <v>144</v>
      </c>
    </row>
    <row r="433" spans="2:65" s="12" customFormat="1">
      <c r="B433" s="148"/>
      <c r="D433" s="149" t="s">
        <v>153</v>
      </c>
      <c r="E433" s="150" t="s">
        <v>1</v>
      </c>
      <c r="F433" s="151" t="s">
        <v>510</v>
      </c>
      <c r="H433" s="150" t="s">
        <v>1</v>
      </c>
      <c r="I433" s="152"/>
      <c r="L433" s="148"/>
      <c r="M433" s="153"/>
      <c r="T433" s="154"/>
      <c r="AT433" s="150" t="s">
        <v>153</v>
      </c>
      <c r="AU433" s="150" t="s">
        <v>81</v>
      </c>
      <c r="AV433" s="12" t="s">
        <v>79</v>
      </c>
      <c r="AW433" s="12" t="s">
        <v>28</v>
      </c>
      <c r="AX433" s="12" t="s">
        <v>71</v>
      </c>
      <c r="AY433" s="150" t="s">
        <v>144</v>
      </c>
    </row>
    <row r="434" spans="2:65" s="13" customFormat="1">
      <c r="B434" s="155"/>
      <c r="D434" s="149" t="s">
        <v>153</v>
      </c>
      <c r="E434" s="156" t="s">
        <v>1</v>
      </c>
      <c r="F434" s="157" t="s">
        <v>511</v>
      </c>
      <c r="H434" s="158">
        <v>6.87</v>
      </c>
      <c r="I434" s="159"/>
      <c r="L434" s="155"/>
      <c r="M434" s="160"/>
      <c r="T434" s="161"/>
      <c r="AT434" s="156" t="s">
        <v>153</v>
      </c>
      <c r="AU434" s="156" t="s">
        <v>81</v>
      </c>
      <c r="AV434" s="13" t="s">
        <v>81</v>
      </c>
      <c r="AW434" s="13" t="s">
        <v>28</v>
      </c>
      <c r="AX434" s="13" t="s">
        <v>71</v>
      </c>
      <c r="AY434" s="156" t="s">
        <v>144</v>
      </c>
    </row>
    <row r="435" spans="2:65" s="14" customFormat="1">
      <c r="B435" s="173"/>
      <c r="D435" s="149" t="s">
        <v>153</v>
      </c>
      <c r="E435" s="174" t="s">
        <v>1</v>
      </c>
      <c r="F435" s="175" t="s">
        <v>178</v>
      </c>
      <c r="H435" s="176">
        <v>10.47</v>
      </c>
      <c r="I435" s="177"/>
      <c r="L435" s="173"/>
      <c r="M435" s="178"/>
      <c r="T435" s="179"/>
      <c r="AT435" s="174" t="s">
        <v>153</v>
      </c>
      <c r="AU435" s="174" t="s">
        <v>81</v>
      </c>
      <c r="AV435" s="14" t="s">
        <v>145</v>
      </c>
      <c r="AW435" s="14" t="s">
        <v>28</v>
      </c>
      <c r="AX435" s="14" t="s">
        <v>71</v>
      </c>
      <c r="AY435" s="174" t="s">
        <v>144</v>
      </c>
    </row>
    <row r="436" spans="2:65" s="12" customFormat="1">
      <c r="B436" s="148"/>
      <c r="D436" s="149" t="s">
        <v>153</v>
      </c>
      <c r="E436" s="150" t="s">
        <v>1</v>
      </c>
      <c r="F436" s="151" t="s">
        <v>179</v>
      </c>
      <c r="H436" s="150" t="s">
        <v>1</v>
      </c>
      <c r="I436" s="152"/>
      <c r="L436" s="148"/>
      <c r="M436" s="153"/>
      <c r="T436" s="154"/>
      <c r="AT436" s="150" t="s">
        <v>153</v>
      </c>
      <c r="AU436" s="150" t="s">
        <v>81</v>
      </c>
      <c r="AV436" s="12" t="s">
        <v>79</v>
      </c>
      <c r="AW436" s="12" t="s">
        <v>28</v>
      </c>
      <c r="AX436" s="12" t="s">
        <v>71</v>
      </c>
      <c r="AY436" s="150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512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3" customFormat="1">
      <c r="B438" s="155"/>
      <c r="D438" s="149" t="s">
        <v>153</v>
      </c>
      <c r="E438" s="156" t="s">
        <v>1</v>
      </c>
      <c r="F438" s="157" t="s">
        <v>513</v>
      </c>
      <c r="H438" s="158">
        <v>4.048</v>
      </c>
      <c r="I438" s="159"/>
      <c r="L438" s="155"/>
      <c r="M438" s="160"/>
      <c r="T438" s="161"/>
      <c r="AT438" s="156" t="s">
        <v>153</v>
      </c>
      <c r="AU438" s="156" t="s">
        <v>81</v>
      </c>
      <c r="AV438" s="13" t="s">
        <v>81</v>
      </c>
      <c r="AW438" s="13" t="s">
        <v>28</v>
      </c>
      <c r="AX438" s="13" t="s">
        <v>71</v>
      </c>
      <c r="AY438" s="156" t="s">
        <v>144</v>
      </c>
    </row>
    <row r="439" spans="2:65" s="12" customFormat="1">
      <c r="B439" s="148"/>
      <c r="D439" s="149" t="s">
        <v>153</v>
      </c>
      <c r="E439" s="150" t="s">
        <v>1</v>
      </c>
      <c r="F439" s="151" t="s">
        <v>514</v>
      </c>
      <c r="H439" s="150" t="s">
        <v>1</v>
      </c>
      <c r="I439" s="152"/>
      <c r="L439" s="148"/>
      <c r="M439" s="153"/>
      <c r="T439" s="154"/>
      <c r="AT439" s="150" t="s">
        <v>153</v>
      </c>
      <c r="AU439" s="150" t="s">
        <v>81</v>
      </c>
      <c r="AV439" s="12" t="s">
        <v>79</v>
      </c>
      <c r="AW439" s="12" t="s">
        <v>28</v>
      </c>
      <c r="AX439" s="12" t="s">
        <v>71</v>
      </c>
      <c r="AY439" s="150" t="s">
        <v>144</v>
      </c>
    </row>
    <row r="440" spans="2:65" s="13" customFormat="1">
      <c r="B440" s="155"/>
      <c r="D440" s="149" t="s">
        <v>153</v>
      </c>
      <c r="E440" s="156" t="s">
        <v>1</v>
      </c>
      <c r="F440" s="157" t="s">
        <v>515</v>
      </c>
      <c r="H440" s="158">
        <v>5.44</v>
      </c>
      <c r="I440" s="159"/>
      <c r="L440" s="155"/>
      <c r="M440" s="160"/>
      <c r="T440" s="161"/>
      <c r="AT440" s="156" t="s">
        <v>153</v>
      </c>
      <c r="AU440" s="156" t="s">
        <v>81</v>
      </c>
      <c r="AV440" s="13" t="s">
        <v>81</v>
      </c>
      <c r="AW440" s="13" t="s">
        <v>28</v>
      </c>
      <c r="AX440" s="13" t="s">
        <v>71</v>
      </c>
      <c r="AY440" s="156" t="s">
        <v>144</v>
      </c>
    </row>
    <row r="441" spans="2:65" s="14" customFormat="1">
      <c r="B441" s="173"/>
      <c r="D441" s="149" t="s">
        <v>153</v>
      </c>
      <c r="E441" s="174" t="s">
        <v>1</v>
      </c>
      <c r="F441" s="175" t="s">
        <v>178</v>
      </c>
      <c r="H441" s="176">
        <v>9.4879999999999995</v>
      </c>
      <c r="I441" s="177"/>
      <c r="L441" s="173"/>
      <c r="M441" s="178"/>
      <c r="T441" s="179"/>
      <c r="AT441" s="174" t="s">
        <v>153</v>
      </c>
      <c r="AU441" s="174" t="s">
        <v>81</v>
      </c>
      <c r="AV441" s="14" t="s">
        <v>145</v>
      </c>
      <c r="AW441" s="14" t="s">
        <v>28</v>
      </c>
      <c r="AX441" s="14" t="s">
        <v>71</v>
      </c>
      <c r="AY441" s="174" t="s">
        <v>144</v>
      </c>
    </row>
    <row r="442" spans="2:65" s="15" customFormat="1">
      <c r="B442" s="180"/>
      <c r="D442" s="149" t="s">
        <v>153</v>
      </c>
      <c r="E442" s="181" t="s">
        <v>1</v>
      </c>
      <c r="F442" s="182" t="s">
        <v>182</v>
      </c>
      <c r="H442" s="183">
        <v>83.394000000000005</v>
      </c>
      <c r="I442" s="184"/>
      <c r="L442" s="180"/>
      <c r="M442" s="185"/>
      <c r="T442" s="186"/>
      <c r="AT442" s="181" t="s">
        <v>153</v>
      </c>
      <c r="AU442" s="181" t="s">
        <v>81</v>
      </c>
      <c r="AV442" s="15" t="s">
        <v>151</v>
      </c>
      <c r="AW442" s="15" t="s">
        <v>28</v>
      </c>
      <c r="AX442" s="15" t="s">
        <v>79</v>
      </c>
      <c r="AY442" s="181" t="s">
        <v>144</v>
      </c>
    </row>
    <row r="443" spans="2:65" s="1" customFormat="1" ht="24.2" customHeight="1">
      <c r="B443" s="133"/>
      <c r="C443" s="134" t="s">
        <v>542</v>
      </c>
      <c r="D443" s="134" t="s">
        <v>147</v>
      </c>
      <c r="E443" s="135" t="s">
        <v>517</v>
      </c>
      <c r="F443" s="136" t="s">
        <v>518</v>
      </c>
      <c r="G443" s="137" t="s">
        <v>171</v>
      </c>
      <c r="H443" s="138">
        <v>7.9</v>
      </c>
      <c r="I443" s="139"/>
      <c r="J443" s="140">
        <f>ROUND(I443*H443,2)</f>
        <v>0</v>
      </c>
      <c r="K443" s="141"/>
      <c r="L443" s="32"/>
      <c r="M443" s="142" t="s">
        <v>1</v>
      </c>
      <c r="N443" s="143" t="s">
        <v>36</v>
      </c>
      <c r="P443" s="144">
        <f>O443*H443</f>
        <v>0</v>
      </c>
      <c r="Q443" s="144">
        <v>0</v>
      </c>
      <c r="R443" s="144">
        <f>Q443*H443</f>
        <v>0</v>
      </c>
      <c r="S443" s="144">
        <v>1.7250000000000001E-2</v>
      </c>
      <c r="T443" s="145">
        <f>S443*H443</f>
        <v>0.13627500000000001</v>
      </c>
      <c r="AR443" s="146" t="s">
        <v>265</v>
      </c>
      <c r="AT443" s="146" t="s">
        <v>147</v>
      </c>
      <c r="AU443" s="146" t="s">
        <v>81</v>
      </c>
      <c r="AY443" s="17" t="s">
        <v>144</v>
      </c>
      <c r="BE443" s="147">
        <f>IF(N443="základní",J443,0)</f>
        <v>0</v>
      </c>
      <c r="BF443" s="147">
        <f>IF(N443="snížená",J443,0)</f>
        <v>0</v>
      </c>
      <c r="BG443" s="147">
        <f>IF(N443="zákl. přenesená",J443,0)</f>
        <v>0</v>
      </c>
      <c r="BH443" s="147">
        <f>IF(N443="sníž. přenesená",J443,0)</f>
        <v>0</v>
      </c>
      <c r="BI443" s="147">
        <f>IF(N443="nulová",J443,0)</f>
        <v>0</v>
      </c>
      <c r="BJ443" s="17" t="s">
        <v>79</v>
      </c>
      <c r="BK443" s="147">
        <f>ROUND(I443*H443,2)</f>
        <v>0</v>
      </c>
      <c r="BL443" s="17" t="s">
        <v>265</v>
      </c>
      <c r="BM443" s="146" t="s">
        <v>519</v>
      </c>
    </row>
    <row r="444" spans="2:65" s="12" customFormat="1">
      <c r="B444" s="148"/>
      <c r="D444" s="149" t="s">
        <v>153</v>
      </c>
      <c r="E444" s="150" t="s">
        <v>1</v>
      </c>
      <c r="F444" s="151" t="s">
        <v>174</v>
      </c>
      <c r="H444" s="150" t="s">
        <v>1</v>
      </c>
      <c r="I444" s="152"/>
      <c r="L444" s="148"/>
      <c r="M444" s="153"/>
      <c r="T444" s="154"/>
      <c r="AT444" s="150" t="s">
        <v>153</v>
      </c>
      <c r="AU444" s="150" t="s">
        <v>81</v>
      </c>
      <c r="AV444" s="12" t="s">
        <v>79</v>
      </c>
      <c r="AW444" s="12" t="s">
        <v>28</v>
      </c>
      <c r="AX444" s="12" t="s">
        <v>71</v>
      </c>
      <c r="AY444" s="150" t="s">
        <v>144</v>
      </c>
    </row>
    <row r="445" spans="2:65" s="12" customFormat="1">
      <c r="B445" s="148"/>
      <c r="D445" s="149" t="s">
        <v>153</v>
      </c>
      <c r="E445" s="150" t="s">
        <v>1</v>
      </c>
      <c r="F445" s="151" t="s">
        <v>230</v>
      </c>
      <c r="H445" s="150" t="s">
        <v>1</v>
      </c>
      <c r="I445" s="152"/>
      <c r="L445" s="148"/>
      <c r="M445" s="153"/>
      <c r="T445" s="154"/>
      <c r="AT445" s="150" t="s">
        <v>153</v>
      </c>
      <c r="AU445" s="150" t="s">
        <v>81</v>
      </c>
      <c r="AV445" s="12" t="s">
        <v>79</v>
      </c>
      <c r="AW445" s="12" t="s">
        <v>28</v>
      </c>
      <c r="AX445" s="12" t="s">
        <v>71</v>
      </c>
      <c r="AY445" s="150" t="s">
        <v>144</v>
      </c>
    </row>
    <row r="446" spans="2:65" s="13" customFormat="1">
      <c r="B446" s="155"/>
      <c r="D446" s="149" t="s">
        <v>153</v>
      </c>
      <c r="E446" s="156" t="s">
        <v>1</v>
      </c>
      <c r="F446" s="157" t="s">
        <v>520</v>
      </c>
      <c r="H446" s="158">
        <v>1</v>
      </c>
      <c r="I446" s="159"/>
      <c r="L446" s="155"/>
      <c r="M446" s="160"/>
      <c r="T446" s="161"/>
      <c r="AT446" s="156" t="s">
        <v>153</v>
      </c>
      <c r="AU446" s="156" t="s">
        <v>81</v>
      </c>
      <c r="AV446" s="13" t="s">
        <v>81</v>
      </c>
      <c r="AW446" s="13" t="s">
        <v>28</v>
      </c>
      <c r="AX446" s="13" t="s">
        <v>71</v>
      </c>
      <c r="AY446" s="156" t="s">
        <v>144</v>
      </c>
    </row>
    <row r="447" spans="2:65" s="12" customFormat="1">
      <c r="B447" s="148"/>
      <c r="D447" s="149" t="s">
        <v>153</v>
      </c>
      <c r="E447" s="150" t="s">
        <v>1</v>
      </c>
      <c r="F447" s="151" t="s">
        <v>270</v>
      </c>
      <c r="H447" s="150" t="s">
        <v>1</v>
      </c>
      <c r="I447" s="152"/>
      <c r="L447" s="148"/>
      <c r="M447" s="153"/>
      <c r="T447" s="154"/>
      <c r="AT447" s="150" t="s">
        <v>153</v>
      </c>
      <c r="AU447" s="150" t="s">
        <v>81</v>
      </c>
      <c r="AV447" s="12" t="s">
        <v>79</v>
      </c>
      <c r="AW447" s="12" t="s">
        <v>28</v>
      </c>
      <c r="AX447" s="12" t="s">
        <v>71</v>
      </c>
      <c r="AY447" s="150" t="s">
        <v>144</v>
      </c>
    </row>
    <row r="448" spans="2:65" s="13" customFormat="1">
      <c r="B448" s="155"/>
      <c r="D448" s="149" t="s">
        <v>153</v>
      </c>
      <c r="E448" s="156" t="s">
        <v>1</v>
      </c>
      <c r="F448" s="157" t="s">
        <v>521</v>
      </c>
      <c r="H448" s="158">
        <v>1.38</v>
      </c>
      <c r="I448" s="159"/>
      <c r="L448" s="155"/>
      <c r="M448" s="160"/>
      <c r="T448" s="161"/>
      <c r="AT448" s="156" t="s">
        <v>153</v>
      </c>
      <c r="AU448" s="156" t="s">
        <v>81</v>
      </c>
      <c r="AV448" s="13" t="s">
        <v>81</v>
      </c>
      <c r="AW448" s="13" t="s">
        <v>28</v>
      </c>
      <c r="AX448" s="13" t="s">
        <v>71</v>
      </c>
      <c r="AY448" s="156" t="s">
        <v>144</v>
      </c>
    </row>
    <row r="449" spans="2:65" s="14" customFormat="1">
      <c r="B449" s="173"/>
      <c r="D449" s="149" t="s">
        <v>153</v>
      </c>
      <c r="E449" s="174" t="s">
        <v>1</v>
      </c>
      <c r="F449" s="175" t="s">
        <v>178</v>
      </c>
      <c r="H449" s="176">
        <v>2.38</v>
      </c>
      <c r="I449" s="177"/>
      <c r="L449" s="173"/>
      <c r="M449" s="178"/>
      <c r="T449" s="179"/>
      <c r="AT449" s="174" t="s">
        <v>153</v>
      </c>
      <c r="AU449" s="174" t="s">
        <v>81</v>
      </c>
      <c r="AV449" s="14" t="s">
        <v>145</v>
      </c>
      <c r="AW449" s="14" t="s">
        <v>28</v>
      </c>
      <c r="AX449" s="14" t="s">
        <v>71</v>
      </c>
      <c r="AY449" s="174" t="s">
        <v>144</v>
      </c>
    </row>
    <row r="450" spans="2:65" s="12" customFormat="1">
      <c r="B450" s="148"/>
      <c r="D450" s="149" t="s">
        <v>153</v>
      </c>
      <c r="E450" s="150" t="s">
        <v>1</v>
      </c>
      <c r="F450" s="151" t="s">
        <v>179</v>
      </c>
      <c r="H450" s="150" t="s">
        <v>1</v>
      </c>
      <c r="I450" s="152"/>
      <c r="L450" s="148"/>
      <c r="M450" s="153"/>
      <c r="T450" s="154"/>
      <c r="AT450" s="150" t="s">
        <v>153</v>
      </c>
      <c r="AU450" s="150" t="s">
        <v>81</v>
      </c>
      <c r="AV450" s="12" t="s">
        <v>79</v>
      </c>
      <c r="AW450" s="12" t="s">
        <v>28</v>
      </c>
      <c r="AX450" s="12" t="s">
        <v>71</v>
      </c>
      <c r="AY450" s="150" t="s">
        <v>144</v>
      </c>
    </row>
    <row r="451" spans="2:65" s="12" customFormat="1">
      <c r="B451" s="148"/>
      <c r="D451" s="149" t="s">
        <v>153</v>
      </c>
      <c r="E451" s="150" t="s">
        <v>1</v>
      </c>
      <c r="F451" s="151" t="s">
        <v>236</v>
      </c>
      <c r="H451" s="150" t="s">
        <v>1</v>
      </c>
      <c r="I451" s="152"/>
      <c r="L451" s="148"/>
      <c r="M451" s="153"/>
      <c r="T451" s="154"/>
      <c r="AT451" s="150" t="s">
        <v>153</v>
      </c>
      <c r="AU451" s="150" t="s">
        <v>81</v>
      </c>
      <c r="AV451" s="12" t="s">
        <v>79</v>
      </c>
      <c r="AW451" s="12" t="s">
        <v>28</v>
      </c>
      <c r="AX451" s="12" t="s">
        <v>71</v>
      </c>
      <c r="AY451" s="150" t="s">
        <v>144</v>
      </c>
    </row>
    <row r="452" spans="2:65" s="13" customFormat="1">
      <c r="B452" s="155"/>
      <c r="D452" s="149" t="s">
        <v>153</v>
      </c>
      <c r="E452" s="156" t="s">
        <v>1</v>
      </c>
      <c r="F452" s="157" t="s">
        <v>520</v>
      </c>
      <c r="H452" s="158">
        <v>1</v>
      </c>
      <c r="I452" s="159"/>
      <c r="L452" s="155"/>
      <c r="M452" s="160"/>
      <c r="T452" s="161"/>
      <c r="AT452" s="156" t="s">
        <v>153</v>
      </c>
      <c r="AU452" s="156" t="s">
        <v>81</v>
      </c>
      <c r="AV452" s="13" t="s">
        <v>81</v>
      </c>
      <c r="AW452" s="13" t="s">
        <v>28</v>
      </c>
      <c r="AX452" s="13" t="s">
        <v>71</v>
      </c>
      <c r="AY452" s="156" t="s">
        <v>144</v>
      </c>
    </row>
    <row r="453" spans="2:65" s="12" customFormat="1">
      <c r="B453" s="148"/>
      <c r="D453" s="149" t="s">
        <v>153</v>
      </c>
      <c r="E453" s="150" t="s">
        <v>1</v>
      </c>
      <c r="F453" s="151" t="s">
        <v>272</v>
      </c>
      <c r="H453" s="150" t="s">
        <v>1</v>
      </c>
      <c r="I453" s="152"/>
      <c r="L453" s="148"/>
      <c r="M453" s="153"/>
      <c r="T453" s="154"/>
      <c r="AT453" s="150" t="s">
        <v>153</v>
      </c>
      <c r="AU453" s="150" t="s">
        <v>81</v>
      </c>
      <c r="AV453" s="12" t="s">
        <v>79</v>
      </c>
      <c r="AW453" s="12" t="s">
        <v>28</v>
      </c>
      <c r="AX453" s="12" t="s">
        <v>71</v>
      </c>
      <c r="AY453" s="150" t="s">
        <v>144</v>
      </c>
    </row>
    <row r="454" spans="2:65" s="13" customFormat="1">
      <c r="B454" s="155"/>
      <c r="D454" s="149" t="s">
        <v>153</v>
      </c>
      <c r="E454" s="156" t="s">
        <v>1</v>
      </c>
      <c r="F454" s="157" t="s">
        <v>522</v>
      </c>
      <c r="H454" s="158">
        <v>2.81</v>
      </c>
      <c r="I454" s="159"/>
      <c r="L454" s="155"/>
      <c r="M454" s="160"/>
      <c r="T454" s="161"/>
      <c r="AT454" s="156" t="s">
        <v>153</v>
      </c>
      <c r="AU454" s="156" t="s">
        <v>81</v>
      </c>
      <c r="AV454" s="13" t="s">
        <v>81</v>
      </c>
      <c r="AW454" s="13" t="s">
        <v>28</v>
      </c>
      <c r="AX454" s="13" t="s">
        <v>71</v>
      </c>
      <c r="AY454" s="156" t="s">
        <v>144</v>
      </c>
    </row>
    <row r="455" spans="2:65" s="12" customFormat="1">
      <c r="B455" s="148"/>
      <c r="D455" s="149" t="s">
        <v>153</v>
      </c>
      <c r="E455" s="150" t="s">
        <v>1</v>
      </c>
      <c r="F455" s="151" t="s">
        <v>234</v>
      </c>
      <c r="H455" s="150" t="s">
        <v>1</v>
      </c>
      <c r="I455" s="152"/>
      <c r="L455" s="148"/>
      <c r="M455" s="153"/>
      <c r="T455" s="154"/>
      <c r="AT455" s="150" t="s">
        <v>153</v>
      </c>
      <c r="AU455" s="150" t="s">
        <v>81</v>
      </c>
      <c r="AV455" s="12" t="s">
        <v>79</v>
      </c>
      <c r="AW455" s="12" t="s">
        <v>28</v>
      </c>
      <c r="AX455" s="12" t="s">
        <v>71</v>
      </c>
      <c r="AY455" s="150" t="s">
        <v>144</v>
      </c>
    </row>
    <row r="456" spans="2:65" s="13" customFormat="1">
      <c r="B456" s="155"/>
      <c r="D456" s="149" t="s">
        <v>153</v>
      </c>
      <c r="E456" s="156" t="s">
        <v>1</v>
      </c>
      <c r="F456" s="157" t="s">
        <v>235</v>
      </c>
      <c r="H456" s="158">
        <v>1.71</v>
      </c>
      <c r="I456" s="159"/>
      <c r="L456" s="155"/>
      <c r="M456" s="160"/>
      <c r="T456" s="161"/>
      <c r="AT456" s="156" t="s">
        <v>153</v>
      </c>
      <c r="AU456" s="156" t="s">
        <v>81</v>
      </c>
      <c r="AV456" s="13" t="s">
        <v>81</v>
      </c>
      <c r="AW456" s="13" t="s">
        <v>28</v>
      </c>
      <c r="AX456" s="13" t="s">
        <v>71</v>
      </c>
      <c r="AY456" s="156" t="s">
        <v>144</v>
      </c>
    </row>
    <row r="457" spans="2:65" s="14" customFormat="1">
      <c r="B457" s="173"/>
      <c r="D457" s="149" t="s">
        <v>153</v>
      </c>
      <c r="E457" s="174" t="s">
        <v>1</v>
      </c>
      <c r="F457" s="175" t="s">
        <v>178</v>
      </c>
      <c r="H457" s="176">
        <v>5.52</v>
      </c>
      <c r="I457" s="177"/>
      <c r="L457" s="173"/>
      <c r="M457" s="178"/>
      <c r="T457" s="179"/>
      <c r="AT457" s="174" t="s">
        <v>153</v>
      </c>
      <c r="AU457" s="174" t="s">
        <v>81</v>
      </c>
      <c r="AV457" s="14" t="s">
        <v>145</v>
      </c>
      <c r="AW457" s="14" t="s">
        <v>28</v>
      </c>
      <c r="AX457" s="14" t="s">
        <v>71</v>
      </c>
      <c r="AY457" s="174" t="s">
        <v>144</v>
      </c>
    </row>
    <row r="458" spans="2:65" s="15" customFormat="1">
      <c r="B458" s="180"/>
      <c r="D458" s="149" t="s">
        <v>153</v>
      </c>
      <c r="E458" s="181" t="s">
        <v>1</v>
      </c>
      <c r="F458" s="182" t="s">
        <v>182</v>
      </c>
      <c r="H458" s="183">
        <v>7.9</v>
      </c>
      <c r="I458" s="184"/>
      <c r="L458" s="180"/>
      <c r="M458" s="185"/>
      <c r="T458" s="186"/>
      <c r="AT458" s="181" t="s">
        <v>153</v>
      </c>
      <c r="AU458" s="181" t="s">
        <v>81</v>
      </c>
      <c r="AV458" s="15" t="s">
        <v>151</v>
      </c>
      <c r="AW458" s="15" t="s">
        <v>28</v>
      </c>
      <c r="AX458" s="15" t="s">
        <v>79</v>
      </c>
      <c r="AY458" s="181" t="s">
        <v>144</v>
      </c>
    </row>
    <row r="459" spans="2:65" s="1" customFormat="1" ht="16.5" customHeight="1">
      <c r="B459" s="133"/>
      <c r="C459" s="134" t="s">
        <v>548</v>
      </c>
      <c r="D459" s="134" t="s">
        <v>147</v>
      </c>
      <c r="E459" s="135" t="s">
        <v>524</v>
      </c>
      <c r="F459" s="136" t="s">
        <v>525</v>
      </c>
      <c r="G459" s="137" t="s">
        <v>171</v>
      </c>
      <c r="H459" s="138">
        <v>28.8</v>
      </c>
      <c r="I459" s="139"/>
      <c r="J459" s="140">
        <f>ROUND(I459*H459,2)</f>
        <v>0</v>
      </c>
      <c r="K459" s="141"/>
      <c r="L459" s="32"/>
      <c r="M459" s="142" t="s">
        <v>1</v>
      </c>
      <c r="N459" s="143" t="s">
        <v>36</v>
      </c>
      <c r="P459" s="144">
        <f>O459*H459</f>
        <v>0</v>
      </c>
      <c r="Q459" s="144">
        <v>0</v>
      </c>
      <c r="R459" s="144">
        <f>Q459*H459</f>
        <v>0</v>
      </c>
      <c r="S459" s="144">
        <v>2.75E-2</v>
      </c>
      <c r="T459" s="145">
        <f>S459*H459</f>
        <v>0.79200000000000004</v>
      </c>
      <c r="AR459" s="146" t="s">
        <v>265</v>
      </c>
      <c r="AT459" s="146" t="s">
        <v>147</v>
      </c>
      <c r="AU459" s="146" t="s">
        <v>81</v>
      </c>
      <c r="AY459" s="17" t="s">
        <v>144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7" t="s">
        <v>79</v>
      </c>
      <c r="BK459" s="147">
        <f>ROUND(I459*H459,2)</f>
        <v>0</v>
      </c>
      <c r="BL459" s="17" t="s">
        <v>265</v>
      </c>
      <c r="BM459" s="146" t="s">
        <v>526</v>
      </c>
    </row>
    <row r="460" spans="2:65" s="12" customFormat="1">
      <c r="B460" s="148"/>
      <c r="D460" s="149" t="s">
        <v>153</v>
      </c>
      <c r="E460" s="150" t="s">
        <v>1</v>
      </c>
      <c r="F460" s="151" t="s">
        <v>174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3" customFormat="1">
      <c r="B461" s="155"/>
      <c r="D461" s="149" t="s">
        <v>153</v>
      </c>
      <c r="E461" s="156" t="s">
        <v>1</v>
      </c>
      <c r="F461" s="157" t="s">
        <v>527</v>
      </c>
      <c r="H461" s="158">
        <v>14.4</v>
      </c>
      <c r="I461" s="159"/>
      <c r="L461" s="155"/>
      <c r="M461" s="160"/>
      <c r="T461" s="161"/>
      <c r="AT461" s="156" t="s">
        <v>153</v>
      </c>
      <c r="AU461" s="156" t="s">
        <v>81</v>
      </c>
      <c r="AV461" s="13" t="s">
        <v>81</v>
      </c>
      <c r="AW461" s="13" t="s">
        <v>28</v>
      </c>
      <c r="AX461" s="13" t="s">
        <v>71</v>
      </c>
      <c r="AY461" s="156" t="s">
        <v>144</v>
      </c>
    </row>
    <row r="462" spans="2:65" s="12" customFormat="1">
      <c r="B462" s="148"/>
      <c r="D462" s="149" t="s">
        <v>153</v>
      </c>
      <c r="E462" s="150" t="s">
        <v>1</v>
      </c>
      <c r="F462" s="151" t="s">
        <v>179</v>
      </c>
      <c r="H462" s="150" t="s">
        <v>1</v>
      </c>
      <c r="I462" s="152"/>
      <c r="L462" s="148"/>
      <c r="M462" s="153"/>
      <c r="T462" s="154"/>
      <c r="AT462" s="150" t="s">
        <v>153</v>
      </c>
      <c r="AU462" s="150" t="s">
        <v>81</v>
      </c>
      <c r="AV462" s="12" t="s">
        <v>79</v>
      </c>
      <c r="AW462" s="12" t="s">
        <v>28</v>
      </c>
      <c r="AX462" s="12" t="s">
        <v>71</v>
      </c>
      <c r="AY462" s="150" t="s">
        <v>144</v>
      </c>
    </row>
    <row r="463" spans="2:65" s="13" customFormat="1">
      <c r="B463" s="155"/>
      <c r="D463" s="149" t="s">
        <v>153</v>
      </c>
      <c r="E463" s="156" t="s">
        <v>1</v>
      </c>
      <c r="F463" s="157" t="s">
        <v>527</v>
      </c>
      <c r="H463" s="158">
        <v>14.4</v>
      </c>
      <c r="I463" s="159"/>
      <c r="L463" s="155"/>
      <c r="M463" s="160"/>
      <c r="T463" s="161"/>
      <c r="AT463" s="156" t="s">
        <v>153</v>
      </c>
      <c r="AU463" s="156" t="s">
        <v>81</v>
      </c>
      <c r="AV463" s="13" t="s">
        <v>81</v>
      </c>
      <c r="AW463" s="13" t="s">
        <v>28</v>
      </c>
      <c r="AX463" s="13" t="s">
        <v>71</v>
      </c>
      <c r="AY463" s="156" t="s">
        <v>144</v>
      </c>
    </row>
    <row r="464" spans="2:65" s="15" customFormat="1">
      <c r="B464" s="180"/>
      <c r="D464" s="149" t="s">
        <v>153</v>
      </c>
      <c r="E464" s="181" t="s">
        <v>1</v>
      </c>
      <c r="F464" s="182" t="s">
        <v>182</v>
      </c>
      <c r="H464" s="183">
        <v>28.8</v>
      </c>
      <c r="I464" s="184"/>
      <c r="L464" s="180"/>
      <c r="M464" s="185"/>
      <c r="T464" s="186"/>
      <c r="AT464" s="181" t="s">
        <v>153</v>
      </c>
      <c r="AU464" s="181" t="s">
        <v>81</v>
      </c>
      <c r="AV464" s="15" t="s">
        <v>151</v>
      </c>
      <c r="AW464" s="15" t="s">
        <v>28</v>
      </c>
      <c r="AX464" s="15" t="s">
        <v>79</v>
      </c>
      <c r="AY464" s="181" t="s">
        <v>144</v>
      </c>
    </row>
    <row r="465" spans="2:65" s="1" customFormat="1" ht="16.5" customHeight="1">
      <c r="B465" s="133"/>
      <c r="C465" s="134" t="s">
        <v>554</v>
      </c>
      <c r="D465" s="134" t="s">
        <v>147</v>
      </c>
      <c r="E465" s="135" t="s">
        <v>529</v>
      </c>
      <c r="F465" s="136" t="s">
        <v>530</v>
      </c>
      <c r="G465" s="137" t="s">
        <v>318</v>
      </c>
      <c r="H465" s="138">
        <v>6</v>
      </c>
      <c r="I465" s="139"/>
      <c r="J465" s="140">
        <f>ROUND(I465*H465,2)</f>
        <v>0</v>
      </c>
      <c r="K465" s="141"/>
      <c r="L465" s="32"/>
      <c r="M465" s="142" t="s">
        <v>1</v>
      </c>
      <c r="N465" s="143" t="s">
        <v>36</v>
      </c>
      <c r="P465" s="144">
        <f>O465*H465</f>
        <v>0</v>
      </c>
      <c r="Q465" s="144">
        <v>0</v>
      </c>
      <c r="R465" s="144">
        <f>Q465*H465</f>
        <v>0</v>
      </c>
      <c r="S465" s="144">
        <v>4.2099999999999999E-2</v>
      </c>
      <c r="T465" s="145">
        <f>S465*H465</f>
        <v>0.25259999999999999</v>
      </c>
      <c r="AR465" s="146" t="s">
        <v>265</v>
      </c>
      <c r="AT465" s="146" t="s">
        <v>147</v>
      </c>
      <c r="AU465" s="146" t="s">
        <v>81</v>
      </c>
      <c r="AY465" s="17" t="s">
        <v>144</v>
      </c>
      <c r="BE465" s="147">
        <f>IF(N465="základní",J465,0)</f>
        <v>0</v>
      </c>
      <c r="BF465" s="147">
        <f>IF(N465="snížená",J465,0)</f>
        <v>0</v>
      </c>
      <c r="BG465" s="147">
        <f>IF(N465="zákl. přenesená",J465,0)</f>
        <v>0</v>
      </c>
      <c r="BH465" s="147">
        <f>IF(N465="sníž. přenesená",J465,0)</f>
        <v>0</v>
      </c>
      <c r="BI465" s="147">
        <f>IF(N465="nulová",J465,0)</f>
        <v>0</v>
      </c>
      <c r="BJ465" s="17" t="s">
        <v>79</v>
      </c>
      <c r="BK465" s="147">
        <f>ROUND(I465*H465,2)</f>
        <v>0</v>
      </c>
      <c r="BL465" s="17" t="s">
        <v>265</v>
      </c>
      <c r="BM465" s="146" t="s">
        <v>531</v>
      </c>
    </row>
    <row r="466" spans="2:65" s="12" customFormat="1">
      <c r="B466" s="148"/>
      <c r="D466" s="149" t="s">
        <v>153</v>
      </c>
      <c r="E466" s="150" t="s">
        <v>1</v>
      </c>
      <c r="F466" s="151" t="s">
        <v>174</v>
      </c>
      <c r="H466" s="150" t="s">
        <v>1</v>
      </c>
      <c r="I466" s="152"/>
      <c r="L466" s="148"/>
      <c r="M466" s="153"/>
      <c r="T466" s="154"/>
      <c r="AT466" s="150" t="s">
        <v>153</v>
      </c>
      <c r="AU466" s="150" t="s">
        <v>81</v>
      </c>
      <c r="AV466" s="12" t="s">
        <v>79</v>
      </c>
      <c r="AW466" s="12" t="s">
        <v>28</v>
      </c>
      <c r="AX466" s="12" t="s">
        <v>71</v>
      </c>
      <c r="AY466" s="150" t="s">
        <v>144</v>
      </c>
    </row>
    <row r="467" spans="2:65" s="13" customFormat="1">
      <c r="B467" s="155"/>
      <c r="D467" s="149" t="s">
        <v>153</v>
      </c>
      <c r="E467" s="156" t="s">
        <v>1</v>
      </c>
      <c r="F467" s="157" t="s">
        <v>145</v>
      </c>
      <c r="H467" s="158">
        <v>3</v>
      </c>
      <c r="I467" s="159"/>
      <c r="L467" s="155"/>
      <c r="M467" s="160"/>
      <c r="T467" s="161"/>
      <c r="AT467" s="156" t="s">
        <v>153</v>
      </c>
      <c r="AU467" s="156" t="s">
        <v>81</v>
      </c>
      <c r="AV467" s="13" t="s">
        <v>81</v>
      </c>
      <c r="AW467" s="13" t="s">
        <v>28</v>
      </c>
      <c r="AX467" s="13" t="s">
        <v>71</v>
      </c>
      <c r="AY467" s="156" t="s">
        <v>144</v>
      </c>
    </row>
    <row r="468" spans="2:65" s="12" customFormat="1">
      <c r="B468" s="148"/>
      <c r="D468" s="149" t="s">
        <v>153</v>
      </c>
      <c r="E468" s="150" t="s">
        <v>1</v>
      </c>
      <c r="F468" s="151" t="s">
        <v>179</v>
      </c>
      <c r="H468" s="150" t="s">
        <v>1</v>
      </c>
      <c r="I468" s="152"/>
      <c r="L468" s="148"/>
      <c r="M468" s="153"/>
      <c r="T468" s="154"/>
      <c r="AT468" s="150" t="s">
        <v>153</v>
      </c>
      <c r="AU468" s="150" t="s">
        <v>81</v>
      </c>
      <c r="AV468" s="12" t="s">
        <v>79</v>
      </c>
      <c r="AW468" s="12" t="s">
        <v>28</v>
      </c>
      <c r="AX468" s="12" t="s">
        <v>71</v>
      </c>
      <c r="AY468" s="150" t="s">
        <v>144</v>
      </c>
    </row>
    <row r="469" spans="2:65" s="13" customFormat="1">
      <c r="B469" s="155"/>
      <c r="D469" s="149" t="s">
        <v>153</v>
      </c>
      <c r="E469" s="156" t="s">
        <v>1</v>
      </c>
      <c r="F469" s="157" t="s">
        <v>145</v>
      </c>
      <c r="H469" s="158">
        <v>3</v>
      </c>
      <c r="I469" s="159"/>
      <c r="L469" s="155"/>
      <c r="M469" s="160"/>
      <c r="T469" s="161"/>
      <c r="AT469" s="156" t="s">
        <v>153</v>
      </c>
      <c r="AU469" s="156" t="s">
        <v>81</v>
      </c>
      <c r="AV469" s="13" t="s">
        <v>81</v>
      </c>
      <c r="AW469" s="13" t="s">
        <v>28</v>
      </c>
      <c r="AX469" s="13" t="s">
        <v>71</v>
      </c>
      <c r="AY469" s="156" t="s">
        <v>144</v>
      </c>
    </row>
    <row r="470" spans="2:65" s="15" customFormat="1">
      <c r="B470" s="180"/>
      <c r="D470" s="149" t="s">
        <v>153</v>
      </c>
      <c r="E470" s="181" t="s">
        <v>1</v>
      </c>
      <c r="F470" s="182" t="s">
        <v>182</v>
      </c>
      <c r="H470" s="183">
        <v>6</v>
      </c>
      <c r="I470" s="184"/>
      <c r="L470" s="180"/>
      <c r="M470" s="185"/>
      <c r="T470" s="186"/>
      <c r="AT470" s="181" t="s">
        <v>153</v>
      </c>
      <c r="AU470" s="181" t="s">
        <v>81</v>
      </c>
      <c r="AV470" s="15" t="s">
        <v>151</v>
      </c>
      <c r="AW470" s="15" t="s">
        <v>28</v>
      </c>
      <c r="AX470" s="15" t="s">
        <v>79</v>
      </c>
      <c r="AY470" s="181" t="s">
        <v>144</v>
      </c>
    </row>
    <row r="471" spans="2:65" s="1" customFormat="1" ht="24.2" customHeight="1">
      <c r="B471" s="133"/>
      <c r="C471" s="134" t="s">
        <v>560</v>
      </c>
      <c r="D471" s="134" t="s">
        <v>147</v>
      </c>
      <c r="E471" s="135" t="s">
        <v>533</v>
      </c>
      <c r="F471" s="136" t="s">
        <v>534</v>
      </c>
      <c r="G471" s="137" t="s">
        <v>491</v>
      </c>
      <c r="H471" s="187"/>
      <c r="I471" s="139"/>
      <c r="J471" s="140">
        <f>ROUND(I471*H471,2)</f>
        <v>0</v>
      </c>
      <c r="K471" s="141"/>
      <c r="L471" s="32"/>
      <c r="M471" s="142" t="s">
        <v>1</v>
      </c>
      <c r="N471" s="143" t="s">
        <v>36</v>
      </c>
      <c r="P471" s="144">
        <f>O471*H471</f>
        <v>0</v>
      </c>
      <c r="Q471" s="144">
        <v>0</v>
      </c>
      <c r="R471" s="144">
        <f>Q471*H471</f>
        <v>0</v>
      </c>
      <c r="S471" s="144">
        <v>0</v>
      </c>
      <c r="T471" s="145">
        <f>S471*H471</f>
        <v>0</v>
      </c>
      <c r="AR471" s="146" t="s">
        <v>265</v>
      </c>
      <c r="AT471" s="146" t="s">
        <v>147</v>
      </c>
      <c r="AU471" s="146" t="s">
        <v>81</v>
      </c>
      <c r="AY471" s="17" t="s">
        <v>144</v>
      </c>
      <c r="BE471" s="147">
        <f>IF(N471="základní",J471,0)</f>
        <v>0</v>
      </c>
      <c r="BF471" s="147">
        <f>IF(N471="snížená",J471,0)</f>
        <v>0</v>
      </c>
      <c r="BG471" s="147">
        <f>IF(N471="zákl. přenesená",J471,0)</f>
        <v>0</v>
      </c>
      <c r="BH471" s="147">
        <f>IF(N471="sníž. přenesená",J471,0)</f>
        <v>0</v>
      </c>
      <c r="BI471" s="147">
        <f>IF(N471="nulová",J471,0)</f>
        <v>0</v>
      </c>
      <c r="BJ471" s="17" t="s">
        <v>79</v>
      </c>
      <c r="BK471" s="147">
        <f>ROUND(I471*H471,2)</f>
        <v>0</v>
      </c>
      <c r="BL471" s="17" t="s">
        <v>265</v>
      </c>
      <c r="BM471" s="146" t="s">
        <v>535</v>
      </c>
    </row>
    <row r="472" spans="2:65" s="11" customFormat="1" ht="22.9" customHeight="1">
      <c r="B472" s="121"/>
      <c r="D472" s="122" t="s">
        <v>70</v>
      </c>
      <c r="E472" s="131" t="s">
        <v>536</v>
      </c>
      <c r="F472" s="131" t="s">
        <v>537</v>
      </c>
      <c r="I472" s="124"/>
      <c r="J472" s="132">
        <f>BK472</f>
        <v>0</v>
      </c>
      <c r="L472" s="121"/>
      <c r="M472" s="126"/>
      <c r="P472" s="127">
        <f>SUM(P473:P481)</f>
        <v>0</v>
      </c>
      <c r="R472" s="127">
        <f>SUM(R473:R481)</f>
        <v>0</v>
      </c>
      <c r="T472" s="128">
        <f>SUM(T473:T481)</f>
        <v>0.216</v>
      </c>
      <c r="AR472" s="122" t="s">
        <v>81</v>
      </c>
      <c r="AT472" s="129" t="s">
        <v>70</v>
      </c>
      <c r="AU472" s="129" t="s">
        <v>79</v>
      </c>
      <c r="AY472" s="122" t="s">
        <v>144</v>
      </c>
      <c r="BK472" s="130">
        <f>SUM(BK473:BK481)</f>
        <v>0</v>
      </c>
    </row>
    <row r="473" spans="2:65" s="1" customFormat="1" ht="24.2" customHeight="1">
      <c r="B473" s="133"/>
      <c r="C473" s="134" t="s">
        <v>566</v>
      </c>
      <c r="D473" s="134" t="s">
        <v>147</v>
      </c>
      <c r="E473" s="135" t="s">
        <v>539</v>
      </c>
      <c r="F473" s="136" t="s">
        <v>540</v>
      </c>
      <c r="G473" s="137" t="s">
        <v>318</v>
      </c>
      <c r="H473" s="138">
        <v>9</v>
      </c>
      <c r="I473" s="139"/>
      <c r="J473" s="140">
        <f>ROUND(I473*H473,2)</f>
        <v>0</v>
      </c>
      <c r="K473" s="141"/>
      <c r="L473" s="32"/>
      <c r="M473" s="142" t="s">
        <v>1</v>
      </c>
      <c r="N473" s="143" t="s">
        <v>36</v>
      </c>
      <c r="P473" s="144">
        <f>O473*H473</f>
        <v>0</v>
      </c>
      <c r="Q473" s="144">
        <v>0</v>
      </c>
      <c r="R473" s="144">
        <f>Q473*H473</f>
        <v>0</v>
      </c>
      <c r="S473" s="144">
        <v>2.4E-2</v>
      </c>
      <c r="T473" s="145">
        <f>S473*H473</f>
        <v>0.216</v>
      </c>
      <c r="AR473" s="146" t="s">
        <v>265</v>
      </c>
      <c r="AT473" s="146" t="s">
        <v>147</v>
      </c>
      <c r="AU473" s="146" t="s">
        <v>81</v>
      </c>
      <c r="AY473" s="17" t="s">
        <v>144</v>
      </c>
      <c r="BE473" s="147">
        <f>IF(N473="základní",J473,0)</f>
        <v>0</v>
      </c>
      <c r="BF473" s="147">
        <f>IF(N473="snížená",J473,0)</f>
        <v>0</v>
      </c>
      <c r="BG473" s="147">
        <f>IF(N473="zákl. přenesená",J473,0)</f>
        <v>0</v>
      </c>
      <c r="BH473" s="147">
        <f>IF(N473="sníž. přenesená",J473,0)</f>
        <v>0</v>
      </c>
      <c r="BI473" s="147">
        <f>IF(N473="nulová",J473,0)</f>
        <v>0</v>
      </c>
      <c r="BJ473" s="17" t="s">
        <v>79</v>
      </c>
      <c r="BK473" s="147">
        <f>ROUND(I473*H473,2)</f>
        <v>0</v>
      </c>
      <c r="BL473" s="17" t="s">
        <v>265</v>
      </c>
      <c r="BM473" s="146" t="s">
        <v>541</v>
      </c>
    </row>
    <row r="474" spans="2:65" s="12" customFormat="1">
      <c r="B474" s="148"/>
      <c r="D474" s="149" t="s">
        <v>153</v>
      </c>
      <c r="E474" s="150" t="s">
        <v>1</v>
      </c>
      <c r="F474" s="151" t="s">
        <v>381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3" customFormat="1">
      <c r="B475" s="155"/>
      <c r="D475" s="149" t="s">
        <v>153</v>
      </c>
      <c r="E475" s="156" t="s">
        <v>1</v>
      </c>
      <c r="F475" s="157" t="s">
        <v>145</v>
      </c>
      <c r="H475" s="158">
        <v>3</v>
      </c>
      <c r="I475" s="159"/>
      <c r="L475" s="155"/>
      <c r="M475" s="160"/>
      <c r="T475" s="161"/>
      <c r="AT475" s="156" t="s">
        <v>153</v>
      </c>
      <c r="AU475" s="156" t="s">
        <v>81</v>
      </c>
      <c r="AV475" s="13" t="s">
        <v>81</v>
      </c>
      <c r="AW475" s="13" t="s">
        <v>28</v>
      </c>
      <c r="AX475" s="13" t="s">
        <v>71</v>
      </c>
      <c r="AY475" s="156" t="s">
        <v>144</v>
      </c>
    </row>
    <row r="476" spans="2:65" s="12" customFormat="1">
      <c r="B476" s="148"/>
      <c r="D476" s="149" t="s">
        <v>153</v>
      </c>
      <c r="E476" s="150" t="s">
        <v>1</v>
      </c>
      <c r="F476" s="151" t="s">
        <v>174</v>
      </c>
      <c r="H476" s="150" t="s">
        <v>1</v>
      </c>
      <c r="I476" s="152"/>
      <c r="L476" s="148"/>
      <c r="M476" s="153"/>
      <c r="T476" s="154"/>
      <c r="AT476" s="150" t="s">
        <v>153</v>
      </c>
      <c r="AU476" s="150" t="s">
        <v>81</v>
      </c>
      <c r="AV476" s="12" t="s">
        <v>79</v>
      </c>
      <c r="AW476" s="12" t="s">
        <v>28</v>
      </c>
      <c r="AX476" s="12" t="s">
        <v>71</v>
      </c>
      <c r="AY476" s="150" t="s">
        <v>144</v>
      </c>
    </row>
    <row r="477" spans="2:65" s="13" customFormat="1">
      <c r="B477" s="155"/>
      <c r="D477" s="149" t="s">
        <v>153</v>
      </c>
      <c r="E477" s="156" t="s">
        <v>1</v>
      </c>
      <c r="F477" s="157" t="s">
        <v>81</v>
      </c>
      <c r="H477" s="158">
        <v>2</v>
      </c>
      <c r="I477" s="159"/>
      <c r="L477" s="155"/>
      <c r="M477" s="160"/>
      <c r="T477" s="161"/>
      <c r="AT477" s="156" t="s">
        <v>153</v>
      </c>
      <c r="AU477" s="156" t="s">
        <v>81</v>
      </c>
      <c r="AV477" s="13" t="s">
        <v>81</v>
      </c>
      <c r="AW477" s="13" t="s">
        <v>28</v>
      </c>
      <c r="AX477" s="13" t="s">
        <v>71</v>
      </c>
      <c r="AY477" s="156" t="s">
        <v>144</v>
      </c>
    </row>
    <row r="478" spans="2:65" s="12" customFormat="1">
      <c r="B478" s="148"/>
      <c r="D478" s="149" t="s">
        <v>153</v>
      </c>
      <c r="E478" s="150" t="s">
        <v>1</v>
      </c>
      <c r="F478" s="151" t="s">
        <v>179</v>
      </c>
      <c r="H478" s="150" t="s">
        <v>1</v>
      </c>
      <c r="I478" s="152"/>
      <c r="L478" s="148"/>
      <c r="M478" s="153"/>
      <c r="T478" s="154"/>
      <c r="AT478" s="150" t="s">
        <v>153</v>
      </c>
      <c r="AU478" s="150" t="s">
        <v>81</v>
      </c>
      <c r="AV478" s="12" t="s">
        <v>79</v>
      </c>
      <c r="AW478" s="12" t="s">
        <v>28</v>
      </c>
      <c r="AX478" s="12" t="s">
        <v>71</v>
      </c>
      <c r="AY478" s="150" t="s">
        <v>144</v>
      </c>
    </row>
    <row r="479" spans="2:65" s="13" customFormat="1">
      <c r="B479" s="155"/>
      <c r="D479" s="149" t="s">
        <v>153</v>
      </c>
      <c r="E479" s="156" t="s">
        <v>1</v>
      </c>
      <c r="F479" s="157" t="s">
        <v>151</v>
      </c>
      <c r="H479" s="158">
        <v>4</v>
      </c>
      <c r="I479" s="159"/>
      <c r="L479" s="155"/>
      <c r="M479" s="160"/>
      <c r="T479" s="161"/>
      <c r="AT479" s="156" t="s">
        <v>153</v>
      </c>
      <c r="AU479" s="156" t="s">
        <v>81</v>
      </c>
      <c r="AV479" s="13" t="s">
        <v>81</v>
      </c>
      <c r="AW479" s="13" t="s">
        <v>28</v>
      </c>
      <c r="AX479" s="13" t="s">
        <v>71</v>
      </c>
      <c r="AY479" s="156" t="s">
        <v>144</v>
      </c>
    </row>
    <row r="480" spans="2:65" s="15" customFormat="1">
      <c r="B480" s="180"/>
      <c r="D480" s="149" t="s">
        <v>153</v>
      </c>
      <c r="E480" s="181" t="s">
        <v>1</v>
      </c>
      <c r="F480" s="182" t="s">
        <v>182</v>
      </c>
      <c r="H480" s="183">
        <v>9</v>
      </c>
      <c r="I480" s="184"/>
      <c r="L480" s="180"/>
      <c r="M480" s="185"/>
      <c r="T480" s="186"/>
      <c r="AT480" s="181" t="s">
        <v>153</v>
      </c>
      <c r="AU480" s="181" t="s">
        <v>81</v>
      </c>
      <c r="AV480" s="15" t="s">
        <v>151</v>
      </c>
      <c r="AW480" s="15" t="s">
        <v>28</v>
      </c>
      <c r="AX480" s="15" t="s">
        <v>79</v>
      </c>
      <c r="AY480" s="181" t="s">
        <v>144</v>
      </c>
    </row>
    <row r="481" spans="2:65" s="1" customFormat="1" ht="24.2" customHeight="1">
      <c r="B481" s="133"/>
      <c r="C481" s="134" t="s">
        <v>580</v>
      </c>
      <c r="D481" s="134" t="s">
        <v>147</v>
      </c>
      <c r="E481" s="135" t="s">
        <v>543</v>
      </c>
      <c r="F481" s="136" t="s">
        <v>544</v>
      </c>
      <c r="G481" s="137" t="s">
        <v>491</v>
      </c>
      <c r="H481" s="187"/>
      <c r="I481" s="139"/>
      <c r="J481" s="140">
        <f>ROUND(I481*H481,2)</f>
        <v>0</v>
      </c>
      <c r="K481" s="141"/>
      <c r="L481" s="32"/>
      <c r="M481" s="142" t="s">
        <v>1</v>
      </c>
      <c r="N481" s="143" t="s">
        <v>36</v>
      </c>
      <c r="P481" s="144">
        <f>O481*H481</f>
        <v>0</v>
      </c>
      <c r="Q481" s="144">
        <v>0</v>
      </c>
      <c r="R481" s="144">
        <f>Q481*H481</f>
        <v>0</v>
      </c>
      <c r="S481" s="144">
        <v>0</v>
      </c>
      <c r="T481" s="145">
        <f>S481*H481</f>
        <v>0</v>
      </c>
      <c r="AR481" s="146" t="s">
        <v>265</v>
      </c>
      <c r="AT481" s="146" t="s">
        <v>147</v>
      </c>
      <c r="AU481" s="146" t="s">
        <v>81</v>
      </c>
      <c r="AY481" s="17" t="s">
        <v>144</v>
      </c>
      <c r="BE481" s="147">
        <f>IF(N481="základní",J481,0)</f>
        <v>0</v>
      </c>
      <c r="BF481" s="147">
        <f>IF(N481="snížená",J481,0)</f>
        <v>0</v>
      </c>
      <c r="BG481" s="147">
        <f>IF(N481="zákl. přenesená",J481,0)</f>
        <v>0</v>
      </c>
      <c r="BH481" s="147">
        <f>IF(N481="sníž. přenesená",J481,0)</f>
        <v>0</v>
      </c>
      <c r="BI481" s="147">
        <f>IF(N481="nulová",J481,0)</f>
        <v>0</v>
      </c>
      <c r="BJ481" s="17" t="s">
        <v>79</v>
      </c>
      <c r="BK481" s="147">
        <f>ROUND(I481*H481,2)</f>
        <v>0</v>
      </c>
      <c r="BL481" s="17" t="s">
        <v>265</v>
      </c>
      <c r="BM481" s="146" t="s">
        <v>841</v>
      </c>
    </row>
    <row r="482" spans="2:65" s="11" customFormat="1" ht="22.9" customHeight="1">
      <c r="B482" s="121"/>
      <c r="D482" s="122" t="s">
        <v>70</v>
      </c>
      <c r="E482" s="131" t="s">
        <v>546</v>
      </c>
      <c r="F482" s="131" t="s">
        <v>547</v>
      </c>
      <c r="I482" s="124"/>
      <c r="J482" s="132">
        <f>BK482</f>
        <v>0</v>
      </c>
      <c r="L482" s="121"/>
      <c r="M482" s="126"/>
      <c r="P482" s="127">
        <f>SUM(P483:P497)</f>
        <v>0</v>
      </c>
      <c r="R482" s="127">
        <f>SUM(R483:R497)</f>
        <v>0</v>
      </c>
      <c r="T482" s="128">
        <f>SUM(T483:T497)</f>
        <v>4.1934201999999994</v>
      </c>
      <c r="AR482" s="122" t="s">
        <v>81</v>
      </c>
      <c r="AT482" s="129" t="s">
        <v>70</v>
      </c>
      <c r="AU482" s="129" t="s">
        <v>79</v>
      </c>
      <c r="AY482" s="122" t="s">
        <v>144</v>
      </c>
      <c r="BK482" s="130">
        <f>SUM(BK483:BK497)</f>
        <v>0</v>
      </c>
    </row>
    <row r="483" spans="2:65" s="1" customFormat="1" ht="24.2" customHeight="1">
      <c r="B483" s="133"/>
      <c r="C483" s="134" t="s">
        <v>586</v>
      </c>
      <c r="D483" s="134" t="s">
        <v>147</v>
      </c>
      <c r="E483" s="135" t="s">
        <v>549</v>
      </c>
      <c r="F483" s="136" t="s">
        <v>550</v>
      </c>
      <c r="G483" s="137" t="s">
        <v>279</v>
      </c>
      <c r="H483" s="138">
        <v>6.8</v>
      </c>
      <c r="I483" s="139"/>
      <c r="J483" s="140">
        <f>ROUND(I483*H483,2)</f>
        <v>0</v>
      </c>
      <c r="K483" s="141"/>
      <c r="L483" s="32"/>
      <c r="M483" s="142" t="s">
        <v>1</v>
      </c>
      <c r="N483" s="143" t="s">
        <v>36</v>
      </c>
      <c r="P483" s="144">
        <f>O483*H483</f>
        <v>0</v>
      </c>
      <c r="Q483" s="144">
        <v>0</v>
      </c>
      <c r="R483" s="144">
        <f>Q483*H483</f>
        <v>0</v>
      </c>
      <c r="S483" s="144">
        <v>1.174E-2</v>
      </c>
      <c r="T483" s="145">
        <f>S483*H483</f>
        <v>7.9832E-2</v>
      </c>
      <c r="AR483" s="146" t="s">
        <v>265</v>
      </c>
      <c r="AT483" s="146" t="s">
        <v>147</v>
      </c>
      <c r="AU483" s="146" t="s">
        <v>81</v>
      </c>
      <c r="AY483" s="17" t="s">
        <v>144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7" t="s">
        <v>79</v>
      </c>
      <c r="BK483" s="147">
        <f>ROUND(I483*H483,2)</f>
        <v>0</v>
      </c>
      <c r="BL483" s="17" t="s">
        <v>265</v>
      </c>
      <c r="BM483" s="146" t="s">
        <v>551</v>
      </c>
    </row>
    <row r="484" spans="2:65" s="12" customFormat="1">
      <c r="B484" s="148"/>
      <c r="D484" s="149" t="s">
        <v>153</v>
      </c>
      <c r="E484" s="150" t="s">
        <v>1</v>
      </c>
      <c r="F484" s="151" t="s">
        <v>174</v>
      </c>
      <c r="H484" s="150" t="s">
        <v>1</v>
      </c>
      <c r="I484" s="152"/>
      <c r="L484" s="148"/>
      <c r="M484" s="153"/>
      <c r="T484" s="154"/>
      <c r="AT484" s="150" t="s">
        <v>153</v>
      </c>
      <c r="AU484" s="150" t="s">
        <v>81</v>
      </c>
      <c r="AV484" s="12" t="s">
        <v>79</v>
      </c>
      <c r="AW484" s="12" t="s">
        <v>28</v>
      </c>
      <c r="AX484" s="12" t="s">
        <v>71</v>
      </c>
      <c r="AY484" s="150" t="s">
        <v>144</v>
      </c>
    </row>
    <row r="485" spans="2:65" s="12" customFormat="1">
      <c r="B485" s="148"/>
      <c r="D485" s="149" t="s">
        <v>153</v>
      </c>
      <c r="E485" s="150" t="s">
        <v>1</v>
      </c>
      <c r="F485" s="151" t="s">
        <v>270</v>
      </c>
      <c r="H485" s="150" t="s">
        <v>1</v>
      </c>
      <c r="I485" s="152"/>
      <c r="L485" s="148"/>
      <c r="M485" s="153"/>
      <c r="T485" s="154"/>
      <c r="AT485" s="150" t="s">
        <v>153</v>
      </c>
      <c r="AU485" s="150" t="s">
        <v>81</v>
      </c>
      <c r="AV485" s="12" t="s">
        <v>79</v>
      </c>
      <c r="AW485" s="12" t="s">
        <v>28</v>
      </c>
      <c r="AX485" s="12" t="s">
        <v>71</v>
      </c>
      <c r="AY485" s="150" t="s">
        <v>144</v>
      </c>
    </row>
    <row r="486" spans="2:65" s="13" customFormat="1">
      <c r="B486" s="155"/>
      <c r="D486" s="149" t="s">
        <v>153</v>
      </c>
      <c r="E486" s="156" t="s">
        <v>1</v>
      </c>
      <c r="F486" s="157" t="s">
        <v>552</v>
      </c>
      <c r="H486" s="158">
        <v>3.2</v>
      </c>
      <c r="I486" s="159"/>
      <c r="L486" s="155"/>
      <c r="M486" s="160"/>
      <c r="T486" s="161"/>
      <c r="AT486" s="156" t="s">
        <v>153</v>
      </c>
      <c r="AU486" s="156" t="s">
        <v>81</v>
      </c>
      <c r="AV486" s="13" t="s">
        <v>81</v>
      </c>
      <c r="AW486" s="13" t="s">
        <v>28</v>
      </c>
      <c r="AX486" s="13" t="s">
        <v>71</v>
      </c>
      <c r="AY486" s="156" t="s">
        <v>144</v>
      </c>
    </row>
    <row r="487" spans="2:65" s="12" customFormat="1">
      <c r="B487" s="148"/>
      <c r="D487" s="149" t="s">
        <v>153</v>
      </c>
      <c r="E487" s="150" t="s">
        <v>1</v>
      </c>
      <c r="F487" s="151" t="s">
        <v>179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65" s="12" customFormat="1">
      <c r="B488" s="148"/>
      <c r="D488" s="149" t="s">
        <v>153</v>
      </c>
      <c r="E488" s="150" t="s">
        <v>1</v>
      </c>
      <c r="F488" s="151" t="s">
        <v>272</v>
      </c>
      <c r="H488" s="150" t="s">
        <v>1</v>
      </c>
      <c r="I488" s="152"/>
      <c r="L488" s="148"/>
      <c r="M488" s="153"/>
      <c r="T488" s="154"/>
      <c r="AT488" s="150" t="s">
        <v>153</v>
      </c>
      <c r="AU488" s="150" t="s">
        <v>81</v>
      </c>
      <c r="AV488" s="12" t="s">
        <v>79</v>
      </c>
      <c r="AW488" s="12" t="s">
        <v>28</v>
      </c>
      <c r="AX488" s="12" t="s">
        <v>71</v>
      </c>
      <c r="AY488" s="150" t="s">
        <v>144</v>
      </c>
    </row>
    <row r="489" spans="2:65" s="13" customFormat="1">
      <c r="B489" s="155"/>
      <c r="D489" s="149" t="s">
        <v>153</v>
      </c>
      <c r="E489" s="156" t="s">
        <v>1</v>
      </c>
      <c r="F489" s="157" t="s">
        <v>553</v>
      </c>
      <c r="H489" s="158">
        <v>3.6</v>
      </c>
      <c r="I489" s="159"/>
      <c r="L489" s="155"/>
      <c r="M489" s="160"/>
      <c r="T489" s="161"/>
      <c r="AT489" s="156" t="s">
        <v>153</v>
      </c>
      <c r="AU489" s="156" t="s">
        <v>81</v>
      </c>
      <c r="AV489" s="13" t="s">
        <v>81</v>
      </c>
      <c r="AW489" s="13" t="s">
        <v>28</v>
      </c>
      <c r="AX489" s="13" t="s">
        <v>71</v>
      </c>
      <c r="AY489" s="156" t="s">
        <v>144</v>
      </c>
    </row>
    <row r="490" spans="2:65" s="15" customFormat="1">
      <c r="B490" s="180"/>
      <c r="D490" s="149" t="s">
        <v>153</v>
      </c>
      <c r="E490" s="181" t="s">
        <v>1</v>
      </c>
      <c r="F490" s="182" t="s">
        <v>182</v>
      </c>
      <c r="H490" s="183">
        <v>6.8</v>
      </c>
      <c r="I490" s="184"/>
      <c r="L490" s="180"/>
      <c r="M490" s="185"/>
      <c r="T490" s="186"/>
      <c r="AT490" s="181" t="s">
        <v>153</v>
      </c>
      <c r="AU490" s="181" t="s">
        <v>81</v>
      </c>
      <c r="AV490" s="15" t="s">
        <v>151</v>
      </c>
      <c r="AW490" s="15" t="s">
        <v>28</v>
      </c>
      <c r="AX490" s="15" t="s">
        <v>79</v>
      </c>
      <c r="AY490" s="181" t="s">
        <v>144</v>
      </c>
    </row>
    <row r="491" spans="2:65" s="1" customFormat="1" ht="24.2" customHeight="1">
      <c r="B491" s="133"/>
      <c r="C491" s="134" t="s">
        <v>842</v>
      </c>
      <c r="D491" s="134" t="s">
        <v>147</v>
      </c>
      <c r="E491" s="135" t="s">
        <v>555</v>
      </c>
      <c r="F491" s="136" t="s">
        <v>556</v>
      </c>
      <c r="G491" s="137" t="s">
        <v>171</v>
      </c>
      <c r="H491" s="138">
        <v>49.46</v>
      </c>
      <c r="I491" s="139"/>
      <c r="J491" s="140">
        <f>ROUND(I491*H491,2)</f>
        <v>0</v>
      </c>
      <c r="K491" s="141"/>
      <c r="L491" s="32"/>
      <c r="M491" s="142" t="s">
        <v>1</v>
      </c>
      <c r="N491" s="143" t="s">
        <v>36</v>
      </c>
      <c r="P491" s="144">
        <f>O491*H491</f>
        <v>0</v>
      </c>
      <c r="Q491" s="144">
        <v>0</v>
      </c>
      <c r="R491" s="144">
        <f>Q491*H491</f>
        <v>0</v>
      </c>
      <c r="S491" s="144">
        <v>8.3169999999999994E-2</v>
      </c>
      <c r="T491" s="145">
        <f>S491*H491</f>
        <v>4.1135881999999997</v>
      </c>
      <c r="AR491" s="146" t="s">
        <v>265</v>
      </c>
      <c r="AT491" s="146" t="s">
        <v>147</v>
      </c>
      <c r="AU491" s="146" t="s">
        <v>81</v>
      </c>
      <c r="AY491" s="17" t="s">
        <v>144</v>
      </c>
      <c r="BE491" s="147">
        <f>IF(N491="základní",J491,0)</f>
        <v>0</v>
      </c>
      <c r="BF491" s="147">
        <f>IF(N491="snížená",J491,0)</f>
        <v>0</v>
      </c>
      <c r="BG491" s="147">
        <f>IF(N491="zákl. přenesená",J491,0)</f>
        <v>0</v>
      </c>
      <c r="BH491" s="147">
        <f>IF(N491="sníž. přenesená",J491,0)</f>
        <v>0</v>
      </c>
      <c r="BI491" s="147">
        <f>IF(N491="nulová",J491,0)</f>
        <v>0</v>
      </c>
      <c r="BJ491" s="17" t="s">
        <v>79</v>
      </c>
      <c r="BK491" s="147">
        <f>ROUND(I491*H491,2)</f>
        <v>0</v>
      </c>
      <c r="BL491" s="17" t="s">
        <v>265</v>
      </c>
      <c r="BM491" s="146" t="s">
        <v>557</v>
      </c>
    </row>
    <row r="492" spans="2:65" s="12" customFormat="1">
      <c r="B492" s="148"/>
      <c r="D492" s="149" t="s">
        <v>153</v>
      </c>
      <c r="E492" s="150" t="s">
        <v>1</v>
      </c>
      <c r="F492" s="151" t="s">
        <v>174</v>
      </c>
      <c r="H492" s="150" t="s">
        <v>1</v>
      </c>
      <c r="I492" s="152"/>
      <c r="L492" s="148"/>
      <c r="M492" s="153"/>
      <c r="T492" s="154"/>
      <c r="AT492" s="150" t="s">
        <v>153</v>
      </c>
      <c r="AU492" s="150" t="s">
        <v>81</v>
      </c>
      <c r="AV492" s="12" t="s">
        <v>79</v>
      </c>
      <c r="AW492" s="12" t="s">
        <v>28</v>
      </c>
      <c r="AX492" s="12" t="s">
        <v>71</v>
      </c>
      <c r="AY492" s="150" t="s">
        <v>144</v>
      </c>
    </row>
    <row r="493" spans="2:65" s="13" customFormat="1">
      <c r="B493" s="155"/>
      <c r="D493" s="149" t="s">
        <v>153</v>
      </c>
      <c r="E493" s="156" t="s">
        <v>1</v>
      </c>
      <c r="F493" s="157" t="s">
        <v>558</v>
      </c>
      <c r="H493" s="158">
        <v>25.32</v>
      </c>
      <c r="I493" s="159"/>
      <c r="L493" s="155"/>
      <c r="M493" s="160"/>
      <c r="T493" s="161"/>
      <c r="AT493" s="156" t="s">
        <v>153</v>
      </c>
      <c r="AU493" s="156" t="s">
        <v>81</v>
      </c>
      <c r="AV493" s="13" t="s">
        <v>81</v>
      </c>
      <c r="AW493" s="13" t="s">
        <v>28</v>
      </c>
      <c r="AX493" s="13" t="s">
        <v>71</v>
      </c>
      <c r="AY493" s="156" t="s">
        <v>144</v>
      </c>
    </row>
    <row r="494" spans="2:65" s="12" customFormat="1">
      <c r="B494" s="148"/>
      <c r="D494" s="149" t="s">
        <v>153</v>
      </c>
      <c r="E494" s="150" t="s">
        <v>1</v>
      </c>
      <c r="F494" s="151" t="s">
        <v>179</v>
      </c>
      <c r="H494" s="150" t="s">
        <v>1</v>
      </c>
      <c r="I494" s="152"/>
      <c r="L494" s="148"/>
      <c r="M494" s="153"/>
      <c r="T494" s="154"/>
      <c r="AT494" s="150" t="s">
        <v>153</v>
      </c>
      <c r="AU494" s="150" t="s">
        <v>81</v>
      </c>
      <c r="AV494" s="12" t="s">
        <v>79</v>
      </c>
      <c r="AW494" s="12" t="s">
        <v>28</v>
      </c>
      <c r="AX494" s="12" t="s">
        <v>71</v>
      </c>
      <c r="AY494" s="150" t="s">
        <v>144</v>
      </c>
    </row>
    <row r="495" spans="2:65" s="13" customFormat="1">
      <c r="B495" s="155"/>
      <c r="D495" s="149" t="s">
        <v>153</v>
      </c>
      <c r="E495" s="156" t="s">
        <v>1</v>
      </c>
      <c r="F495" s="157" t="s">
        <v>559</v>
      </c>
      <c r="H495" s="158">
        <v>24.14</v>
      </c>
      <c r="I495" s="159"/>
      <c r="L495" s="155"/>
      <c r="M495" s="160"/>
      <c r="T495" s="161"/>
      <c r="AT495" s="156" t="s">
        <v>153</v>
      </c>
      <c r="AU495" s="156" t="s">
        <v>81</v>
      </c>
      <c r="AV495" s="13" t="s">
        <v>81</v>
      </c>
      <c r="AW495" s="13" t="s">
        <v>28</v>
      </c>
      <c r="AX495" s="13" t="s">
        <v>71</v>
      </c>
      <c r="AY495" s="156" t="s">
        <v>144</v>
      </c>
    </row>
    <row r="496" spans="2:65" s="15" customFormat="1">
      <c r="B496" s="180"/>
      <c r="D496" s="149" t="s">
        <v>153</v>
      </c>
      <c r="E496" s="181" t="s">
        <v>1</v>
      </c>
      <c r="F496" s="182" t="s">
        <v>182</v>
      </c>
      <c r="H496" s="183">
        <v>49.46</v>
      </c>
      <c r="I496" s="184"/>
      <c r="L496" s="180"/>
      <c r="M496" s="185"/>
      <c r="T496" s="186"/>
      <c r="AT496" s="181" t="s">
        <v>153</v>
      </c>
      <c r="AU496" s="181" t="s">
        <v>81</v>
      </c>
      <c r="AV496" s="15" t="s">
        <v>151</v>
      </c>
      <c r="AW496" s="15" t="s">
        <v>28</v>
      </c>
      <c r="AX496" s="15" t="s">
        <v>79</v>
      </c>
      <c r="AY496" s="181" t="s">
        <v>144</v>
      </c>
    </row>
    <row r="497" spans="2:65" s="1" customFormat="1" ht="24.2" customHeight="1">
      <c r="B497" s="133"/>
      <c r="C497" s="134" t="s">
        <v>843</v>
      </c>
      <c r="D497" s="134" t="s">
        <v>147</v>
      </c>
      <c r="E497" s="135" t="s">
        <v>561</v>
      </c>
      <c r="F497" s="136" t="s">
        <v>562</v>
      </c>
      <c r="G497" s="137" t="s">
        <v>491</v>
      </c>
      <c r="H497" s="187"/>
      <c r="I497" s="139"/>
      <c r="J497" s="140">
        <f>ROUND(I497*H497,2)</f>
        <v>0</v>
      </c>
      <c r="K497" s="141"/>
      <c r="L497" s="32"/>
      <c r="M497" s="142" t="s">
        <v>1</v>
      </c>
      <c r="N497" s="143" t="s">
        <v>36</v>
      </c>
      <c r="P497" s="144">
        <f>O497*H497</f>
        <v>0</v>
      </c>
      <c r="Q497" s="144">
        <v>0</v>
      </c>
      <c r="R497" s="144">
        <f>Q497*H497</f>
        <v>0</v>
      </c>
      <c r="S497" s="144">
        <v>0</v>
      </c>
      <c r="T497" s="145">
        <f>S497*H497</f>
        <v>0</v>
      </c>
      <c r="AR497" s="146" t="s">
        <v>265</v>
      </c>
      <c r="AT497" s="146" t="s">
        <v>147</v>
      </c>
      <c r="AU497" s="146" t="s">
        <v>81</v>
      </c>
      <c r="AY497" s="17" t="s">
        <v>144</v>
      </c>
      <c r="BE497" s="147">
        <f>IF(N497="základní",J497,0)</f>
        <v>0</v>
      </c>
      <c r="BF497" s="147">
        <f>IF(N497="snížená",J497,0)</f>
        <v>0</v>
      </c>
      <c r="BG497" s="147">
        <f>IF(N497="zákl. přenesená",J497,0)</f>
        <v>0</v>
      </c>
      <c r="BH497" s="147">
        <f>IF(N497="sníž. přenesená",J497,0)</f>
        <v>0</v>
      </c>
      <c r="BI497" s="147">
        <f>IF(N497="nulová",J497,0)</f>
        <v>0</v>
      </c>
      <c r="BJ497" s="17" t="s">
        <v>79</v>
      </c>
      <c r="BK497" s="147">
        <f>ROUND(I497*H497,2)</f>
        <v>0</v>
      </c>
      <c r="BL497" s="17" t="s">
        <v>265</v>
      </c>
      <c r="BM497" s="146" t="s">
        <v>844</v>
      </c>
    </row>
    <row r="498" spans="2:65" s="11" customFormat="1" ht="22.9" customHeight="1">
      <c r="B498" s="121"/>
      <c r="D498" s="122" t="s">
        <v>70</v>
      </c>
      <c r="E498" s="131" t="s">
        <v>564</v>
      </c>
      <c r="F498" s="131" t="s">
        <v>565</v>
      </c>
      <c r="I498" s="124"/>
      <c r="J498" s="132">
        <f>BK498</f>
        <v>0</v>
      </c>
      <c r="L498" s="121"/>
      <c r="M498" s="126"/>
      <c r="P498" s="127">
        <f>SUM(P499:P527)</f>
        <v>0</v>
      </c>
      <c r="R498" s="127">
        <f>SUM(R499:R527)</f>
        <v>0</v>
      </c>
      <c r="T498" s="128">
        <f>SUM(T499:T527)</f>
        <v>4.0562550000000002</v>
      </c>
      <c r="AR498" s="122" t="s">
        <v>81</v>
      </c>
      <c r="AT498" s="129" t="s">
        <v>70</v>
      </c>
      <c r="AU498" s="129" t="s">
        <v>79</v>
      </c>
      <c r="AY498" s="122" t="s">
        <v>144</v>
      </c>
      <c r="BK498" s="130">
        <f>SUM(BK499:BK527)</f>
        <v>0</v>
      </c>
    </row>
    <row r="499" spans="2:65" s="1" customFormat="1" ht="24.2" customHeight="1">
      <c r="B499" s="133"/>
      <c r="C499" s="134" t="s">
        <v>845</v>
      </c>
      <c r="D499" s="134" t="s">
        <v>147</v>
      </c>
      <c r="E499" s="135" t="s">
        <v>567</v>
      </c>
      <c r="F499" s="136" t="s">
        <v>568</v>
      </c>
      <c r="G499" s="137" t="s">
        <v>171</v>
      </c>
      <c r="H499" s="138">
        <v>49.77</v>
      </c>
      <c r="I499" s="139"/>
      <c r="J499" s="140">
        <f>ROUND(I499*H499,2)</f>
        <v>0</v>
      </c>
      <c r="K499" s="141"/>
      <c r="L499" s="32"/>
      <c r="M499" s="142" t="s">
        <v>1</v>
      </c>
      <c r="N499" s="143" t="s">
        <v>36</v>
      </c>
      <c r="P499" s="144">
        <f>O499*H499</f>
        <v>0</v>
      </c>
      <c r="Q499" s="144">
        <v>0</v>
      </c>
      <c r="R499" s="144">
        <f>Q499*H499</f>
        <v>0</v>
      </c>
      <c r="S499" s="144">
        <v>8.1500000000000003E-2</v>
      </c>
      <c r="T499" s="145">
        <f>S499*H499</f>
        <v>4.0562550000000002</v>
      </c>
      <c r="AR499" s="146" t="s">
        <v>265</v>
      </c>
      <c r="AT499" s="146" t="s">
        <v>147</v>
      </c>
      <c r="AU499" s="146" t="s">
        <v>81</v>
      </c>
      <c r="AY499" s="17" t="s">
        <v>144</v>
      </c>
      <c r="BE499" s="147">
        <f>IF(N499="základní",J499,0)</f>
        <v>0</v>
      </c>
      <c r="BF499" s="147">
        <f>IF(N499="snížená",J499,0)</f>
        <v>0</v>
      </c>
      <c r="BG499" s="147">
        <f>IF(N499="zákl. přenesená",J499,0)</f>
        <v>0</v>
      </c>
      <c r="BH499" s="147">
        <f>IF(N499="sníž. přenesená",J499,0)</f>
        <v>0</v>
      </c>
      <c r="BI499" s="147">
        <f>IF(N499="nulová",J499,0)</f>
        <v>0</v>
      </c>
      <c r="BJ499" s="17" t="s">
        <v>79</v>
      </c>
      <c r="BK499" s="147">
        <f>ROUND(I499*H499,2)</f>
        <v>0</v>
      </c>
      <c r="BL499" s="17" t="s">
        <v>265</v>
      </c>
      <c r="BM499" s="146" t="s">
        <v>569</v>
      </c>
    </row>
    <row r="500" spans="2:65" s="12" customFormat="1">
      <c r="B500" s="148"/>
      <c r="D500" s="149" t="s">
        <v>153</v>
      </c>
      <c r="E500" s="150" t="s">
        <v>1</v>
      </c>
      <c r="F500" s="151" t="s">
        <v>174</v>
      </c>
      <c r="H500" s="150" t="s">
        <v>1</v>
      </c>
      <c r="I500" s="152"/>
      <c r="L500" s="148"/>
      <c r="M500" s="153"/>
      <c r="T500" s="154"/>
      <c r="AT500" s="150" t="s">
        <v>153</v>
      </c>
      <c r="AU500" s="150" t="s">
        <v>81</v>
      </c>
      <c r="AV500" s="12" t="s">
        <v>79</v>
      </c>
      <c r="AW500" s="12" t="s">
        <v>28</v>
      </c>
      <c r="AX500" s="12" t="s">
        <v>71</v>
      </c>
      <c r="AY500" s="150" t="s">
        <v>144</v>
      </c>
    </row>
    <row r="501" spans="2:65" s="12" customFormat="1">
      <c r="B501" s="148"/>
      <c r="D501" s="149" t="s">
        <v>153</v>
      </c>
      <c r="E501" s="150" t="s">
        <v>1</v>
      </c>
      <c r="F501" s="151" t="s">
        <v>230</v>
      </c>
      <c r="H501" s="150" t="s">
        <v>1</v>
      </c>
      <c r="I501" s="152"/>
      <c r="L501" s="148"/>
      <c r="M501" s="153"/>
      <c r="T501" s="154"/>
      <c r="AT501" s="150" t="s">
        <v>153</v>
      </c>
      <c r="AU501" s="150" t="s">
        <v>81</v>
      </c>
      <c r="AV501" s="12" t="s">
        <v>79</v>
      </c>
      <c r="AW501" s="12" t="s">
        <v>28</v>
      </c>
      <c r="AX501" s="12" t="s">
        <v>71</v>
      </c>
      <c r="AY501" s="150" t="s">
        <v>144</v>
      </c>
    </row>
    <row r="502" spans="2:65" s="13" customFormat="1">
      <c r="B502" s="155"/>
      <c r="D502" s="149" t="s">
        <v>153</v>
      </c>
      <c r="E502" s="156" t="s">
        <v>1</v>
      </c>
      <c r="F502" s="157" t="s">
        <v>570</v>
      </c>
      <c r="H502" s="158">
        <v>9.7859999999999996</v>
      </c>
      <c r="I502" s="159"/>
      <c r="L502" s="155"/>
      <c r="M502" s="160"/>
      <c r="T502" s="161"/>
      <c r="AT502" s="156" t="s">
        <v>153</v>
      </c>
      <c r="AU502" s="156" t="s">
        <v>81</v>
      </c>
      <c r="AV502" s="13" t="s">
        <v>81</v>
      </c>
      <c r="AW502" s="13" t="s">
        <v>28</v>
      </c>
      <c r="AX502" s="13" t="s">
        <v>71</v>
      </c>
      <c r="AY502" s="156" t="s">
        <v>144</v>
      </c>
    </row>
    <row r="503" spans="2:65" s="13" customFormat="1">
      <c r="B503" s="155"/>
      <c r="D503" s="149" t="s">
        <v>153</v>
      </c>
      <c r="E503" s="156" t="s">
        <v>1</v>
      </c>
      <c r="F503" s="157" t="s">
        <v>571</v>
      </c>
      <c r="H503" s="158">
        <v>0.85199999999999998</v>
      </c>
      <c r="I503" s="159"/>
      <c r="L503" s="155"/>
      <c r="M503" s="160"/>
      <c r="T503" s="161"/>
      <c r="AT503" s="156" t="s">
        <v>153</v>
      </c>
      <c r="AU503" s="156" t="s">
        <v>81</v>
      </c>
      <c r="AV503" s="13" t="s">
        <v>81</v>
      </c>
      <c r="AW503" s="13" t="s">
        <v>28</v>
      </c>
      <c r="AX503" s="13" t="s">
        <v>71</v>
      </c>
      <c r="AY503" s="156" t="s">
        <v>144</v>
      </c>
    </row>
    <row r="504" spans="2:65" s="14" customFormat="1">
      <c r="B504" s="173"/>
      <c r="D504" s="149" t="s">
        <v>153</v>
      </c>
      <c r="E504" s="174" t="s">
        <v>1</v>
      </c>
      <c r="F504" s="175" t="s">
        <v>178</v>
      </c>
      <c r="H504" s="176">
        <v>10.638</v>
      </c>
      <c r="I504" s="177"/>
      <c r="L504" s="173"/>
      <c r="M504" s="178"/>
      <c r="T504" s="179"/>
      <c r="AT504" s="174" t="s">
        <v>153</v>
      </c>
      <c r="AU504" s="174" t="s">
        <v>81</v>
      </c>
      <c r="AV504" s="14" t="s">
        <v>145</v>
      </c>
      <c r="AW504" s="14" t="s">
        <v>28</v>
      </c>
      <c r="AX504" s="14" t="s">
        <v>71</v>
      </c>
      <c r="AY504" s="174" t="s">
        <v>144</v>
      </c>
    </row>
    <row r="505" spans="2:65" s="12" customFormat="1">
      <c r="B505" s="148"/>
      <c r="D505" s="149" t="s">
        <v>153</v>
      </c>
      <c r="E505" s="150" t="s">
        <v>1</v>
      </c>
      <c r="F505" s="151" t="s">
        <v>232</v>
      </c>
      <c r="H505" s="150" t="s">
        <v>1</v>
      </c>
      <c r="I505" s="152"/>
      <c r="L505" s="148"/>
      <c r="M505" s="153"/>
      <c r="T505" s="154"/>
      <c r="AT505" s="150" t="s">
        <v>153</v>
      </c>
      <c r="AU505" s="150" t="s">
        <v>81</v>
      </c>
      <c r="AV505" s="12" t="s">
        <v>79</v>
      </c>
      <c r="AW505" s="12" t="s">
        <v>28</v>
      </c>
      <c r="AX505" s="12" t="s">
        <v>71</v>
      </c>
      <c r="AY505" s="150" t="s">
        <v>144</v>
      </c>
    </row>
    <row r="506" spans="2:65" s="13" customFormat="1">
      <c r="B506" s="155"/>
      <c r="D506" s="149" t="s">
        <v>153</v>
      </c>
      <c r="E506" s="156" t="s">
        <v>1</v>
      </c>
      <c r="F506" s="157" t="s">
        <v>572</v>
      </c>
      <c r="H506" s="158">
        <v>4.093</v>
      </c>
      <c r="I506" s="159"/>
      <c r="L506" s="155"/>
      <c r="M506" s="160"/>
      <c r="T506" s="161"/>
      <c r="AT506" s="156" t="s">
        <v>153</v>
      </c>
      <c r="AU506" s="156" t="s">
        <v>81</v>
      </c>
      <c r="AV506" s="13" t="s">
        <v>81</v>
      </c>
      <c r="AW506" s="13" t="s">
        <v>28</v>
      </c>
      <c r="AX506" s="13" t="s">
        <v>71</v>
      </c>
      <c r="AY506" s="156" t="s">
        <v>144</v>
      </c>
    </row>
    <row r="507" spans="2:65" s="13" customFormat="1">
      <c r="B507" s="155"/>
      <c r="D507" s="149" t="s">
        <v>153</v>
      </c>
      <c r="E507" s="156" t="s">
        <v>1</v>
      </c>
      <c r="F507" s="157" t="s">
        <v>573</v>
      </c>
      <c r="H507" s="158">
        <v>4.5750000000000002</v>
      </c>
      <c r="I507" s="159"/>
      <c r="L507" s="155"/>
      <c r="M507" s="160"/>
      <c r="T507" s="161"/>
      <c r="AT507" s="156" t="s">
        <v>153</v>
      </c>
      <c r="AU507" s="156" t="s">
        <v>81</v>
      </c>
      <c r="AV507" s="13" t="s">
        <v>81</v>
      </c>
      <c r="AW507" s="13" t="s">
        <v>28</v>
      </c>
      <c r="AX507" s="13" t="s">
        <v>71</v>
      </c>
      <c r="AY507" s="156" t="s">
        <v>144</v>
      </c>
    </row>
    <row r="508" spans="2:65" s="14" customFormat="1">
      <c r="B508" s="173"/>
      <c r="D508" s="149" t="s">
        <v>153</v>
      </c>
      <c r="E508" s="174" t="s">
        <v>1</v>
      </c>
      <c r="F508" s="175" t="s">
        <v>178</v>
      </c>
      <c r="H508" s="176">
        <v>8.6679999999999993</v>
      </c>
      <c r="I508" s="177"/>
      <c r="L508" s="173"/>
      <c r="M508" s="178"/>
      <c r="T508" s="179"/>
      <c r="AT508" s="174" t="s">
        <v>153</v>
      </c>
      <c r="AU508" s="174" t="s">
        <v>81</v>
      </c>
      <c r="AV508" s="14" t="s">
        <v>145</v>
      </c>
      <c r="AW508" s="14" t="s">
        <v>28</v>
      </c>
      <c r="AX508" s="14" t="s">
        <v>71</v>
      </c>
      <c r="AY508" s="174" t="s">
        <v>144</v>
      </c>
    </row>
    <row r="509" spans="2:65" s="12" customFormat="1">
      <c r="B509" s="148"/>
      <c r="D509" s="149" t="s">
        <v>153</v>
      </c>
      <c r="E509" s="150" t="s">
        <v>1</v>
      </c>
      <c r="F509" s="151" t="s">
        <v>228</v>
      </c>
      <c r="H509" s="150" t="s">
        <v>1</v>
      </c>
      <c r="I509" s="152"/>
      <c r="L509" s="148"/>
      <c r="M509" s="153"/>
      <c r="T509" s="154"/>
      <c r="AT509" s="150" t="s">
        <v>153</v>
      </c>
      <c r="AU509" s="150" t="s">
        <v>81</v>
      </c>
      <c r="AV509" s="12" t="s">
        <v>79</v>
      </c>
      <c r="AW509" s="12" t="s">
        <v>28</v>
      </c>
      <c r="AX509" s="12" t="s">
        <v>71</v>
      </c>
      <c r="AY509" s="150" t="s">
        <v>144</v>
      </c>
    </row>
    <row r="510" spans="2:65" s="13" customFormat="1">
      <c r="B510" s="155"/>
      <c r="D510" s="149" t="s">
        <v>153</v>
      </c>
      <c r="E510" s="156" t="s">
        <v>1</v>
      </c>
      <c r="F510" s="157" t="s">
        <v>574</v>
      </c>
      <c r="H510" s="158">
        <v>5.93</v>
      </c>
      <c r="I510" s="159"/>
      <c r="L510" s="155"/>
      <c r="M510" s="160"/>
      <c r="T510" s="161"/>
      <c r="AT510" s="156" t="s">
        <v>153</v>
      </c>
      <c r="AU510" s="156" t="s">
        <v>81</v>
      </c>
      <c r="AV510" s="13" t="s">
        <v>81</v>
      </c>
      <c r="AW510" s="13" t="s">
        <v>28</v>
      </c>
      <c r="AX510" s="13" t="s">
        <v>71</v>
      </c>
      <c r="AY510" s="156" t="s">
        <v>144</v>
      </c>
    </row>
    <row r="511" spans="2:65" s="14" customFormat="1">
      <c r="B511" s="173"/>
      <c r="D511" s="149" t="s">
        <v>153</v>
      </c>
      <c r="E511" s="174" t="s">
        <v>1</v>
      </c>
      <c r="F511" s="175" t="s">
        <v>178</v>
      </c>
      <c r="H511" s="176">
        <v>5.93</v>
      </c>
      <c r="I511" s="177"/>
      <c r="L511" s="173"/>
      <c r="M511" s="178"/>
      <c r="T511" s="179"/>
      <c r="AT511" s="174" t="s">
        <v>153</v>
      </c>
      <c r="AU511" s="174" t="s">
        <v>81</v>
      </c>
      <c r="AV511" s="14" t="s">
        <v>145</v>
      </c>
      <c r="AW511" s="14" t="s">
        <v>28</v>
      </c>
      <c r="AX511" s="14" t="s">
        <v>71</v>
      </c>
      <c r="AY511" s="174" t="s">
        <v>144</v>
      </c>
    </row>
    <row r="512" spans="2:65" s="12" customFormat="1">
      <c r="B512" s="148"/>
      <c r="D512" s="149" t="s">
        <v>153</v>
      </c>
      <c r="E512" s="150" t="s">
        <v>1</v>
      </c>
      <c r="F512" s="151" t="s">
        <v>179</v>
      </c>
      <c r="H512" s="150" t="s">
        <v>1</v>
      </c>
      <c r="I512" s="152"/>
      <c r="L512" s="148"/>
      <c r="M512" s="153"/>
      <c r="T512" s="154"/>
      <c r="AT512" s="150" t="s">
        <v>153</v>
      </c>
      <c r="AU512" s="150" t="s">
        <v>81</v>
      </c>
      <c r="AV512" s="12" t="s">
        <v>79</v>
      </c>
      <c r="AW512" s="12" t="s">
        <v>28</v>
      </c>
      <c r="AX512" s="12" t="s">
        <v>71</v>
      </c>
      <c r="AY512" s="150" t="s">
        <v>144</v>
      </c>
    </row>
    <row r="513" spans="2:65" s="12" customFormat="1">
      <c r="B513" s="148"/>
      <c r="D513" s="149" t="s">
        <v>153</v>
      </c>
      <c r="E513" s="150" t="s">
        <v>1</v>
      </c>
      <c r="F513" s="151" t="s">
        <v>236</v>
      </c>
      <c r="H513" s="150" t="s">
        <v>1</v>
      </c>
      <c r="I513" s="152"/>
      <c r="L513" s="148"/>
      <c r="M513" s="153"/>
      <c r="T513" s="154"/>
      <c r="AT513" s="150" t="s">
        <v>153</v>
      </c>
      <c r="AU513" s="150" t="s">
        <v>81</v>
      </c>
      <c r="AV513" s="12" t="s">
        <v>79</v>
      </c>
      <c r="AW513" s="12" t="s">
        <v>28</v>
      </c>
      <c r="AX513" s="12" t="s">
        <v>71</v>
      </c>
      <c r="AY513" s="150" t="s">
        <v>144</v>
      </c>
    </row>
    <row r="514" spans="2:65" s="13" customFormat="1">
      <c r="B514" s="155"/>
      <c r="D514" s="149" t="s">
        <v>153</v>
      </c>
      <c r="E514" s="156" t="s">
        <v>1</v>
      </c>
      <c r="F514" s="157" t="s">
        <v>575</v>
      </c>
      <c r="H514" s="158">
        <v>10.587999999999999</v>
      </c>
      <c r="I514" s="159"/>
      <c r="L514" s="155"/>
      <c r="M514" s="160"/>
      <c r="T514" s="161"/>
      <c r="AT514" s="156" t="s">
        <v>153</v>
      </c>
      <c r="AU514" s="156" t="s">
        <v>81</v>
      </c>
      <c r="AV514" s="13" t="s">
        <v>81</v>
      </c>
      <c r="AW514" s="13" t="s">
        <v>28</v>
      </c>
      <c r="AX514" s="13" t="s">
        <v>71</v>
      </c>
      <c r="AY514" s="156" t="s">
        <v>144</v>
      </c>
    </row>
    <row r="515" spans="2:65" s="14" customFormat="1">
      <c r="B515" s="173"/>
      <c r="D515" s="149" t="s">
        <v>153</v>
      </c>
      <c r="E515" s="174" t="s">
        <v>1</v>
      </c>
      <c r="F515" s="175" t="s">
        <v>178</v>
      </c>
      <c r="H515" s="176">
        <v>10.587999999999999</v>
      </c>
      <c r="I515" s="177"/>
      <c r="L515" s="173"/>
      <c r="M515" s="178"/>
      <c r="T515" s="179"/>
      <c r="AT515" s="174" t="s">
        <v>153</v>
      </c>
      <c r="AU515" s="174" t="s">
        <v>81</v>
      </c>
      <c r="AV515" s="14" t="s">
        <v>145</v>
      </c>
      <c r="AW515" s="14" t="s">
        <v>28</v>
      </c>
      <c r="AX515" s="14" t="s">
        <v>71</v>
      </c>
      <c r="AY515" s="174" t="s">
        <v>144</v>
      </c>
    </row>
    <row r="516" spans="2:65" s="12" customFormat="1">
      <c r="B516" s="148"/>
      <c r="D516" s="149" t="s">
        <v>153</v>
      </c>
      <c r="E516" s="150" t="s">
        <v>1</v>
      </c>
      <c r="F516" s="151" t="s">
        <v>238</v>
      </c>
      <c r="H516" s="150" t="s">
        <v>1</v>
      </c>
      <c r="I516" s="152"/>
      <c r="L516" s="148"/>
      <c r="M516" s="153"/>
      <c r="T516" s="154"/>
      <c r="AT516" s="150" t="s">
        <v>153</v>
      </c>
      <c r="AU516" s="150" t="s">
        <v>81</v>
      </c>
      <c r="AV516" s="12" t="s">
        <v>79</v>
      </c>
      <c r="AW516" s="12" t="s">
        <v>28</v>
      </c>
      <c r="AX516" s="12" t="s">
        <v>71</v>
      </c>
      <c r="AY516" s="150" t="s">
        <v>144</v>
      </c>
    </row>
    <row r="517" spans="2:65" s="13" customFormat="1">
      <c r="B517" s="155"/>
      <c r="D517" s="149" t="s">
        <v>153</v>
      </c>
      <c r="E517" s="156" t="s">
        <v>1</v>
      </c>
      <c r="F517" s="157" t="s">
        <v>576</v>
      </c>
      <c r="H517" s="158">
        <v>2.1800000000000002</v>
      </c>
      <c r="I517" s="159"/>
      <c r="L517" s="155"/>
      <c r="M517" s="160"/>
      <c r="T517" s="161"/>
      <c r="AT517" s="156" t="s">
        <v>153</v>
      </c>
      <c r="AU517" s="156" t="s">
        <v>81</v>
      </c>
      <c r="AV517" s="13" t="s">
        <v>81</v>
      </c>
      <c r="AW517" s="13" t="s">
        <v>28</v>
      </c>
      <c r="AX517" s="13" t="s">
        <v>71</v>
      </c>
      <c r="AY517" s="156" t="s">
        <v>144</v>
      </c>
    </row>
    <row r="518" spans="2:65" s="13" customFormat="1">
      <c r="B518" s="155"/>
      <c r="D518" s="149" t="s">
        <v>153</v>
      </c>
      <c r="E518" s="156" t="s">
        <v>1</v>
      </c>
      <c r="F518" s="157" t="s">
        <v>577</v>
      </c>
      <c r="H518" s="158">
        <v>6.4050000000000002</v>
      </c>
      <c r="I518" s="159"/>
      <c r="L518" s="155"/>
      <c r="M518" s="160"/>
      <c r="T518" s="161"/>
      <c r="AT518" s="156" t="s">
        <v>153</v>
      </c>
      <c r="AU518" s="156" t="s">
        <v>81</v>
      </c>
      <c r="AV518" s="13" t="s">
        <v>81</v>
      </c>
      <c r="AW518" s="13" t="s">
        <v>28</v>
      </c>
      <c r="AX518" s="13" t="s">
        <v>71</v>
      </c>
      <c r="AY518" s="156" t="s">
        <v>144</v>
      </c>
    </row>
    <row r="519" spans="2:65" s="14" customFormat="1">
      <c r="B519" s="173"/>
      <c r="D519" s="149" t="s">
        <v>153</v>
      </c>
      <c r="E519" s="174" t="s">
        <v>1</v>
      </c>
      <c r="F519" s="175" t="s">
        <v>178</v>
      </c>
      <c r="H519" s="176">
        <v>8.5850000000000009</v>
      </c>
      <c r="I519" s="177"/>
      <c r="L519" s="173"/>
      <c r="M519" s="178"/>
      <c r="T519" s="179"/>
      <c r="AT519" s="174" t="s">
        <v>153</v>
      </c>
      <c r="AU519" s="174" t="s">
        <v>81</v>
      </c>
      <c r="AV519" s="14" t="s">
        <v>145</v>
      </c>
      <c r="AW519" s="14" t="s">
        <v>28</v>
      </c>
      <c r="AX519" s="14" t="s">
        <v>71</v>
      </c>
      <c r="AY519" s="174" t="s">
        <v>144</v>
      </c>
    </row>
    <row r="520" spans="2:65" s="12" customFormat="1">
      <c r="B520" s="148"/>
      <c r="D520" s="149" t="s">
        <v>153</v>
      </c>
      <c r="E520" s="150" t="s">
        <v>1</v>
      </c>
      <c r="F520" s="151" t="s">
        <v>240</v>
      </c>
      <c r="H520" s="150" t="s">
        <v>1</v>
      </c>
      <c r="I520" s="152"/>
      <c r="L520" s="148"/>
      <c r="M520" s="153"/>
      <c r="T520" s="154"/>
      <c r="AT520" s="150" t="s">
        <v>153</v>
      </c>
      <c r="AU520" s="150" t="s">
        <v>81</v>
      </c>
      <c r="AV520" s="12" t="s">
        <v>79</v>
      </c>
      <c r="AW520" s="12" t="s">
        <v>28</v>
      </c>
      <c r="AX520" s="12" t="s">
        <v>71</v>
      </c>
      <c r="AY520" s="150" t="s">
        <v>144</v>
      </c>
    </row>
    <row r="521" spans="2:65" s="13" customFormat="1">
      <c r="B521" s="155"/>
      <c r="D521" s="149" t="s">
        <v>153</v>
      </c>
      <c r="E521" s="156" t="s">
        <v>1</v>
      </c>
      <c r="F521" s="157" t="s">
        <v>578</v>
      </c>
      <c r="H521" s="158">
        <v>2.1749999999999998</v>
      </c>
      <c r="I521" s="159"/>
      <c r="L521" s="155"/>
      <c r="M521" s="160"/>
      <c r="T521" s="161"/>
      <c r="AT521" s="156" t="s">
        <v>153</v>
      </c>
      <c r="AU521" s="156" t="s">
        <v>81</v>
      </c>
      <c r="AV521" s="13" t="s">
        <v>81</v>
      </c>
      <c r="AW521" s="13" t="s">
        <v>28</v>
      </c>
      <c r="AX521" s="13" t="s">
        <v>71</v>
      </c>
      <c r="AY521" s="156" t="s">
        <v>144</v>
      </c>
    </row>
    <row r="522" spans="2:65" s="14" customFormat="1">
      <c r="B522" s="173"/>
      <c r="D522" s="149" t="s">
        <v>153</v>
      </c>
      <c r="E522" s="174" t="s">
        <v>1</v>
      </c>
      <c r="F522" s="175" t="s">
        <v>178</v>
      </c>
      <c r="H522" s="176">
        <v>2.1749999999999998</v>
      </c>
      <c r="I522" s="177"/>
      <c r="L522" s="173"/>
      <c r="M522" s="178"/>
      <c r="T522" s="179"/>
      <c r="AT522" s="174" t="s">
        <v>153</v>
      </c>
      <c r="AU522" s="174" t="s">
        <v>81</v>
      </c>
      <c r="AV522" s="14" t="s">
        <v>145</v>
      </c>
      <c r="AW522" s="14" t="s">
        <v>28</v>
      </c>
      <c r="AX522" s="14" t="s">
        <v>71</v>
      </c>
      <c r="AY522" s="174" t="s">
        <v>144</v>
      </c>
    </row>
    <row r="523" spans="2:65" s="12" customFormat="1">
      <c r="B523" s="148"/>
      <c r="D523" s="149" t="s">
        <v>153</v>
      </c>
      <c r="E523" s="150" t="s">
        <v>1</v>
      </c>
      <c r="F523" s="151" t="s">
        <v>234</v>
      </c>
      <c r="H523" s="150" t="s">
        <v>1</v>
      </c>
      <c r="I523" s="152"/>
      <c r="L523" s="148"/>
      <c r="M523" s="153"/>
      <c r="T523" s="154"/>
      <c r="AT523" s="150" t="s">
        <v>153</v>
      </c>
      <c r="AU523" s="150" t="s">
        <v>81</v>
      </c>
      <c r="AV523" s="12" t="s">
        <v>79</v>
      </c>
      <c r="AW523" s="12" t="s">
        <v>28</v>
      </c>
      <c r="AX523" s="12" t="s">
        <v>71</v>
      </c>
      <c r="AY523" s="150" t="s">
        <v>144</v>
      </c>
    </row>
    <row r="524" spans="2:65" s="13" customFormat="1">
      <c r="B524" s="155"/>
      <c r="D524" s="149" t="s">
        <v>153</v>
      </c>
      <c r="E524" s="156" t="s">
        <v>1</v>
      </c>
      <c r="F524" s="157" t="s">
        <v>579</v>
      </c>
      <c r="H524" s="158">
        <v>3.1859999999999999</v>
      </c>
      <c r="I524" s="159"/>
      <c r="L524" s="155"/>
      <c r="M524" s="160"/>
      <c r="T524" s="161"/>
      <c r="AT524" s="156" t="s">
        <v>153</v>
      </c>
      <c r="AU524" s="156" t="s">
        <v>81</v>
      </c>
      <c r="AV524" s="13" t="s">
        <v>81</v>
      </c>
      <c r="AW524" s="13" t="s">
        <v>28</v>
      </c>
      <c r="AX524" s="13" t="s">
        <v>71</v>
      </c>
      <c r="AY524" s="156" t="s">
        <v>144</v>
      </c>
    </row>
    <row r="525" spans="2:65" s="14" customFormat="1">
      <c r="B525" s="173"/>
      <c r="D525" s="149" t="s">
        <v>153</v>
      </c>
      <c r="E525" s="174" t="s">
        <v>1</v>
      </c>
      <c r="F525" s="175" t="s">
        <v>178</v>
      </c>
      <c r="H525" s="176">
        <v>3.1859999999999999</v>
      </c>
      <c r="I525" s="177"/>
      <c r="L525" s="173"/>
      <c r="M525" s="178"/>
      <c r="T525" s="179"/>
      <c r="AT525" s="174" t="s">
        <v>153</v>
      </c>
      <c r="AU525" s="174" t="s">
        <v>81</v>
      </c>
      <c r="AV525" s="14" t="s">
        <v>145</v>
      </c>
      <c r="AW525" s="14" t="s">
        <v>28</v>
      </c>
      <c r="AX525" s="14" t="s">
        <v>71</v>
      </c>
      <c r="AY525" s="174" t="s">
        <v>144</v>
      </c>
    </row>
    <row r="526" spans="2:65" s="15" customFormat="1">
      <c r="B526" s="180"/>
      <c r="D526" s="149" t="s">
        <v>153</v>
      </c>
      <c r="E526" s="181" t="s">
        <v>1</v>
      </c>
      <c r="F526" s="182" t="s">
        <v>182</v>
      </c>
      <c r="H526" s="183">
        <v>49.77</v>
      </c>
      <c r="I526" s="184"/>
      <c r="L526" s="180"/>
      <c r="M526" s="185"/>
      <c r="T526" s="186"/>
      <c r="AT526" s="181" t="s">
        <v>153</v>
      </c>
      <c r="AU526" s="181" t="s">
        <v>81</v>
      </c>
      <c r="AV526" s="15" t="s">
        <v>151</v>
      </c>
      <c r="AW526" s="15" t="s">
        <v>28</v>
      </c>
      <c r="AX526" s="15" t="s">
        <v>79</v>
      </c>
      <c r="AY526" s="181" t="s">
        <v>144</v>
      </c>
    </row>
    <row r="527" spans="2:65" s="1" customFormat="1" ht="24.2" customHeight="1">
      <c r="B527" s="133"/>
      <c r="C527" s="134" t="s">
        <v>846</v>
      </c>
      <c r="D527" s="134" t="s">
        <v>147</v>
      </c>
      <c r="E527" s="135" t="s">
        <v>581</v>
      </c>
      <c r="F527" s="136" t="s">
        <v>582</v>
      </c>
      <c r="G527" s="137" t="s">
        <v>491</v>
      </c>
      <c r="H527" s="187"/>
      <c r="I527" s="139"/>
      <c r="J527" s="140">
        <f>ROUND(I527*H527,2)</f>
        <v>0</v>
      </c>
      <c r="K527" s="141"/>
      <c r="L527" s="32"/>
      <c r="M527" s="142" t="s">
        <v>1</v>
      </c>
      <c r="N527" s="143" t="s">
        <v>36</v>
      </c>
      <c r="P527" s="144">
        <f>O527*H527</f>
        <v>0</v>
      </c>
      <c r="Q527" s="144">
        <v>0</v>
      </c>
      <c r="R527" s="144">
        <f>Q527*H527</f>
        <v>0</v>
      </c>
      <c r="S527" s="144">
        <v>0</v>
      </c>
      <c r="T527" s="145">
        <f>S527*H527</f>
        <v>0</v>
      </c>
      <c r="AR527" s="146" t="s">
        <v>265</v>
      </c>
      <c r="AT527" s="146" t="s">
        <v>147</v>
      </c>
      <c r="AU527" s="146" t="s">
        <v>81</v>
      </c>
      <c r="AY527" s="17" t="s">
        <v>144</v>
      </c>
      <c r="BE527" s="147">
        <f>IF(N527="základní",J527,0)</f>
        <v>0</v>
      </c>
      <c r="BF527" s="147">
        <f>IF(N527="snížená",J527,0)</f>
        <v>0</v>
      </c>
      <c r="BG527" s="147">
        <f>IF(N527="zákl. přenesená",J527,0)</f>
        <v>0</v>
      </c>
      <c r="BH527" s="147">
        <f>IF(N527="sníž. přenesená",J527,0)</f>
        <v>0</v>
      </c>
      <c r="BI527" s="147">
        <f>IF(N527="nulová",J527,0)</f>
        <v>0</v>
      </c>
      <c r="BJ527" s="17" t="s">
        <v>79</v>
      </c>
      <c r="BK527" s="147">
        <f>ROUND(I527*H527,2)</f>
        <v>0</v>
      </c>
      <c r="BL527" s="17" t="s">
        <v>265</v>
      </c>
      <c r="BM527" s="146" t="s">
        <v>847</v>
      </c>
    </row>
    <row r="528" spans="2:65" s="11" customFormat="1" ht="22.9" customHeight="1">
      <c r="B528" s="121"/>
      <c r="D528" s="122" t="s">
        <v>70</v>
      </c>
      <c r="E528" s="131" t="s">
        <v>584</v>
      </c>
      <c r="F528" s="131" t="s">
        <v>585</v>
      </c>
      <c r="I528" s="124"/>
      <c r="J528" s="132">
        <f>BK528</f>
        <v>0</v>
      </c>
      <c r="L528" s="121"/>
      <c r="M528" s="126"/>
      <c r="P528" s="127">
        <f>P529</f>
        <v>0</v>
      </c>
      <c r="R528" s="127">
        <f>R529</f>
        <v>0</v>
      </c>
      <c r="T528" s="128">
        <f>T529</f>
        <v>1.4608049999999999E-2</v>
      </c>
      <c r="AR528" s="122" t="s">
        <v>81</v>
      </c>
      <c r="AT528" s="129" t="s">
        <v>70</v>
      </c>
      <c r="AU528" s="129" t="s">
        <v>79</v>
      </c>
      <c r="AY528" s="122" t="s">
        <v>144</v>
      </c>
      <c r="BK528" s="130">
        <f>BK529</f>
        <v>0</v>
      </c>
    </row>
    <row r="529" spans="2:65" s="1" customFormat="1" ht="24.2" customHeight="1">
      <c r="B529" s="133"/>
      <c r="C529" s="134" t="s">
        <v>848</v>
      </c>
      <c r="D529" s="134" t="s">
        <v>147</v>
      </c>
      <c r="E529" s="135" t="s">
        <v>587</v>
      </c>
      <c r="F529" s="136" t="s">
        <v>588</v>
      </c>
      <c r="G529" s="137" t="s">
        <v>171</v>
      </c>
      <c r="H529" s="138">
        <v>97.387</v>
      </c>
      <c r="I529" s="139"/>
      <c r="J529" s="140">
        <f>ROUND(I529*H529,2)</f>
        <v>0</v>
      </c>
      <c r="K529" s="141"/>
      <c r="L529" s="32"/>
      <c r="M529" s="188" t="s">
        <v>1</v>
      </c>
      <c r="N529" s="189" t="s">
        <v>36</v>
      </c>
      <c r="O529" s="190"/>
      <c r="P529" s="191">
        <f>O529*H529</f>
        <v>0</v>
      </c>
      <c r="Q529" s="191">
        <v>0</v>
      </c>
      <c r="R529" s="191">
        <f>Q529*H529</f>
        <v>0</v>
      </c>
      <c r="S529" s="191">
        <v>1.4999999999999999E-4</v>
      </c>
      <c r="T529" s="192">
        <f>S529*H529</f>
        <v>1.4608049999999999E-2</v>
      </c>
      <c r="AR529" s="146" t="s">
        <v>265</v>
      </c>
      <c r="AT529" s="146" t="s">
        <v>147</v>
      </c>
      <c r="AU529" s="146" t="s">
        <v>81</v>
      </c>
      <c r="AY529" s="17" t="s">
        <v>144</v>
      </c>
      <c r="BE529" s="147">
        <f>IF(N529="základní",J529,0)</f>
        <v>0</v>
      </c>
      <c r="BF529" s="147">
        <f>IF(N529="snížená",J529,0)</f>
        <v>0</v>
      </c>
      <c r="BG529" s="147">
        <f>IF(N529="zákl. přenesená",J529,0)</f>
        <v>0</v>
      </c>
      <c r="BH529" s="147">
        <f>IF(N529="sníž. přenesená",J529,0)</f>
        <v>0</v>
      </c>
      <c r="BI529" s="147">
        <f>IF(N529="nulová",J529,0)</f>
        <v>0</v>
      </c>
      <c r="BJ529" s="17" t="s">
        <v>79</v>
      </c>
      <c r="BK529" s="147">
        <f>ROUND(I529*H529,2)</f>
        <v>0</v>
      </c>
      <c r="BL529" s="17" t="s">
        <v>265</v>
      </c>
      <c r="BM529" s="146" t="s">
        <v>589</v>
      </c>
    </row>
    <row r="530" spans="2:65" s="1" customFormat="1" ht="6.95" customHeight="1">
      <c r="B530" s="44"/>
      <c r="C530" s="45"/>
      <c r="D530" s="45"/>
      <c r="E530" s="45"/>
      <c r="F530" s="45"/>
      <c r="G530" s="45"/>
      <c r="H530" s="45"/>
      <c r="I530" s="45"/>
      <c r="J530" s="45"/>
      <c r="K530" s="45"/>
      <c r="L530" s="32"/>
    </row>
  </sheetData>
  <autoFilter ref="C132:K529" xr:uid="{00000000-0009-0000-0000-000008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6"/>
  <sheetViews>
    <sheetView showGridLines="0" topLeftCell="A107" workbookViewId="0">
      <selection activeCell="C124" sqref="C124:J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I'!K6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849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I'!AN10="","",'Rekapitulace stavby I'!AN10)</f>
        <v/>
      </c>
      <c r="L14" s="32"/>
    </row>
    <row r="15" spans="2:46" s="1" customFormat="1" ht="18" customHeight="1">
      <c r="B15" s="32"/>
      <c r="E15" s="25" t="str">
        <f>IF('Rekapitulace stavby I'!E11="","",'Rekapitulace stavby I'!E11)</f>
        <v xml:space="preserve"> </v>
      </c>
      <c r="I15" s="27" t="s">
        <v>24</v>
      </c>
      <c r="J15" s="25" t="str">
        <f>IF('Rekapitulace stavby I'!AN11="","",'Rekapitulace stavby I'!AN11)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I'!AN13</f>
        <v>Vyplň údaj</v>
      </c>
      <c r="L17" s="32"/>
    </row>
    <row r="18" spans="2:12" s="1" customFormat="1" ht="18" customHeight="1">
      <c r="B18" s="32"/>
      <c r="E18" s="326" t="str">
        <f>'Rekapitulace stavby I'!E14</f>
        <v>Vyplň údaj</v>
      </c>
      <c r="F18" s="318"/>
      <c r="G18" s="318"/>
      <c r="H18" s="318"/>
      <c r="I18" s="27" t="s">
        <v>24</v>
      </c>
      <c r="J18" s="28" t="str">
        <f>'Rekapitulace stavby I'!AN14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I'!AN16="","",'Rekapitulace stavby I'!AN16)</f>
        <v/>
      </c>
      <c r="L20" s="32"/>
    </row>
    <row r="21" spans="2:12" s="1" customFormat="1" ht="18" customHeight="1">
      <c r="B21" s="32"/>
      <c r="E21" s="25" t="str">
        <f>IF('Rekapitulace stavby I'!E17="","",'Rekapitulace stavby I'!E17)</f>
        <v xml:space="preserve"> </v>
      </c>
      <c r="I21" s="27" t="s">
        <v>24</v>
      </c>
      <c r="J21" s="25" t="str">
        <f>IF('Rekapitulace stavby I'!AN17="","",'Rekapitulace stavby I'!AN17)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I'!AN19="","",'Rekapitulace stavby I'!AN19)</f>
        <v/>
      </c>
      <c r="L23" s="32"/>
    </row>
    <row r="24" spans="2:12" s="1" customFormat="1" ht="18" customHeight="1">
      <c r="B24" s="32"/>
      <c r="E24" s="25" t="str">
        <f>IF('Rekapitulace stavby I'!E20="","",'Rekapitulace stavby I'!E20)</f>
        <v xml:space="preserve"> </v>
      </c>
      <c r="I24" s="27" t="s">
        <v>24</v>
      </c>
      <c r="J24" s="25" t="str">
        <f>IF('Rekapitulace stavby I'!AN20="","",'Rekapitulace stavby I'!AN20)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ROUND((SUM(BE119:BE125)),  2)</f>
        <v>0</v>
      </c>
      <c r="I33" s="92">
        <v>0.21</v>
      </c>
      <c r="J33" s="91">
        <f>ROUND(((SUM(BE119:BE125))*I33),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ROUND((SUM(BF119:BF125)),  2)</f>
        <v>0</v>
      </c>
      <c r="I34" s="92">
        <v>0.15</v>
      </c>
      <c r="J34" s="91">
        <f>ROUND(((SUM(BF119:BF125))*I34),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ROUND((SUM(BG119:BG125)),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ROUND((SUM(BH119:BH125)),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ROUND((SUM(BI119:BI125)),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VRNb - Vedlejší náklady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J119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850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851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852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129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15</v>
      </c>
      <c r="L108" s="32"/>
    </row>
    <row r="109" spans="2:12" s="1" customFormat="1" ht="26.25" customHeight="1">
      <c r="B109" s="32"/>
      <c r="E109" s="324" t="str">
        <f>E7</f>
        <v>UK Kam - Reko sdílených sociálek a kuchyní na 3 blocích, kolej Na Kotli, Hradec Králové</v>
      </c>
      <c r="F109" s="325"/>
      <c r="G109" s="325"/>
      <c r="H109" s="325"/>
      <c r="L109" s="32"/>
    </row>
    <row r="110" spans="2:12" s="1" customFormat="1" ht="12" customHeight="1">
      <c r="B110" s="32"/>
      <c r="C110" s="27" t="s">
        <v>107</v>
      </c>
      <c r="L110" s="32"/>
    </row>
    <row r="111" spans="2:12" s="1" customFormat="1" ht="16.5" customHeight="1">
      <c r="B111" s="32"/>
      <c r="E111" s="303" t="str">
        <f>E9</f>
        <v>VRNb - Vedlejší náklady</v>
      </c>
      <c r="F111" s="323"/>
      <c r="G111" s="323"/>
      <c r="H111" s="323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19</v>
      </c>
      <c r="F113" s="25" t="str">
        <f>F12</f>
        <v xml:space="preserve"> </v>
      </c>
      <c r="I113" s="27" t="s">
        <v>21</v>
      </c>
      <c r="J113" s="52" t="str">
        <f>IF(J12="","",J12)</f>
        <v/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22</v>
      </c>
      <c r="F115" s="25" t="str">
        <f>E15</f>
        <v xml:space="preserve"> </v>
      </c>
      <c r="I115" s="27" t="s">
        <v>27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25</v>
      </c>
      <c r="F116" s="25" t="str">
        <f>IF(E18="","",E18)</f>
        <v>Vyplň údaj</v>
      </c>
      <c r="I116" s="27" t="s">
        <v>29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130</v>
      </c>
      <c r="D118" s="114" t="s">
        <v>56</v>
      </c>
      <c r="E118" s="114" t="s">
        <v>52</v>
      </c>
      <c r="F118" s="114" t="s">
        <v>53</v>
      </c>
      <c r="G118" s="114" t="s">
        <v>131</v>
      </c>
      <c r="H118" s="114" t="s">
        <v>132</v>
      </c>
      <c r="I118" s="114" t="s">
        <v>133</v>
      </c>
      <c r="J118" s="115" t="s">
        <v>111</v>
      </c>
      <c r="K118" s="116" t="s">
        <v>134</v>
      </c>
      <c r="L118" s="112"/>
      <c r="M118" s="59" t="s">
        <v>1</v>
      </c>
      <c r="N118" s="60" t="s">
        <v>35</v>
      </c>
      <c r="O118" s="60" t="s">
        <v>135</v>
      </c>
      <c r="P118" s="60" t="s">
        <v>136</v>
      </c>
      <c r="Q118" s="60" t="s">
        <v>137</v>
      </c>
      <c r="R118" s="60" t="s">
        <v>138</v>
      </c>
      <c r="S118" s="60" t="s">
        <v>139</v>
      </c>
      <c r="T118" s="61" t="s">
        <v>140</v>
      </c>
    </row>
    <row r="119" spans="2:65" s="1" customFormat="1" ht="22.9" customHeight="1">
      <c r="B119" s="32"/>
      <c r="C119" s="64" t="s">
        <v>141</v>
      </c>
      <c r="J119" s="117">
        <f>BK119</f>
        <v>0</v>
      </c>
      <c r="L119" s="32"/>
      <c r="M119" s="62"/>
      <c r="N119" s="53"/>
      <c r="O119" s="53"/>
      <c r="P119" s="118">
        <f>P120</f>
        <v>0</v>
      </c>
      <c r="Q119" s="53"/>
      <c r="R119" s="118">
        <f>R120</f>
        <v>0</v>
      </c>
      <c r="S119" s="53"/>
      <c r="T119" s="119">
        <f>T120</f>
        <v>0</v>
      </c>
      <c r="AT119" s="17" t="s">
        <v>70</v>
      </c>
      <c r="AU119" s="17" t="s">
        <v>113</v>
      </c>
      <c r="BK119" s="120">
        <f>BK120</f>
        <v>0</v>
      </c>
    </row>
    <row r="120" spans="2:65" s="11" customFormat="1" ht="25.9" customHeight="1">
      <c r="B120" s="121"/>
      <c r="D120" s="122" t="s">
        <v>70</v>
      </c>
      <c r="E120" s="123" t="s">
        <v>853</v>
      </c>
      <c r="F120" s="123" t="s">
        <v>854</v>
      </c>
      <c r="I120" s="124"/>
      <c r="J120" s="125">
        <f>BK120</f>
        <v>0</v>
      </c>
      <c r="L120" s="121"/>
      <c r="M120" s="126"/>
      <c r="P120" s="127">
        <f>P121+P123</f>
        <v>0</v>
      </c>
      <c r="R120" s="127">
        <f>R121+R123</f>
        <v>0</v>
      </c>
      <c r="T120" s="128">
        <f>T121+T123</f>
        <v>0</v>
      </c>
      <c r="AR120" s="122" t="s">
        <v>184</v>
      </c>
      <c r="AT120" s="129" t="s">
        <v>70</v>
      </c>
      <c r="AU120" s="129" t="s">
        <v>71</v>
      </c>
      <c r="AY120" s="122" t="s">
        <v>144</v>
      </c>
      <c r="BK120" s="130">
        <f>BK121+BK123</f>
        <v>0</v>
      </c>
    </row>
    <row r="121" spans="2:65" s="11" customFormat="1" ht="22.9" customHeight="1">
      <c r="B121" s="121"/>
      <c r="D121" s="122" t="s">
        <v>70</v>
      </c>
      <c r="E121" s="131" t="s">
        <v>855</v>
      </c>
      <c r="F121" s="131" t="s">
        <v>856</v>
      </c>
      <c r="I121" s="124"/>
      <c r="J121" s="132">
        <f>BK121</f>
        <v>0</v>
      </c>
      <c r="L121" s="121"/>
      <c r="M121" s="126"/>
      <c r="P121" s="127">
        <f>P122</f>
        <v>0</v>
      </c>
      <c r="R121" s="127">
        <f>R122</f>
        <v>0</v>
      </c>
      <c r="T121" s="128">
        <f>T122</f>
        <v>0</v>
      </c>
      <c r="AR121" s="122" t="s">
        <v>184</v>
      </c>
      <c r="AT121" s="129" t="s">
        <v>70</v>
      </c>
      <c r="AU121" s="129" t="s">
        <v>79</v>
      </c>
      <c r="AY121" s="122" t="s">
        <v>144</v>
      </c>
      <c r="BK121" s="130">
        <f>BK122</f>
        <v>0</v>
      </c>
    </row>
    <row r="122" spans="2:65" s="1" customFormat="1" ht="16.5" customHeight="1">
      <c r="B122" s="133"/>
      <c r="C122" s="134" t="s">
        <v>79</v>
      </c>
      <c r="D122" s="134" t="s">
        <v>147</v>
      </c>
      <c r="E122" s="135" t="s">
        <v>857</v>
      </c>
      <c r="F122" s="136" t="s">
        <v>858</v>
      </c>
      <c r="G122" s="137" t="s">
        <v>349</v>
      </c>
      <c r="H122" s="138">
        <v>1</v>
      </c>
      <c r="I122" s="139"/>
      <c r="J122" s="140">
        <f>ROUND(I122*H122,2)</f>
        <v>0</v>
      </c>
      <c r="K122" s="141"/>
      <c r="L122" s="32"/>
      <c r="M122" s="142" t="s">
        <v>1</v>
      </c>
      <c r="N122" s="143" t="s">
        <v>36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859</v>
      </c>
      <c r="AT122" s="146" t="s">
        <v>147</v>
      </c>
      <c r="AU122" s="146" t="s">
        <v>81</v>
      </c>
      <c r="AY122" s="17" t="s">
        <v>144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7" t="s">
        <v>79</v>
      </c>
      <c r="BK122" s="147">
        <f>ROUND(I122*H122,2)</f>
        <v>0</v>
      </c>
      <c r="BL122" s="17" t="s">
        <v>859</v>
      </c>
      <c r="BM122" s="146" t="s">
        <v>860</v>
      </c>
    </row>
    <row r="123" spans="2:65" s="11" customFormat="1" ht="22.9" customHeight="1">
      <c r="B123" s="121"/>
      <c r="D123" s="122" t="s">
        <v>70</v>
      </c>
      <c r="E123" s="131" t="s">
        <v>861</v>
      </c>
      <c r="F123" s="131" t="s">
        <v>862</v>
      </c>
      <c r="I123" s="124"/>
      <c r="J123" s="132">
        <f>BK123</f>
        <v>0</v>
      </c>
      <c r="L123" s="121"/>
      <c r="M123" s="126"/>
      <c r="P123" s="127">
        <f>SUM(P124:P125)</f>
        <v>0</v>
      </c>
      <c r="R123" s="127">
        <f>SUM(R124:R125)</f>
        <v>0</v>
      </c>
      <c r="T123" s="128">
        <f>SUM(T124:T125)</f>
        <v>0</v>
      </c>
      <c r="AR123" s="122" t="s">
        <v>184</v>
      </c>
      <c r="AT123" s="129" t="s">
        <v>70</v>
      </c>
      <c r="AU123" s="129" t="s">
        <v>79</v>
      </c>
      <c r="AY123" s="122" t="s">
        <v>144</v>
      </c>
      <c r="BK123" s="130">
        <f>SUM(BK124:BK125)</f>
        <v>0</v>
      </c>
    </row>
    <row r="124" spans="2:65" s="1" customFormat="1" ht="16.5" customHeight="1">
      <c r="B124" s="133"/>
      <c r="C124" s="193" t="s">
        <v>81</v>
      </c>
      <c r="D124" s="193" t="s">
        <v>147</v>
      </c>
      <c r="E124" s="194" t="s">
        <v>863</v>
      </c>
      <c r="F124" s="195" t="s">
        <v>864</v>
      </c>
      <c r="G124" s="196" t="s">
        <v>349</v>
      </c>
      <c r="H124" s="197">
        <v>1</v>
      </c>
      <c r="I124" s="198"/>
      <c r="J124" s="198">
        <f>ROUND(I124*H124,2)</f>
        <v>0</v>
      </c>
      <c r="K124" s="141"/>
      <c r="L124" s="32"/>
      <c r="M124" s="142" t="s">
        <v>1</v>
      </c>
      <c r="N124" s="143" t="s">
        <v>36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151</v>
      </c>
      <c r="AT124" s="146" t="s">
        <v>147</v>
      </c>
      <c r="AU124" s="146" t="s">
        <v>81</v>
      </c>
      <c r="AY124" s="17" t="s">
        <v>144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7" t="s">
        <v>79</v>
      </c>
      <c r="BK124" s="147">
        <f>ROUND(I124*H124,2)</f>
        <v>0</v>
      </c>
      <c r="BL124" s="17" t="s">
        <v>151</v>
      </c>
      <c r="BM124" s="146" t="s">
        <v>865</v>
      </c>
    </row>
    <row r="125" spans="2:65" s="1" customFormat="1" ht="16.5" customHeight="1">
      <c r="B125" s="133"/>
      <c r="C125" s="193" t="s">
        <v>145</v>
      </c>
      <c r="D125" s="193" t="s">
        <v>147</v>
      </c>
      <c r="E125" s="194" t="s">
        <v>866</v>
      </c>
      <c r="F125" s="195" t="s">
        <v>867</v>
      </c>
      <c r="G125" s="196" t="s">
        <v>349</v>
      </c>
      <c r="H125" s="197">
        <v>1</v>
      </c>
      <c r="I125" s="198"/>
      <c r="J125" s="198">
        <f>ROUND(I125*H125,2)</f>
        <v>0</v>
      </c>
      <c r="K125" s="141"/>
      <c r="L125" s="32"/>
      <c r="M125" s="188" t="s">
        <v>1</v>
      </c>
      <c r="N125" s="189" t="s">
        <v>36</v>
      </c>
      <c r="O125" s="190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46" t="s">
        <v>151</v>
      </c>
      <c r="AT125" s="146" t="s">
        <v>147</v>
      </c>
      <c r="AU125" s="146" t="s">
        <v>81</v>
      </c>
      <c r="AY125" s="17" t="s">
        <v>144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7" t="s">
        <v>79</v>
      </c>
      <c r="BK125" s="147">
        <f>ROUND(I125*H125,2)</f>
        <v>0</v>
      </c>
      <c r="BL125" s="17" t="s">
        <v>151</v>
      </c>
      <c r="BM125" s="146" t="s">
        <v>868</v>
      </c>
    </row>
    <row r="126" spans="2:65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</sheetData>
  <autoFilter ref="C118:K125" xr:uid="{00000000-0009-0000-0000-000009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C933-5929-4B99-A121-06A3D22209CC}">
  <dimension ref="A1:E15"/>
  <sheetViews>
    <sheetView workbookViewId="0">
      <selection activeCell="A4" sqref="A4:XFD7"/>
    </sheetView>
  </sheetViews>
  <sheetFormatPr defaultRowHeight="15"/>
  <cols>
    <col min="1" max="1" width="30" style="357" customWidth="1"/>
    <col min="2" max="2" width="19.1640625" style="357" bestFit="1" customWidth="1"/>
    <col min="3" max="3" width="22.83203125" style="357" customWidth="1"/>
    <col min="4" max="4" width="23.5" style="357" customWidth="1"/>
    <col min="5" max="5" width="24.6640625" style="357" customWidth="1"/>
    <col min="6" max="16384" width="9.33203125" style="357"/>
  </cols>
  <sheetData>
    <row r="1" spans="1:5" ht="25.5" customHeight="1" thickBot="1">
      <c r="A1" s="354" t="s">
        <v>1072</v>
      </c>
      <c r="B1" s="355"/>
      <c r="C1" s="355"/>
      <c r="D1" s="355"/>
      <c r="E1" s="356"/>
    </row>
    <row r="2" spans="1:5" ht="40.9" customHeight="1" thickBot="1">
      <c r="A2" s="358" t="s">
        <v>870</v>
      </c>
      <c r="B2" s="359"/>
      <c r="C2" s="359"/>
      <c r="D2" s="359"/>
      <c r="E2" s="360"/>
    </row>
    <row r="3" spans="1:5" ht="30">
      <c r="A3" s="361"/>
      <c r="B3" s="362" t="s">
        <v>871</v>
      </c>
      <c r="C3" s="363" t="s">
        <v>872</v>
      </c>
      <c r="D3" s="364" t="s">
        <v>873</v>
      </c>
      <c r="E3" s="365" t="s">
        <v>874</v>
      </c>
    </row>
    <row r="4" spans="1:5">
      <c r="A4" s="366" t="s">
        <v>875</v>
      </c>
      <c r="B4" s="367">
        <f>'Rekapitulace stavby N'!AK26</f>
        <v>0</v>
      </c>
      <c r="C4" s="368">
        <f>B4</f>
        <v>0</v>
      </c>
      <c r="D4" s="369">
        <f>C4</f>
        <v>0</v>
      </c>
      <c r="E4" s="370">
        <f>B4+C4+D4</f>
        <v>0</v>
      </c>
    </row>
    <row r="5" spans="1:5" hidden="1">
      <c r="A5" s="366"/>
      <c r="B5" s="367"/>
      <c r="C5" s="368"/>
      <c r="D5" s="369"/>
      <c r="E5" s="370"/>
    </row>
    <row r="6" spans="1:5" hidden="1">
      <c r="A6" s="366"/>
      <c r="B6" s="367"/>
      <c r="C6" s="368"/>
      <c r="D6" s="369"/>
      <c r="E6" s="370"/>
    </row>
    <row r="7" spans="1:5">
      <c r="A7" s="366" t="s">
        <v>1071</v>
      </c>
      <c r="B7" s="367">
        <f>'D.1.4.3.- ZTI'!G321</f>
        <v>0</v>
      </c>
      <c r="C7" s="368">
        <f t="shared" ref="C7:D7" si="0">B7</f>
        <v>0</v>
      </c>
      <c r="D7" s="369">
        <f t="shared" si="0"/>
        <v>0</v>
      </c>
      <c r="E7" s="370">
        <f t="shared" ref="E7" si="1">B7+C7+D7</f>
        <v>0</v>
      </c>
    </row>
    <row r="8" spans="1:5">
      <c r="A8" s="371" t="s">
        <v>878</v>
      </c>
      <c r="B8" s="370">
        <f>B4+B5+B6+B7</f>
        <v>0</v>
      </c>
      <c r="C8" s="370">
        <f>C4+C5+C6+C7</f>
        <v>0</v>
      </c>
      <c r="D8" s="370">
        <f>D4+D5+D6+D7</f>
        <v>0</v>
      </c>
      <c r="E8" s="372"/>
    </row>
    <row r="10" spans="1:5">
      <c r="B10" s="373"/>
    </row>
    <row r="11" spans="1:5" ht="15.75" thickBot="1"/>
    <row r="12" spans="1:5" ht="19.5" customHeight="1" thickBot="1">
      <c r="A12" s="374" t="s">
        <v>1073</v>
      </c>
      <c r="B12" s="375"/>
      <c r="C12" s="375"/>
      <c r="D12" s="375"/>
      <c r="E12" s="376">
        <f>B8</f>
        <v>0</v>
      </c>
    </row>
    <row r="13" spans="1:5" ht="19.5" customHeight="1" thickBot="1">
      <c r="A13" s="377" t="s">
        <v>1074</v>
      </c>
      <c r="B13" s="378"/>
      <c r="C13" s="378"/>
      <c r="D13" s="378"/>
      <c r="E13" s="379">
        <f>E7+E6+E5+E4</f>
        <v>0</v>
      </c>
    </row>
    <row r="15" spans="1:5">
      <c r="A15" s="380"/>
      <c r="B15" s="380"/>
      <c r="C15" s="380"/>
      <c r="D15" s="380"/>
      <c r="E15" s="380"/>
    </row>
  </sheetData>
  <mergeCells count="3">
    <mergeCell ref="A1:E1"/>
    <mergeCell ref="A2:E2"/>
    <mergeCell ref="A15:E15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C10D-3018-4DB2-A61A-4773015CDAE2}">
  <dimension ref="A1:I323"/>
  <sheetViews>
    <sheetView zoomScaleNormal="100" workbookViewId="0">
      <selection activeCell="E12" sqref="E12"/>
    </sheetView>
  </sheetViews>
  <sheetFormatPr defaultRowHeight="12.75"/>
  <cols>
    <col min="1" max="1" width="5.1640625" style="383" customWidth="1"/>
    <col min="2" max="2" width="13.6640625" style="383" customWidth="1"/>
    <col min="3" max="3" width="68.33203125" style="383" customWidth="1"/>
    <col min="4" max="4" width="5.5" style="383" customWidth="1"/>
    <col min="5" max="5" width="11.33203125" style="383" customWidth="1"/>
    <col min="6" max="6" width="15.1640625" style="383" customWidth="1"/>
    <col min="7" max="7" width="15.5" style="383" customWidth="1"/>
    <col min="8" max="254" width="10.6640625" style="383" customWidth="1"/>
    <col min="255" max="256" width="9.33203125" style="383"/>
    <col min="257" max="257" width="5.1640625" style="383" customWidth="1"/>
    <col min="258" max="258" width="13.6640625" style="383" customWidth="1"/>
    <col min="259" max="259" width="68.33203125" style="383" customWidth="1"/>
    <col min="260" max="260" width="5.5" style="383" customWidth="1"/>
    <col min="261" max="261" width="11.33203125" style="383" customWidth="1"/>
    <col min="262" max="262" width="12.33203125" style="383" customWidth="1"/>
    <col min="263" max="263" width="15.5" style="383" customWidth="1"/>
    <col min="264" max="510" width="10.6640625" style="383" customWidth="1"/>
    <col min="511" max="512" width="9.33203125" style="383"/>
    <col min="513" max="513" width="5.1640625" style="383" customWidth="1"/>
    <col min="514" max="514" width="13.6640625" style="383" customWidth="1"/>
    <col min="515" max="515" width="68.33203125" style="383" customWidth="1"/>
    <col min="516" max="516" width="5.5" style="383" customWidth="1"/>
    <col min="517" max="517" width="11.33203125" style="383" customWidth="1"/>
    <col min="518" max="518" width="12.33203125" style="383" customWidth="1"/>
    <col min="519" max="519" width="15.5" style="383" customWidth="1"/>
    <col min="520" max="766" width="10.6640625" style="383" customWidth="1"/>
    <col min="767" max="768" width="9.33203125" style="383"/>
    <col min="769" max="769" width="5.1640625" style="383" customWidth="1"/>
    <col min="770" max="770" width="13.6640625" style="383" customWidth="1"/>
    <col min="771" max="771" width="68.33203125" style="383" customWidth="1"/>
    <col min="772" max="772" width="5.5" style="383" customWidth="1"/>
    <col min="773" max="773" width="11.33203125" style="383" customWidth="1"/>
    <col min="774" max="774" width="12.33203125" style="383" customWidth="1"/>
    <col min="775" max="775" width="15.5" style="383" customWidth="1"/>
    <col min="776" max="1022" width="10.6640625" style="383" customWidth="1"/>
    <col min="1023" max="1024" width="9.33203125" style="383"/>
    <col min="1025" max="1025" width="5.1640625" style="383" customWidth="1"/>
    <col min="1026" max="1026" width="13.6640625" style="383" customWidth="1"/>
    <col min="1027" max="1027" width="68.33203125" style="383" customWidth="1"/>
    <col min="1028" max="1028" width="5.5" style="383" customWidth="1"/>
    <col min="1029" max="1029" width="11.33203125" style="383" customWidth="1"/>
    <col min="1030" max="1030" width="12.33203125" style="383" customWidth="1"/>
    <col min="1031" max="1031" width="15.5" style="383" customWidth="1"/>
    <col min="1032" max="1278" width="10.6640625" style="383" customWidth="1"/>
    <col min="1279" max="1280" width="9.33203125" style="383"/>
    <col min="1281" max="1281" width="5.1640625" style="383" customWidth="1"/>
    <col min="1282" max="1282" width="13.6640625" style="383" customWidth="1"/>
    <col min="1283" max="1283" width="68.33203125" style="383" customWidth="1"/>
    <col min="1284" max="1284" width="5.5" style="383" customWidth="1"/>
    <col min="1285" max="1285" width="11.33203125" style="383" customWidth="1"/>
    <col min="1286" max="1286" width="12.33203125" style="383" customWidth="1"/>
    <col min="1287" max="1287" width="15.5" style="383" customWidth="1"/>
    <col min="1288" max="1534" width="10.6640625" style="383" customWidth="1"/>
    <col min="1535" max="1536" width="9.33203125" style="383"/>
    <col min="1537" max="1537" width="5.1640625" style="383" customWidth="1"/>
    <col min="1538" max="1538" width="13.6640625" style="383" customWidth="1"/>
    <col min="1539" max="1539" width="68.33203125" style="383" customWidth="1"/>
    <col min="1540" max="1540" width="5.5" style="383" customWidth="1"/>
    <col min="1541" max="1541" width="11.33203125" style="383" customWidth="1"/>
    <col min="1542" max="1542" width="12.33203125" style="383" customWidth="1"/>
    <col min="1543" max="1543" width="15.5" style="383" customWidth="1"/>
    <col min="1544" max="1790" width="10.6640625" style="383" customWidth="1"/>
    <col min="1791" max="1792" width="9.33203125" style="383"/>
    <col min="1793" max="1793" width="5.1640625" style="383" customWidth="1"/>
    <col min="1794" max="1794" width="13.6640625" style="383" customWidth="1"/>
    <col min="1795" max="1795" width="68.33203125" style="383" customWidth="1"/>
    <col min="1796" max="1796" width="5.5" style="383" customWidth="1"/>
    <col min="1797" max="1797" width="11.33203125" style="383" customWidth="1"/>
    <col min="1798" max="1798" width="12.33203125" style="383" customWidth="1"/>
    <col min="1799" max="1799" width="15.5" style="383" customWidth="1"/>
    <col min="1800" max="2046" width="10.6640625" style="383" customWidth="1"/>
    <col min="2047" max="2048" width="9.33203125" style="383"/>
    <col min="2049" max="2049" width="5.1640625" style="383" customWidth="1"/>
    <col min="2050" max="2050" width="13.6640625" style="383" customWidth="1"/>
    <col min="2051" max="2051" width="68.33203125" style="383" customWidth="1"/>
    <col min="2052" max="2052" width="5.5" style="383" customWidth="1"/>
    <col min="2053" max="2053" width="11.33203125" style="383" customWidth="1"/>
    <col min="2054" max="2054" width="12.33203125" style="383" customWidth="1"/>
    <col min="2055" max="2055" width="15.5" style="383" customWidth="1"/>
    <col min="2056" max="2302" width="10.6640625" style="383" customWidth="1"/>
    <col min="2303" max="2304" width="9.33203125" style="383"/>
    <col min="2305" max="2305" width="5.1640625" style="383" customWidth="1"/>
    <col min="2306" max="2306" width="13.6640625" style="383" customWidth="1"/>
    <col min="2307" max="2307" width="68.33203125" style="383" customWidth="1"/>
    <col min="2308" max="2308" width="5.5" style="383" customWidth="1"/>
    <col min="2309" max="2309" width="11.33203125" style="383" customWidth="1"/>
    <col min="2310" max="2310" width="12.33203125" style="383" customWidth="1"/>
    <col min="2311" max="2311" width="15.5" style="383" customWidth="1"/>
    <col min="2312" max="2558" width="10.6640625" style="383" customWidth="1"/>
    <col min="2559" max="2560" width="9.33203125" style="383"/>
    <col min="2561" max="2561" width="5.1640625" style="383" customWidth="1"/>
    <col min="2562" max="2562" width="13.6640625" style="383" customWidth="1"/>
    <col min="2563" max="2563" width="68.33203125" style="383" customWidth="1"/>
    <col min="2564" max="2564" width="5.5" style="383" customWidth="1"/>
    <col min="2565" max="2565" width="11.33203125" style="383" customWidth="1"/>
    <col min="2566" max="2566" width="12.33203125" style="383" customWidth="1"/>
    <col min="2567" max="2567" width="15.5" style="383" customWidth="1"/>
    <col min="2568" max="2814" width="10.6640625" style="383" customWidth="1"/>
    <col min="2815" max="2816" width="9.33203125" style="383"/>
    <col min="2817" max="2817" width="5.1640625" style="383" customWidth="1"/>
    <col min="2818" max="2818" width="13.6640625" style="383" customWidth="1"/>
    <col min="2819" max="2819" width="68.33203125" style="383" customWidth="1"/>
    <col min="2820" max="2820" width="5.5" style="383" customWidth="1"/>
    <col min="2821" max="2821" width="11.33203125" style="383" customWidth="1"/>
    <col min="2822" max="2822" width="12.33203125" style="383" customWidth="1"/>
    <col min="2823" max="2823" width="15.5" style="383" customWidth="1"/>
    <col min="2824" max="3070" width="10.6640625" style="383" customWidth="1"/>
    <col min="3071" max="3072" width="9.33203125" style="383"/>
    <col min="3073" max="3073" width="5.1640625" style="383" customWidth="1"/>
    <col min="3074" max="3074" width="13.6640625" style="383" customWidth="1"/>
    <col min="3075" max="3075" width="68.33203125" style="383" customWidth="1"/>
    <col min="3076" max="3076" width="5.5" style="383" customWidth="1"/>
    <col min="3077" max="3077" width="11.33203125" style="383" customWidth="1"/>
    <col min="3078" max="3078" width="12.33203125" style="383" customWidth="1"/>
    <col min="3079" max="3079" width="15.5" style="383" customWidth="1"/>
    <col min="3080" max="3326" width="10.6640625" style="383" customWidth="1"/>
    <col min="3327" max="3328" width="9.33203125" style="383"/>
    <col min="3329" max="3329" width="5.1640625" style="383" customWidth="1"/>
    <col min="3330" max="3330" width="13.6640625" style="383" customWidth="1"/>
    <col min="3331" max="3331" width="68.33203125" style="383" customWidth="1"/>
    <col min="3332" max="3332" width="5.5" style="383" customWidth="1"/>
    <col min="3333" max="3333" width="11.33203125" style="383" customWidth="1"/>
    <col min="3334" max="3334" width="12.33203125" style="383" customWidth="1"/>
    <col min="3335" max="3335" width="15.5" style="383" customWidth="1"/>
    <col min="3336" max="3582" width="10.6640625" style="383" customWidth="1"/>
    <col min="3583" max="3584" width="9.33203125" style="383"/>
    <col min="3585" max="3585" width="5.1640625" style="383" customWidth="1"/>
    <col min="3586" max="3586" width="13.6640625" style="383" customWidth="1"/>
    <col min="3587" max="3587" width="68.33203125" style="383" customWidth="1"/>
    <col min="3588" max="3588" width="5.5" style="383" customWidth="1"/>
    <col min="3589" max="3589" width="11.33203125" style="383" customWidth="1"/>
    <col min="3590" max="3590" width="12.33203125" style="383" customWidth="1"/>
    <col min="3591" max="3591" width="15.5" style="383" customWidth="1"/>
    <col min="3592" max="3838" width="10.6640625" style="383" customWidth="1"/>
    <col min="3839" max="3840" width="9.33203125" style="383"/>
    <col min="3841" max="3841" width="5.1640625" style="383" customWidth="1"/>
    <col min="3842" max="3842" width="13.6640625" style="383" customWidth="1"/>
    <col min="3843" max="3843" width="68.33203125" style="383" customWidth="1"/>
    <col min="3844" max="3844" width="5.5" style="383" customWidth="1"/>
    <col min="3845" max="3845" width="11.33203125" style="383" customWidth="1"/>
    <col min="3846" max="3846" width="12.33203125" style="383" customWidth="1"/>
    <col min="3847" max="3847" width="15.5" style="383" customWidth="1"/>
    <col min="3848" max="4094" width="10.6640625" style="383" customWidth="1"/>
    <col min="4095" max="4096" width="9.33203125" style="383"/>
    <col min="4097" max="4097" width="5.1640625" style="383" customWidth="1"/>
    <col min="4098" max="4098" width="13.6640625" style="383" customWidth="1"/>
    <col min="4099" max="4099" width="68.33203125" style="383" customWidth="1"/>
    <col min="4100" max="4100" width="5.5" style="383" customWidth="1"/>
    <col min="4101" max="4101" width="11.33203125" style="383" customWidth="1"/>
    <col min="4102" max="4102" width="12.33203125" style="383" customWidth="1"/>
    <col min="4103" max="4103" width="15.5" style="383" customWidth="1"/>
    <col min="4104" max="4350" width="10.6640625" style="383" customWidth="1"/>
    <col min="4351" max="4352" width="9.33203125" style="383"/>
    <col min="4353" max="4353" width="5.1640625" style="383" customWidth="1"/>
    <col min="4354" max="4354" width="13.6640625" style="383" customWidth="1"/>
    <col min="4355" max="4355" width="68.33203125" style="383" customWidth="1"/>
    <col min="4356" max="4356" width="5.5" style="383" customWidth="1"/>
    <col min="4357" max="4357" width="11.33203125" style="383" customWidth="1"/>
    <col min="4358" max="4358" width="12.33203125" style="383" customWidth="1"/>
    <col min="4359" max="4359" width="15.5" style="383" customWidth="1"/>
    <col min="4360" max="4606" width="10.6640625" style="383" customWidth="1"/>
    <col min="4607" max="4608" width="9.33203125" style="383"/>
    <col min="4609" max="4609" width="5.1640625" style="383" customWidth="1"/>
    <col min="4610" max="4610" width="13.6640625" style="383" customWidth="1"/>
    <col min="4611" max="4611" width="68.33203125" style="383" customWidth="1"/>
    <col min="4612" max="4612" width="5.5" style="383" customWidth="1"/>
    <col min="4613" max="4613" width="11.33203125" style="383" customWidth="1"/>
    <col min="4614" max="4614" width="12.33203125" style="383" customWidth="1"/>
    <col min="4615" max="4615" width="15.5" style="383" customWidth="1"/>
    <col min="4616" max="4862" width="10.6640625" style="383" customWidth="1"/>
    <col min="4863" max="4864" width="9.33203125" style="383"/>
    <col min="4865" max="4865" width="5.1640625" style="383" customWidth="1"/>
    <col min="4866" max="4866" width="13.6640625" style="383" customWidth="1"/>
    <col min="4867" max="4867" width="68.33203125" style="383" customWidth="1"/>
    <col min="4868" max="4868" width="5.5" style="383" customWidth="1"/>
    <col min="4869" max="4869" width="11.33203125" style="383" customWidth="1"/>
    <col min="4870" max="4870" width="12.33203125" style="383" customWidth="1"/>
    <col min="4871" max="4871" width="15.5" style="383" customWidth="1"/>
    <col min="4872" max="5118" width="10.6640625" style="383" customWidth="1"/>
    <col min="5119" max="5120" width="9.33203125" style="383"/>
    <col min="5121" max="5121" width="5.1640625" style="383" customWidth="1"/>
    <col min="5122" max="5122" width="13.6640625" style="383" customWidth="1"/>
    <col min="5123" max="5123" width="68.33203125" style="383" customWidth="1"/>
    <col min="5124" max="5124" width="5.5" style="383" customWidth="1"/>
    <col min="5125" max="5125" width="11.33203125" style="383" customWidth="1"/>
    <col min="5126" max="5126" width="12.33203125" style="383" customWidth="1"/>
    <col min="5127" max="5127" width="15.5" style="383" customWidth="1"/>
    <col min="5128" max="5374" width="10.6640625" style="383" customWidth="1"/>
    <col min="5375" max="5376" width="9.33203125" style="383"/>
    <col min="5377" max="5377" width="5.1640625" style="383" customWidth="1"/>
    <col min="5378" max="5378" width="13.6640625" style="383" customWidth="1"/>
    <col min="5379" max="5379" width="68.33203125" style="383" customWidth="1"/>
    <col min="5380" max="5380" width="5.5" style="383" customWidth="1"/>
    <col min="5381" max="5381" width="11.33203125" style="383" customWidth="1"/>
    <col min="5382" max="5382" width="12.33203125" style="383" customWidth="1"/>
    <col min="5383" max="5383" width="15.5" style="383" customWidth="1"/>
    <col min="5384" max="5630" width="10.6640625" style="383" customWidth="1"/>
    <col min="5631" max="5632" width="9.33203125" style="383"/>
    <col min="5633" max="5633" width="5.1640625" style="383" customWidth="1"/>
    <col min="5634" max="5634" width="13.6640625" style="383" customWidth="1"/>
    <col min="5635" max="5635" width="68.33203125" style="383" customWidth="1"/>
    <col min="5636" max="5636" width="5.5" style="383" customWidth="1"/>
    <col min="5637" max="5637" width="11.33203125" style="383" customWidth="1"/>
    <col min="5638" max="5638" width="12.33203125" style="383" customWidth="1"/>
    <col min="5639" max="5639" width="15.5" style="383" customWidth="1"/>
    <col min="5640" max="5886" width="10.6640625" style="383" customWidth="1"/>
    <col min="5887" max="5888" width="9.33203125" style="383"/>
    <col min="5889" max="5889" width="5.1640625" style="383" customWidth="1"/>
    <col min="5890" max="5890" width="13.6640625" style="383" customWidth="1"/>
    <col min="5891" max="5891" width="68.33203125" style="383" customWidth="1"/>
    <col min="5892" max="5892" width="5.5" style="383" customWidth="1"/>
    <col min="5893" max="5893" width="11.33203125" style="383" customWidth="1"/>
    <col min="5894" max="5894" width="12.33203125" style="383" customWidth="1"/>
    <col min="5895" max="5895" width="15.5" style="383" customWidth="1"/>
    <col min="5896" max="6142" width="10.6640625" style="383" customWidth="1"/>
    <col min="6143" max="6144" width="9.33203125" style="383"/>
    <col min="6145" max="6145" width="5.1640625" style="383" customWidth="1"/>
    <col min="6146" max="6146" width="13.6640625" style="383" customWidth="1"/>
    <col min="6147" max="6147" width="68.33203125" style="383" customWidth="1"/>
    <col min="6148" max="6148" width="5.5" style="383" customWidth="1"/>
    <col min="6149" max="6149" width="11.33203125" style="383" customWidth="1"/>
    <col min="6150" max="6150" width="12.33203125" style="383" customWidth="1"/>
    <col min="6151" max="6151" width="15.5" style="383" customWidth="1"/>
    <col min="6152" max="6398" width="10.6640625" style="383" customWidth="1"/>
    <col min="6399" max="6400" width="9.33203125" style="383"/>
    <col min="6401" max="6401" width="5.1640625" style="383" customWidth="1"/>
    <col min="6402" max="6402" width="13.6640625" style="383" customWidth="1"/>
    <col min="6403" max="6403" width="68.33203125" style="383" customWidth="1"/>
    <col min="6404" max="6404" width="5.5" style="383" customWidth="1"/>
    <col min="6405" max="6405" width="11.33203125" style="383" customWidth="1"/>
    <col min="6406" max="6406" width="12.33203125" style="383" customWidth="1"/>
    <col min="6407" max="6407" width="15.5" style="383" customWidth="1"/>
    <col min="6408" max="6654" width="10.6640625" style="383" customWidth="1"/>
    <col min="6655" max="6656" width="9.33203125" style="383"/>
    <col min="6657" max="6657" width="5.1640625" style="383" customWidth="1"/>
    <col min="6658" max="6658" width="13.6640625" style="383" customWidth="1"/>
    <col min="6659" max="6659" width="68.33203125" style="383" customWidth="1"/>
    <col min="6660" max="6660" width="5.5" style="383" customWidth="1"/>
    <col min="6661" max="6661" width="11.33203125" style="383" customWidth="1"/>
    <col min="6662" max="6662" width="12.33203125" style="383" customWidth="1"/>
    <col min="6663" max="6663" width="15.5" style="383" customWidth="1"/>
    <col min="6664" max="6910" width="10.6640625" style="383" customWidth="1"/>
    <col min="6911" max="6912" width="9.33203125" style="383"/>
    <col min="6913" max="6913" width="5.1640625" style="383" customWidth="1"/>
    <col min="6914" max="6914" width="13.6640625" style="383" customWidth="1"/>
    <col min="6915" max="6915" width="68.33203125" style="383" customWidth="1"/>
    <col min="6916" max="6916" width="5.5" style="383" customWidth="1"/>
    <col min="6917" max="6917" width="11.33203125" style="383" customWidth="1"/>
    <col min="6918" max="6918" width="12.33203125" style="383" customWidth="1"/>
    <col min="6919" max="6919" width="15.5" style="383" customWidth="1"/>
    <col min="6920" max="7166" width="10.6640625" style="383" customWidth="1"/>
    <col min="7167" max="7168" width="9.33203125" style="383"/>
    <col min="7169" max="7169" width="5.1640625" style="383" customWidth="1"/>
    <col min="7170" max="7170" width="13.6640625" style="383" customWidth="1"/>
    <col min="7171" max="7171" width="68.33203125" style="383" customWidth="1"/>
    <col min="7172" max="7172" width="5.5" style="383" customWidth="1"/>
    <col min="7173" max="7173" width="11.33203125" style="383" customWidth="1"/>
    <col min="7174" max="7174" width="12.33203125" style="383" customWidth="1"/>
    <col min="7175" max="7175" width="15.5" style="383" customWidth="1"/>
    <col min="7176" max="7422" width="10.6640625" style="383" customWidth="1"/>
    <col min="7423" max="7424" width="9.33203125" style="383"/>
    <col min="7425" max="7425" width="5.1640625" style="383" customWidth="1"/>
    <col min="7426" max="7426" width="13.6640625" style="383" customWidth="1"/>
    <col min="7427" max="7427" width="68.33203125" style="383" customWidth="1"/>
    <col min="7428" max="7428" width="5.5" style="383" customWidth="1"/>
    <col min="7429" max="7429" width="11.33203125" style="383" customWidth="1"/>
    <col min="7430" max="7430" width="12.33203125" style="383" customWidth="1"/>
    <col min="7431" max="7431" width="15.5" style="383" customWidth="1"/>
    <col min="7432" max="7678" width="10.6640625" style="383" customWidth="1"/>
    <col min="7679" max="7680" width="9.33203125" style="383"/>
    <col min="7681" max="7681" width="5.1640625" style="383" customWidth="1"/>
    <col min="7682" max="7682" width="13.6640625" style="383" customWidth="1"/>
    <col min="7683" max="7683" width="68.33203125" style="383" customWidth="1"/>
    <col min="7684" max="7684" width="5.5" style="383" customWidth="1"/>
    <col min="7685" max="7685" width="11.33203125" style="383" customWidth="1"/>
    <col min="7686" max="7686" width="12.33203125" style="383" customWidth="1"/>
    <col min="7687" max="7687" width="15.5" style="383" customWidth="1"/>
    <col min="7688" max="7934" width="10.6640625" style="383" customWidth="1"/>
    <col min="7935" max="7936" width="9.33203125" style="383"/>
    <col min="7937" max="7937" width="5.1640625" style="383" customWidth="1"/>
    <col min="7938" max="7938" width="13.6640625" style="383" customWidth="1"/>
    <col min="7939" max="7939" width="68.33203125" style="383" customWidth="1"/>
    <col min="7940" max="7940" width="5.5" style="383" customWidth="1"/>
    <col min="7941" max="7941" width="11.33203125" style="383" customWidth="1"/>
    <col min="7942" max="7942" width="12.33203125" style="383" customWidth="1"/>
    <col min="7943" max="7943" width="15.5" style="383" customWidth="1"/>
    <col min="7944" max="8190" width="10.6640625" style="383" customWidth="1"/>
    <col min="8191" max="8192" width="9.33203125" style="383"/>
    <col min="8193" max="8193" width="5.1640625" style="383" customWidth="1"/>
    <col min="8194" max="8194" width="13.6640625" style="383" customWidth="1"/>
    <col min="8195" max="8195" width="68.33203125" style="383" customWidth="1"/>
    <col min="8196" max="8196" width="5.5" style="383" customWidth="1"/>
    <col min="8197" max="8197" width="11.33203125" style="383" customWidth="1"/>
    <col min="8198" max="8198" width="12.33203125" style="383" customWidth="1"/>
    <col min="8199" max="8199" width="15.5" style="383" customWidth="1"/>
    <col min="8200" max="8446" width="10.6640625" style="383" customWidth="1"/>
    <col min="8447" max="8448" width="9.33203125" style="383"/>
    <col min="8449" max="8449" width="5.1640625" style="383" customWidth="1"/>
    <col min="8450" max="8450" width="13.6640625" style="383" customWidth="1"/>
    <col min="8451" max="8451" width="68.33203125" style="383" customWidth="1"/>
    <col min="8452" max="8452" width="5.5" style="383" customWidth="1"/>
    <col min="8453" max="8453" width="11.33203125" style="383" customWidth="1"/>
    <col min="8454" max="8454" width="12.33203125" style="383" customWidth="1"/>
    <col min="8455" max="8455" width="15.5" style="383" customWidth="1"/>
    <col min="8456" max="8702" width="10.6640625" style="383" customWidth="1"/>
    <col min="8703" max="8704" width="9.33203125" style="383"/>
    <col min="8705" max="8705" width="5.1640625" style="383" customWidth="1"/>
    <col min="8706" max="8706" width="13.6640625" style="383" customWidth="1"/>
    <col min="8707" max="8707" width="68.33203125" style="383" customWidth="1"/>
    <col min="8708" max="8708" width="5.5" style="383" customWidth="1"/>
    <col min="8709" max="8709" width="11.33203125" style="383" customWidth="1"/>
    <col min="8710" max="8710" width="12.33203125" style="383" customWidth="1"/>
    <col min="8711" max="8711" width="15.5" style="383" customWidth="1"/>
    <col min="8712" max="8958" width="10.6640625" style="383" customWidth="1"/>
    <col min="8959" max="8960" width="9.33203125" style="383"/>
    <col min="8961" max="8961" width="5.1640625" style="383" customWidth="1"/>
    <col min="8962" max="8962" width="13.6640625" style="383" customWidth="1"/>
    <col min="8963" max="8963" width="68.33203125" style="383" customWidth="1"/>
    <col min="8964" max="8964" width="5.5" style="383" customWidth="1"/>
    <col min="8965" max="8965" width="11.33203125" style="383" customWidth="1"/>
    <col min="8966" max="8966" width="12.33203125" style="383" customWidth="1"/>
    <col min="8967" max="8967" width="15.5" style="383" customWidth="1"/>
    <col min="8968" max="9214" width="10.6640625" style="383" customWidth="1"/>
    <col min="9215" max="9216" width="9.33203125" style="383"/>
    <col min="9217" max="9217" width="5.1640625" style="383" customWidth="1"/>
    <col min="9218" max="9218" width="13.6640625" style="383" customWidth="1"/>
    <col min="9219" max="9219" width="68.33203125" style="383" customWidth="1"/>
    <col min="9220" max="9220" width="5.5" style="383" customWidth="1"/>
    <col min="9221" max="9221" width="11.33203125" style="383" customWidth="1"/>
    <col min="9222" max="9222" width="12.33203125" style="383" customWidth="1"/>
    <col min="9223" max="9223" width="15.5" style="383" customWidth="1"/>
    <col min="9224" max="9470" width="10.6640625" style="383" customWidth="1"/>
    <col min="9471" max="9472" width="9.33203125" style="383"/>
    <col min="9473" max="9473" width="5.1640625" style="383" customWidth="1"/>
    <col min="9474" max="9474" width="13.6640625" style="383" customWidth="1"/>
    <col min="9475" max="9475" width="68.33203125" style="383" customWidth="1"/>
    <col min="9476" max="9476" width="5.5" style="383" customWidth="1"/>
    <col min="9477" max="9477" width="11.33203125" style="383" customWidth="1"/>
    <col min="9478" max="9478" width="12.33203125" style="383" customWidth="1"/>
    <col min="9479" max="9479" width="15.5" style="383" customWidth="1"/>
    <col min="9480" max="9726" width="10.6640625" style="383" customWidth="1"/>
    <col min="9727" max="9728" width="9.33203125" style="383"/>
    <col min="9729" max="9729" width="5.1640625" style="383" customWidth="1"/>
    <col min="9730" max="9730" width="13.6640625" style="383" customWidth="1"/>
    <col min="9731" max="9731" width="68.33203125" style="383" customWidth="1"/>
    <col min="9732" max="9732" width="5.5" style="383" customWidth="1"/>
    <col min="9733" max="9733" width="11.33203125" style="383" customWidth="1"/>
    <col min="9734" max="9734" width="12.33203125" style="383" customWidth="1"/>
    <col min="9735" max="9735" width="15.5" style="383" customWidth="1"/>
    <col min="9736" max="9982" width="10.6640625" style="383" customWidth="1"/>
    <col min="9983" max="9984" width="9.33203125" style="383"/>
    <col min="9985" max="9985" width="5.1640625" style="383" customWidth="1"/>
    <col min="9986" max="9986" width="13.6640625" style="383" customWidth="1"/>
    <col min="9987" max="9987" width="68.33203125" style="383" customWidth="1"/>
    <col min="9988" max="9988" width="5.5" style="383" customWidth="1"/>
    <col min="9989" max="9989" width="11.33203125" style="383" customWidth="1"/>
    <col min="9990" max="9990" width="12.33203125" style="383" customWidth="1"/>
    <col min="9991" max="9991" width="15.5" style="383" customWidth="1"/>
    <col min="9992" max="10238" width="10.6640625" style="383" customWidth="1"/>
    <col min="10239" max="10240" width="9.33203125" style="383"/>
    <col min="10241" max="10241" width="5.1640625" style="383" customWidth="1"/>
    <col min="10242" max="10242" width="13.6640625" style="383" customWidth="1"/>
    <col min="10243" max="10243" width="68.33203125" style="383" customWidth="1"/>
    <col min="10244" max="10244" width="5.5" style="383" customWidth="1"/>
    <col min="10245" max="10245" width="11.33203125" style="383" customWidth="1"/>
    <col min="10246" max="10246" width="12.33203125" style="383" customWidth="1"/>
    <col min="10247" max="10247" width="15.5" style="383" customWidth="1"/>
    <col min="10248" max="10494" width="10.6640625" style="383" customWidth="1"/>
    <col min="10495" max="10496" width="9.33203125" style="383"/>
    <col min="10497" max="10497" width="5.1640625" style="383" customWidth="1"/>
    <col min="10498" max="10498" width="13.6640625" style="383" customWidth="1"/>
    <col min="10499" max="10499" width="68.33203125" style="383" customWidth="1"/>
    <col min="10500" max="10500" width="5.5" style="383" customWidth="1"/>
    <col min="10501" max="10501" width="11.33203125" style="383" customWidth="1"/>
    <col min="10502" max="10502" width="12.33203125" style="383" customWidth="1"/>
    <col min="10503" max="10503" width="15.5" style="383" customWidth="1"/>
    <col min="10504" max="10750" width="10.6640625" style="383" customWidth="1"/>
    <col min="10751" max="10752" width="9.33203125" style="383"/>
    <col min="10753" max="10753" width="5.1640625" style="383" customWidth="1"/>
    <col min="10754" max="10754" width="13.6640625" style="383" customWidth="1"/>
    <col min="10755" max="10755" width="68.33203125" style="383" customWidth="1"/>
    <col min="10756" max="10756" width="5.5" style="383" customWidth="1"/>
    <col min="10757" max="10757" width="11.33203125" style="383" customWidth="1"/>
    <col min="10758" max="10758" width="12.33203125" style="383" customWidth="1"/>
    <col min="10759" max="10759" width="15.5" style="383" customWidth="1"/>
    <col min="10760" max="11006" width="10.6640625" style="383" customWidth="1"/>
    <col min="11007" max="11008" width="9.33203125" style="383"/>
    <col min="11009" max="11009" width="5.1640625" style="383" customWidth="1"/>
    <col min="11010" max="11010" width="13.6640625" style="383" customWidth="1"/>
    <col min="11011" max="11011" width="68.33203125" style="383" customWidth="1"/>
    <col min="11012" max="11012" width="5.5" style="383" customWidth="1"/>
    <col min="11013" max="11013" width="11.33203125" style="383" customWidth="1"/>
    <col min="11014" max="11014" width="12.33203125" style="383" customWidth="1"/>
    <col min="11015" max="11015" width="15.5" style="383" customWidth="1"/>
    <col min="11016" max="11262" width="10.6640625" style="383" customWidth="1"/>
    <col min="11263" max="11264" width="9.33203125" style="383"/>
    <col min="11265" max="11265" width="5.1640625" style="383" customWidth="1"/>
    <col min="11266" max="11266" width="13.6640625" style="383" customWidth="1"/>
    <col min="11267" max="11267" width="68.33203125" style="383" customWidth="1"/>
    <col min="11268" max="11268" width="5.5" style="383" customWidth="1"/>
    <col min="11269" max="11269" width="11.33203125" style="383" customWidth="1"/>
    <col min="11270" max="11270" width="12.33203125" style="383" customWidth="1"/>
    <col min="11271" max="11271" width="15.5" style="383" customWidth="1"/>
    <col min="11272" max="11518" width="10.6640625" style="383" customWidth="1"/>
    <col min="11519" max="11520" width="9.33203125" style="383"/>
    <col min="11521" max="11521" width="5.1640625" style="383" customWidth="1"/>
    <col min="11522" max="11522" width="13.6640625" style="383" customWidth="1"/>
    <col min="11523" max="11523" width="68.33203125" style="383" customWidth="1"/>
    <col min="11524" max="11524" width="5.5" style="383" customWidth="1"/>
    <col min="11525" max="11525" width="11.33203125" style="383" customWidth="1"/>
    <col min="11526" max="11526" width="12.33203125" style="383" customWidth="1"/>
    <col min="11527" max="11527" width="15.5" style="383" customWidth="1"/>
    <col min="11528" max="11774" width="10.6640625" style="383" customWidth="1"/>
    <col min="11775" max="11776" width="9.33203125" style="383"/>
    <col min="11777" max="11777" width="5.1640625" style="383" customWidth="1"/>
    <col min="11778" max="11778" width="13.6640625" style="383" customWidth="1"/>
    <col min="11779" max="11779" width="68.33203125" style="383" customWidth="1"/>
    <col min="11780" max="11780" width="5.5" style="383" customWidth="1"/>
    <col min="11781" max="11781" width="11.33203125" style="383" customWidth="1"/>
    <col min="11782" max="11782" width="12.33203125" style="383" customWidth="1"/>
    <col min="11783" max="11783" width="15.5" style="383" customWidth="1"/>
    <col min="11784" max="12030" width="10.6640625" style="383" customWidth="1"/>
    <col min="12031" max="12032" width="9.33203125" style="383"/>
    <col min="12033" max="12033" width="5.1640625" style="383" customWidth="1"/>
    <col min="12034" max="12034" width="13.6640625" style="383" customWidth="1"/>
    <col min="12035" max="12035" width="68.33203125" style="383" customWidth="1"/>
    <col min="12036" max="12036" width="5.5" style="383" customWidth="1"/>
    <col min="12037" max="12037" width="11.33203125" style="383" customWidth="1"/>
    <col min="12038" max="12038" width="12.33203125" style="383" customWidth="1"/>
    <col min="12039" max="12039" width="15.5" style="383" customWidth="1"/>
    <col min="12040" max="12286" width="10.6640625" style="383" customWidth="1"/>
    <col min="12287" max="12288" width="9.33203125" style="383"/>
    <col min="12289" max="12289" width="5.1640625" style="383" customWidth="1"/>
    <col min="12290" max="12290" width="13.6640625" style="383" customWidth="1"/>
    <col min="12291" max="12291" width="68.33203125" style="383" customWidth="1"/>
    <col min="12292" max="12292" width="5.5" style="383" customWidth="1"/>
    <col min="12293" max="12293" width="11.33203125" style="383" customWidth="1"/>
    <col min="12294" max="12294" width="12.33203125" style="383" customWidth="1"/>
    <col min="12295" max="12295" width="15.5" style="383" customWidth="1"/>
    <col min="12296" max="12542" width="10.6640625" style="383" customWidth="1"/>
    <col min="12543" max="12544" width="9.33203125" style="383"/>
    <col min="12545" max="12545" width="5.1640625" style="383" customWidth="1"/>
    <col min="12546" max="12546" width="13.6640625" style="383" customWidth="1"/>
    <col min="12547" max="12547" width="68.33203125" style="383" customWidth="1"/>
    <col min="12548" max="12548" width="5.5" style="383" customWidth="1"/>
    <col min="12549" max="12549" width="11.33203125" style="383" customWidth="1"/>
    <col min="12550" max="12550" width="12.33203125" style="383" customWidth="1"/>
    <col min="12551" max="12551" width="15.5" style="383" customWidth="1"/>
    <col min="12552" max="12798" width="10.6640625" style="383" customWidth="1"/>
    <col min="12799" max="12800" width="9.33203125" style="383"/>
    <col min="12801" max="12801" width="5.1640625" style="383" customWidth="1"/>
    <col min="12802" max="12802" width="13.6640625" style="383" customWidth="1"/>
    <col min="12803" max="12803" width="68.33203125" style="383" customWidth="1"/>
    <col min="12804" max="12804" width="5.5" style="383" customWidth="1"/>
    <col min="12805" max="12805" width="11.33203125" style="383" customWidth="1"/>
    <col min="12806" max="12806" width="12.33203125" style="383" customWidth="1"/>
    <col min="12807" max="12807" width="15.5" style="383" customWidth="1"/>
    <col min="12808" max="13054" width="10.6640625" style="383" customWidth="1"/>
    <col min="13055" max="13056" width="9.33203125" style="383"/>
    <col min="13057" max="13057" width="5.1640625" style="383" customWidth="1"/>
    <col min="13058" max="13058" width="13.6640625" style="383" customWidth="1"/>
    <col min="13059" max="13059" width="68.33203125" style="383" customWidth="1"/>
    <col min="13060" max="13060" width="5.5" style="383" customWidth="1"/>
    <col min="13061" max="13061" width="11.33203125" style="383" customWidth="1"/>
    <col min="13062" max="13062" width="12.33203125" style="383" customWidth="1"/>
    <col min="13063" max="13063" width="15.5" style="383" customWidth="1"/>
    <col min="13064" max="13310" width="10.6640625" style="383" customWidth="1"/>
    <col min="13311" max="13312" width="9.33203125" style="383"/>
    <col min="13313" max="13313" width="5.1640625" style="383" customWidth="1"/>
    <col min="13314" max="13314" width="13.6640625" style="383" customWidth="1"/>
    <col min="13315" max="13315" width="68.33203125" style="383" customWidth="1"/>
    <col min="13316" max="13316" width="5.5" style="383" customWidth="1"/>
    <col min="13317" max="13317" width="11.33203125" style="383" customWidth="1"/>
    <col min="13318" max="13318" width="12.33203125" style="383" customWidth="1"/>
    <col min="13319" max="13319" width="15.5" style="383" customWidth="1"/>
    <col min="13320" max="13566" width="10.6640625" style="383" customWidth="1"/>
    <col min="13567" max="13568" width="9.33203125" style="383"/>
    <col min="13569" max="13569" width="5.1640625" style="383" customWidth="1"/>
    <col min="13570" max="13570" width="13.6640625" style="383" customWidth="1"/>
    <col min="13571" max="13571" width="68.33203125" style="383" customWidth="1"/>
    <col min="13572" max="13572" width="5.5" style="383" customWidth="1"/>
    <col min="13573" max="13573" width="11.33203125" style="383" customWidth="1"/>
    <col min="13574" max="13574" width="12.33203125" style="383" customWidth="1"/>
    <col min="13575" max="13575" width="15.5" style="383" customWidth="1"/>
    <col min="13576" max="13822" width="10.6640625" style="383" customWidth="1"/>
    <col min="13823" max="13824" width="9.33203125" style="383"/>
    <col min="13825" max="13825" width="5.1640625" style="383" customWidth="1"/>
    <col min="13826" max="13826" width="13.6640625" style="383" customWidth="1"/>
    <col min="13827" max="13827" width="68.33203125" style="383" customWidth="1"/>
    <col min="13828" max="13828" width="5.5" style="383" customWidth="1"/>
    <col min="13829" max="13829" width="11.33203125" style="383" customWidth="1"/>
    <col min="13830" max="13830" width="12.33203125" style="383" customWidth="1"/>
    <col min="13831" max="13831" width="15.5" style="383" customWidth="1"/>
    <col min="13832" max="14078" width="10.6640625" style="383" customWidth="1"/>
    <col min="14079" max="14080" width="9.33203125" style="383"/>
    <col min="14081" max="14081" width="5.1640625" style="383" customWidth="1"/>
    <col min="14082" max="14082" width="13.6640625" style="383" customWidth="1"/>
    <col min="14083" max="14083" width="68.33203125" style="383" customWidth="1"/>
    <col min="14084" max="14084" width="5.5" style="383" customWidth="1"/>
    <col min="14085" max="14085" width="11.33203125" style="383" customWidth="1"/>
    <col min="14086" max="14086" width="12.33203125" style="383" customWidth="1"/>
    <col min="14087" max="14087" width="15.5" style="383" customWidth="1"/>
    <col min="14088" max="14334" width="10.6640625" style="383" customWidth="1"/>
    <col min="14335" max="14336" width="9.33203125" style="383"/>
    <col min="14337" max="14337" width="5.1640625" style="383" customWidth="1"/>
    <col min="14338" max="14338" width="13.6640625" style="383" customWidth="1"/>
    <col min="14339" max="14339" width="68.33203125" style="383" customWidth="1"/>
    <col min="14340" max="14340" width="5.5" style="383" customWidth="1"/>
    <col min="14341" max="14341" width="11.33203125" style="383" customWidth="1"/>
    <col min="14342" max="14342" width="12.33203125" style="383" customWidth="1"/>
    <col min="14343" max="14343" width="15.5" style="383" customWidth="1"/>
    <col min="14344" max="14590" width="10.6640625" style="383" customWidth="1"/>
    <col min="14591" max="14592" width="9.33203125" style="383"/>
    <col min="14593" max="14593" width="5.1640625" style="383" customWidth="1"/>
    <col min="14594" max="14594" width="13.6640625" style="383" customWidth="1"/>
    <col min="14595" max="14595" width="68.33203125" style="383" customWidth="1"/>
    <col min="14596" max="14596" width="5.5" style="383" customWidth="1"/>
    <col min="14597" max="14597" width="11.33203125" style="383" customWidth="1"/>
    <col min="14598" max="14598" width="12.33203125" style="383" customWidth="1"/>
    <col min="14599" max="14599" width="15.5" style="383" customWidth="1"/>
    <col min="14600" max="14846" width="10.6640625" style="383" customWidth="1"/>
    <col min="14847" max="14848" width="9.33203125" style="383"/>
    <col min="14849" max="14849" width="5.1640625" style="383" customWidth="1"/>
    <col min="14850" max="14850" width="13.6640625" style="383" customWidth="1"/>
    <col min="14851" max="14851" width="68.33203125" style="383" customWidth="1"/>
    <col min="14852" max="14852" width="5.5" style="383" customWidth="1"/>
    <col min="14853" max="14853" width="11.33203125" style="383" customWidth="1"/>
    <col min="14854" max="14854" width="12.33203125" style="383" customWidth="1"/>
    <col min="14855" max="14855" width="15.5" style="383" customWidth="1"/>
    <col min="14856" max="15102" width="10.6640625" style="383" customWidth="1"/>
    <col min="15103" max="15104" width="9.33203125" style="383"/>
    <col min="15105" max="15105" width="5.1640625" style="383" customWidth="1"/>
    <col min="15106" max="15106" width="13.6640625" style="383" customWidth="1"/>
    <col min="15107" max="15107" width="68.33203125" style="383" customWidth="1"/>
    <col min="15108" max="15108" width="5.5" style="383" customWidth="1"/>
    <col min="15109" max="15109" width="11.33203125" style="383" customWidth="1"/>
    <col min="15110" max="15110" width="12.33203125" style="383" customWidth="1"/>
    <col min="15111" max="15111" width="15.5" style="383" customWidth="1"/>
    <col min="15112" max="15358" width="10.6640625" style="383" customWidth="1"/>
    <col min="15359" max="15360" width="9.33203125" style="383"/>
    <col min="15361" max="15361" width="5.1640625" style="383" customWidth="1"/>
    <col min="15362" max="15362" width="13.6640625" style="383" customWidth="1"/>
    <col min="15363" max="15363" width="68.33203125" style="383" customWidth="1"/>
    <col min="15364" max="15364" width="5.5" style="383" customWidth="1"/>
    <col min="15365" max="15365" width="11.33203125" style="383" customWidth="1"/>
    <col min="15366" max="15366" width="12.33203125" style="383" customWidth="1"/>
    <col min="15367" max="15367" width="15.5" style="383" customWidth="1"/>
    <col min="15368" max="15614" width="10.6640625" style="383" customWidth="1"/>
    <col min="15615" max="15616" width="9.33203125" style="383"/>
    <col min="15617" max="15617" width="5.1640625" style="383" customWidth="1"/>
    <col min="15618" max="15618" width="13.6640625" style="383" customWidth="1"/>
    <col min="15619" max="15619" width="68.33203125" style="383" customWidth="1"/>
    <col min="15620" max="15620" width="5.5" style="383" customWidth="1"/>
    <col min="15621" max="15621" width="11.33203125" style="383" customWidth="1"/>
    <col min="15622" max="15622" width="12.33203125" style="383" customWidth="1"/>
    <col min="15623" max="15623" width="15.5" style="383" customWidth="1"/>
    <col min="15624" max="15870" width="10.6640625" style="383" customWidth="1"/>
    <col min="15871" max="15872" width="9.33203125" style="383"/>
    <col min="15873" max="15873" width="5.1640625" style="383" customWidth="1"/>
    <col min="15874" max="15874" width="13.6640625" style="383" customWidth="1"/>
    <col min="15875" max="15875" width="68.33203125" style="383" customWidth="1"/>
    <col min="15876" max="15876" width="5.5" style="383" customWidth="1"/>
    <col min="15877" max="15877" width="11.33203125" style="383" customWidth="1"/>
    <col min="15878" max="15878" width="12.33203125" style="383" customWidth="1"/>
    <col min="15879" max="15879" width="15.5" style="383" customWidth="1"/>
    <col min="15880" max="16126" width="10.6640625" style="383" customWidth="1"/>
    <col min="16127" max="16128" width="9.33203125" style="383"/>
    <col min="16129" max="16129" width="5.1640625" style="383" customWidth="1"/>
    <col min="16130" max="16130" width="13.6640625" style="383" customWidth="1"/>
    <col min="16131" max="16131" width="68.33203125" style="383" customWidth="1"/>
    <col min="16132" max="16132" width="5.5" style="383" customWidth="1"/>
    <col min="16133" max="16133" width="11.33203125" style="383" customWidth="1"/>
    <col min="16134" max="16134" width="12.33203125" style="383" customWidth="1"/>
    <col min="16135" max="16135" width="15.5" style="383" customWidth="1"/>
    <col min="16136" max="16382" width="10.6640625" style="383" customWidth="1"/>
    <col min="16383" max="16384" width="9.33203125" style="383"/>
  </cols>
  <sheetData>
    <row r="1" spans="1:9" ht="24.75" customHeight="1">
      <c r="A1" s="381"/>
      <c r="B1" s="382"/>
      <c r="C1" s="382"/>
      <c r="D1" s="382"/>
      <c r="E1" s="382"/>
      <c r="F1" s="382"/>
      <c r="G1" s="382"/>
    </row>
    <row r="2" spans="1:9" ht="12.75" customHeight="1">
      <c r="A2" s="384" t="s">
        <v>1078</v>
      </c>
      <c r="B2" s="385"/>
      <c r="C2" s="385"/>
      <c r="D2" s="385"/>
      <c r="E2" s="385"/>
      <c r="F2" s="385"/>
      <c r="G2" s="382"/>
    </row>
    <row r="3" spans="1:9" ht="12.75" customHeight="1">
      <c r="A3" s="384"/>
      <c r="B3" s="385"/>
      <c r="C3" s="385"/>
      <c r="D3" s="385"/>
      <c r="E3" s="385"/>
      <c r="F3" s="385"/>
      <c r="G3" s="382"/>
    </row>
    <row r="4" spans="1:9" ht="15" customHeight="1">
      <c r="A4" s="384" t="s">
        <v>1079</v>
      </c>
      <c r="B4" s="385"/>
      <c r="C4" s="385"/>
      <c r="D4" s="385"/>
      <c r="E4" s="385"/>
      <c r="F4" s="385"/>
      <c r="G4" s="382"/>
    </row>
    <row r="5" spans="1:9" ht="12.75" customHeight="1">
      <c r="A5" s="385"/>
      <c r="B5" s="385"/>
      <c r="C5" s="385"/>
      <c r="D5" s="385"/>
      <c r="E5" s="385"/>
      <c r="F5" s="385"/>
      <c r="G5" s="382"/>
    </row>
    <row r="6" spans="1:9" ht="9" customHeight="1">
      <c r="A6" s="385"/>
      <c r="B6" s="385"/>
      <c r="C6" s="385"/>
      <c r="D6" s="385"/>
      <c r="E6" s="385"/>
      <c r="F6" s="385"/>
      <c r="G6" s="382"/>
    </row>
    <row r="7" spans="1:9" ht="18.75" customHeight="1">
      <c r="A7" s="386" t="s">
        <v>1080</v>
      </c>
      <c r="B7" s="387" t="s">
        <v>1081</v>
      </c>
      <c r="C7" s="387" t="s">
        <v>53</v>
      </c>
      <c r="D7" s="387" t="s">
        <v>131</v>
      </c>
      <c r="E7" s="387" t="s">
        <v>1082</v>
      </c>
      <c r="F7" s="387" t="s">
        <v>1083</v>
      </c>
      <c r="G7" s="388" t="s">
        <v>890</v>
      </c>
    </row>
    <row r="8" spans="1:9" ht="9" customHeight="1">
      <c r="A8" s="389">
        <v>1</v>
      </c>
      <c r="B8" s="390">
        <v>3</v>
      </c>
      <c r="C8" s="390">
        <v>4</v>
      </c>
      <c r="D8" s="390">
        <v>5</v>
      </c>
      <c r="E8" s="390">
        <v>6</v>
      </c>
      <c r="F8" s="390">
        <v>7</v>
      </c>
      <c r="G8" s="391">
        <v>8</v>
      </c>
    </row>
    <row r="9" spans="1:9" ht="6" customHeight="1">
      <c r="A9" s="382"/>
      <c r="B9" s="382"/>
      <c r="C9" s="382"/>
      <c r="D9" s="382"/>
      <c r="E9" s="382"/>
      <c r="F9" s="382"/>
      <c r="G9" s="382"/>
    </row>
    <row r="10" spans="1:9" ht="17.45" customHeight="1">
      <c r="A10" s="392"/>
      <c r="B10" s="393"/>
      <c r="C10" s="394" t="s">
        <v>473</v>
      </c>
      <c r="D10" s="395"/>
      <c r="E10" s="396"/>
      <c r="F10" s="397"/>
      <c r="G10" s="397"/>
    </row>
    <row r="11" spans="1:9" ht="17.45" customHeight="1">
      <c r="A11" s="392">
        <v>0</v>
      </c>
      <c r="B11" s="395" t="s">
        <v>1084</v>
      </c>
      <c r="C11" s="398" t="s">
        <v>1085</v>
      </c>
      <c r="D11" s="395"/>
      <c r="E11" s="396"/>
      <c r="F11" s="397"/>
      <c r="G11" s="397"/>
      <c r="H11" s="399"/>
      <c r="I11" s="399"/>
    </row>
    <row r="12" spans="1:9" ht="17.45" customHeight="1">
      <c r="A12" s="400">
        <v>1</v>
      </c>
      <c r="B12" s="401" t="s">
        <v>1086</v>
      </c>
      <c r="C12" s="401" t="s">
        <v>1087</v>
      </c>
      <c r="D12" s="383" t="s">
        <v>279</v>
      </c>
      <c r="E12" s="383">
        <v>261</v>
      </c>
      <c r="F12" s="402"/>
      <c r="G12" s="383">
        <f>E12*F12</f>
        <v>0</v>
      </c>
      <c r="H12" s="399"/>
      <c r="I12" s="399"/>
    </row>
    <row r="13" spans="1:9" ht="17.45" customHeight="1">
      <c r="A13" s="392"/>
      <c r="B13" s="393"/>
      <c r="C13" s="403" t="s">
        <v>1088</v>
      </c>
      <c r="D13" s="395"/>
      <c r="E13" s="396"/>
      <c r="F13" s="397"/>
      <c r="G13" s="397"/>
      <c r="I13" s="399"/>
    </row>
    <row r="14" spans="1:9" ht="17.45" customHeight="1">
      <c r="A14" s="400">
        <v>2</v>
      </c>
      <c r="B14" s="401" t="s">
        <v>1089</v>
      </c>
      <c r="C14" s="401" t="s">
        <v>1090</v>
      </c>
      <c r="D14" s="383" t="s">
        <v>279</v>
      </c>
      <c r="E14" s="383">
        <v>145</v>
      </c>
      <c r="F14" s="402"/>
      <c r="G14" s="383">
        <f>E14*F14</f>
        <v>0</v>
      </c>
      <c r="H14" s="399"/>
      <c r="I14" s="399"/>
    </row>
    <row r="15" spans="1:9" ht="17.45" customHeight="1">
      <c r="A15" s="392"/>
      <c r="B15" s="393"/>
      <c r="C15" s="403" t="s">
        <v>1091</v>
      </c>
      <c r="D15" s="395"/>
      <c r="E15" s="396"/>
      <c r="F15" s="397"/>
      <c r="G15" s="397"/>
      <c r="H15" s="399"/>
      <c r="I15" s="399"/>
    </row>
    <row r="16" spans="1:9" ht="17.45" customHeight="1">
      <c r="A16" s="400">
        <v>3</v>
      </c>
      <c r="B16" s="401" t="s">
        <v>1092</v>
      </c>
      <c r="C16" s="401" t="s">
        <v>1093</v>
      </c>
      <c r="D16" s="401" t="s">
        <v>896</v>
      </c>
      <c r="E16" s="383">
        <v>32</v>
      </c>
      <c r="F16" s="402"/>
      <c r="G16" s="383">
        <f>E16*F16</f>
        <v>0</v>
      </c>
      <c r="H16" s="399"/>
      <c r="I16" s="399"/>
    </row>
    <row r="17" spans="1:9" ht="17.45" customHeight="1">
      <c r="A17" s="395">
        <v>4</v>
      </c>
      <c r="B17" s="401" t="s">
        <v>1094</v>
      </c>
      <c r="C17" s="401" t="s">
        <v>1095</v>
      </c>
      <c r="D17" s="401" t="s">
        <v>896</v>
      </c>
      <c r="E17" s="383">
        <v>146</v>
      </c>
      <c r="F17" s="402"/>
      <c r="G17" s="383">
        <f>E17*F17</f>
        <v>0</v>
      </c>
      <c r="H17" s="399"/>
      <c r="I17" s="399"/>
    </row>
    <row r="18" spans="1:9" ht="17.45" customHeight="1">
      <c r="C18" s="404" t="s">
        <v>1096</v>
      </c>
      <c r="D18" s="405"/>
      <c r="E18" s="406"/>
      <c r="F18" s="407"/>
      <c r="G18" s="407">
        <f>SUM(G12:G17)</f>
        <v>0</v>
      </c>
      <c r="I18" s="408"/>
    </row>
    <row r="19" spans="1:9" ht="17.45" customHeight="1"/>
    <row r="20" spans="1:9" ht="17.45" customHeight="1">
      <c r="A20" s="409">
        <v>0</v>
      </c>
      <c r="B20" s="410" t="s">
        <v>1097</v>
      </c>
      <c r="C20" s="398" t="s">
        <v>1098</v>
      </c>
      <c r="D20" s="410"/>
      <c r="E20" s="411"/>
      <c r="F20" s="412"/>
      <c r="G20" s="412"/>
    </row>
    <row r="21" spans="1:9" ht="17.45" customHeight="1">
      <c r="A21" s="400">
        <v>5</v>
      </c>
      <c r="B21" s="401" t="s">
        <v>1099</v>
      </c>
      <c r="C21" s="401" t="s">
        <v>1100</v>
      </c>
      <c r="D21" s="383" t="s">
        <v>279</v>
      </c>
      <c r="E21" s="383">
        <v>774</v>
      </c>
      <c r="F21" s="402"/>
      <c r="G21" s="383">
        <f>E21*F21</f>
        <v>0</v>
      </c>
      <c r="H21" s="399"/>
      <c r="I21" s="399"/>
    </row>
    <row r="22" spans="1:9" ht="17.45" customHeight="1">
      <c r="A22" s="400">
        <v>6</v>
      </c>
      <c r="B22" s="401" t="s">
        <v>1101</v>
      </c>
      <c r="C22" s="401" t="s">
        <v>1102</v>
      </c>
      <c r="D22" s="383" t="s">
        <v>279</v>
      </c>
      <c r="E22" s="383">
        <v>246</v>
      </c>
      <c r="F22" s="402"/>
      <c r="G22" s="383">
        <f>E22*F22</f>
        <v>0</v>
      </c>
      <c r="H22" s="399"/>
      <c r="I22" s="399"/>
    </row>
    <row r="23" spans="1:9" ht="17.45" customHeight="1">
      <c r="A23" s="400">
        <v>7</v>
      </c>
      <c r="B23" s="401" t="s">
        <v>1103</v>
      </c>
      <c r="C23" s="401" t="s">
        <v>1104</v>
      </c>
      <c r="D23" s="383" t="s">
        <v>279</v>
      </c>
      <c r="E23" s="383">
        <v>55</v>
      </c>
      <c r="F23" s="402"/>
      <c r="G23" s="383">
        <f>E23*F23</f>
        <v>0</v>
      </c>
      <c r="H23" s="399"/>
      <c r="I23" s="399"/>
    </row>
    <row r="24" spans="1:9" ht="17.45" customHeight="1">
      <c r="A24" s="400">
        <v>8</v>
      </c>
      <c r="B24" s="401" t="s">
        <v>1105</v>
      </c>
      <c r="C24" s="401" t="s">
        <v>1106</v>
      </c>
      <c r="D24" s="401" t="s">
        <v>896</v>
      </c>
      <c r="E24" s="383">
        <v>9</v>
      </c>
      <c r="F24" s="402"/>
      <c r="G24" s="383">
        <f>E24*F24</f>
        <v>0</v>
      </c>
      <c r="H24" s="399"/>
      <c r="I24" s="399"/>
    </row>
    <row r="25" spans="1:9" ht="17.45" customHeight="1">
      <c r="A25" s="400">
        <v>9</v>
      </c>
      <c r="B25" s="401" t="s">
        <v>1107</v>
      </c>
      <c r="C25" s="401" t="s">
        <v>1108</v>
      </c>
      <c r="D25" s="401" t="s">
        <v>896</v>
      </c>
      <c r="E25" s="383">
        <v>9</v>
      </c>
      <c r="F25" s="402"/>
      <c r="G25" s="383">
        <f>E25*F25</f>
        <v>0</v>
      </c>
      <c r="H25" s="399"/>
      <c r="I25" s="399"/>
    </row>
    <row r="26" spans="1:9" ht="17.45" customHeight="1">
      <c r="C26" s="404" t="s">
        <v>1109</v>
      </c>
      <c r="D26" s="405"/>
      <c r="E26" s="406"/>
      <c r="F26" s="407"/>
      <c r="G26" s="407">
        <f>SUM(G20:G25)</f>
        <v>0</v>
      </c>
      <c r="I26" s="408"/>
    </row>
    <row r="27" spans="1:9" ht="17.45" customHeight="1"/>
    <row r="28" spans="1:9" ht="17.45" customHeight="1">
      <c r="A28" s="409">
        <v>0</v>
      </c>
      <c r="B28" s="410">
        <v>725</v>
      </c>
      <c r="C28" s="398" t="s">
        <v>1110</v>
      </c>
      <c r="D28" s="410"/>
      <c r="E28" s="411"/>
      <c r="F28" s="412"/>
      <c r="G28" s="412"/>
    </row>
    <row r="29" spans="1:9" ht="17.45" customHeight="1">
      <c r="A29" s="400">
        <v>10</v>
      </c>
      <c r="B29" s="401" t="s">
        <v>1111</v>
      </c>
      <c r="C29" s="401" t="s">
        <v>1112</v>
      </c>
      <c r="D29" s="401" t="s">
        <v>1113</v>
      </c>
      <c r="E29" s="383">
        <v>48</v>
      </c>
      <c r="F29" s="402"/>
      <c r="G29" s="383">
        <f t="shared" ref="G29:G36" si="0">E29*F29</f>
        <v>0</v>
      </c>
      <c r="H29" s="399"/>
      <c r="I29" s="399"/>
    </row>
    <row r="30" spans="1:9" ht="17.45" customHeight="1">
      <c r="A30" s="400">
        <v>11</v>
      </c>
      <c r="B30" s="401" t="s">
        <v>1114</v>
      </c>
      <c r="C30" s="401" t="s">
        <v>1115</v>
      </c>
      <c r="D30" s="401" t="s">
        <v>1113</v>
      </c>
      <c r="E30" s="383">
        <v>16</v>
      </c>
      <c r="F30" s="402"/>
      <c r="G30" s="383">
        <f t="shared" si="0"/>
        <v>0</v>
      </c>
      <c r="H30" s="399"/>
      <c r="I30" s="399"/>
    </row>
    <row r="31" spans="1:9" ht="17.45" customHeight="1">
      <c r="A31" s="400">
        <v>12</v>
      </c>
      <c r="B31" s="401" t="s">
        <v>1116</v>
      </c>
      <c r="C31" s="401" t="s">
        <v>1117</v>
      </c>
      <c r="D31" s="401" t="s">
        <v>1113</v>
      </c>
      <c r="E31" s="383">
        <v>81</v>
      </c>
      <c r="F31" s="402"/>
      <c r="G31" s="383">
        <f t="shared" si="0"/>
        <v>0</v>
      </c>
      <c r="H31" s="399"/>
      <c r="I31" s="399"/>
    </row>
    <row r="32" spans="1:9" ht="17.45" customHeight="1">
      <c r="A32" s="400">
        <v>13</v>
      </c>
      <c r="B32" s="401" t="s">
        <v>1118</v>
      </c>
      <c r="C32" s="401" t="s">
        <v>1119</v>
      </c>
      <c r="D32" s="401" t="s">
        <v>1113</v>
      </c>
      <c r="E32" s="383">
        <v>41</v>
      </c>
      <c r="F32" s="402"/>
      <c r="G32" s="383">
        <f t="shared" si="0"/>
        <v>0</v>
      </c>
      <c r="H32" s="399"/>
      <c r="I32" s="399"/>
    </row>
    <row r="33" spans="1:9" ht="17.45" customHeight="1">
      <c r="A33" s="400">
        <v>14</v>
      </c>
      <c r="B33" s="401" t="s">
        <v>1120</v>
      </c>
      <c r="C33" s="401" t="s">
        <v>1121</v>
      </c>
      <c r="D33" s="401" t="s">
        <v>1113</v>
      </c>
      <c r="E33" s="383">
        <v>8</v>
      </c>
      <c r="F33" s="402"/>
      <c r="G33" s="383">
        <f t="shared" si="0"/>
        <v>0</v>
      </c>
      <c r="H33" s="399"/>
      <c r="I33" s="399"/>
    </row>
    <row r="34" spans="1:9" ht="17.45" customHeight="1">
      <c r="A34" s="400">
        <v>15</v>
      </c>
      <c r="B34" s="401" t="s">
        <v>1122</v>
      </c>
      <c r="C34" s="401" t="s">
        <v>1123</v>
      </c>
      <c r="D34" s="401" t="s">
        <v>1113</v>
      </c>
      <c r="E34" s="383">
        <v>7</v>
      </c>
      <c r="F34" s="402"/>
      <c r="G34" s="383">
        <f t="shared" si="0"/>
        <v>0</v>
      </c>
      <c r="H34" s="399"/>
      <c r="I34" s="399"/>
    </row>
    <row r="35" spans="1:9" ht="17.45" customHeight="1">
      <c r="A35" s="400">
        <v>16</v>
      </c>
      <c r="B35" s="401" t="s">
        <v>1124</v>
      </c>
      <c r="C35" s="401" t="s">
        <v>1125</v>
      </c>
      <c r="D35" s="401" t="s">
        <v>1113</v>
      </c>
      <c r="E35" s="383">
        <v>96</v>
      </c>
      <c r="F35" s="402"/>
      <c r="G35" s="383">
        <f t="shared" si="0"/>
        <v>0</v>
      </c>
      <c r="H35" s="399"/>
      <c r="I35" s="399"/>
    </row>
    <row r="36" spans="1:9" ht="17.45" customHeight="1">
      <c r="A36" s="400">
        <v>17</v>
      </c>
      <c r="B36" s="401" t="s">
        <v>1126</v>
      </c>
      <c r="C36" s="401" t="s">
        <v>1127</v>
      </c>
      <c r="D36" s="401" t="s">
        <v>1113</v>
      </c>
      <c r="E36" s="383">
        <v>41</v>
      </c>
      <c r="F36" s="402"/>
      <c r="G36" s="383">
        <f t="shared" si="0"/>
        <v>0</v>
      </c>
      <c r="H36" s="399"/>
      <c r="I36" s="399"/>
    </row>
    <row r="37" spans="1:9" ht="17.45" customHeight="1">
      <c r="C37" s="404" t="s">
        <v>1128</v>
      </c>
      <c r="D37" s="405"/>
      <c r="E37" s="406"/>
      <c r="F37" s="407"/>
      <c r="G37" s="407">
        <f>SUM(G28:G36)</f>
        <v>0</v>
      </c>
      <c r="I37" s="408"/>
    </row>
    <row r="38" spans="1:9" ht="17.45" customHeight="1"/>
    <row r="39" spans="1:9" ht="15" customHeight="1">
      <c r="A39" s="392">
        <v>0</v>
      </c>
      <c r="B39" s="395" t="s">
        <v>1084</v>
      </c>
      <c r="C39" s="398" t="s">
        <v>1129</v>
      </c>
      <c r="D39" s="395"/>
      <c r="E39" s="396"/>
      <c r="F39" s="397"/>
      <c r="G39" s="397"/>
    </row>
    <row r="40" spans="1:9" ht="12.75" customHeight="1">
      <c r="A40" s="400">
        <v>18</v>
      </c>
      <c r="B40" s="401" t="s">
        <v>1130</v>
      </c>
      <c r="C40" s="401" t="s">
        <v>1131</v>
      </c>
      <c r="D40" s="383" t="s">
        <v>279</v>
      </c>
      <c r="E40" s="383">
        <v>60</v>
      </c>
      <c r="F40" s="402"/>
      <c r="G40" s="383">
        <f>E40*F40</f>
        <v>0</v>
      </c>
    </row>
    <row r="41" spans="1:9" ht="12.75" customHeight="1">
      <c r="A41" s="400"/>
      <c r="B41" s="401"/>
      <c r="C41" s="401"/>
    </row>
    <row r="42" spans="1:9" ht="12.75" customHeight="1">
      <c r="A42" s="400">
        <v>19</v>
      </c>
      <c r="B42" s="401" t="s">
        <v>1132</v>
      </c>
      <c r="C42" s="401" t="s">
        <v>1133</v>
      </c>
      <c r="D42" s="383" t="s">
        <v>279</v>
      </c>
      <c r="E42" s="383">
        <v>156</v>
      </c>
      <c r="F42" s="402"/>
      <c r="G42" s="383">
        <f>E42*F42</f>
        <v>0</v>
      </c>
    </row>
    <row r="43" spans="1:9" ht="12.75" customHeight="1">
      <c r="A43" s="400"/>
    </row>
    <row r="44" spans="1:9" ht="12.75" customHeight="1">
      <c r="A44" s="400">
        <v>20</v>
      </c>
      <c r="B44" s="401" t="s">
        <v>1134</v>
      </c>
      <c r="C44" s="383" t="s">
        <v>1135</v>
      </c>
      <c r="D44" s="401" t="s">
        <v>279</v>
      </c>
      <c r="E44" s="383">
        <v>45</v>
      </c>
      <c r="F44" s="402"/>
      <c r="G44" s="383">
        <f>E44*F44</f>
        <v>0</v>
      </c>
    </row>
    <row r="45" spans="1:9" ht="12.75" customHeight="1">
      <c r="A45" s="400"/>
    </row>
    <row r="46" spans="1:9" ht="12.75" customHeight="1">
      <c r="A46" s="400">
        <v>21</v>
      </c>
      <c r="B46" s="401" t="s">
        <v>1136</v>
      </c>
      <c r="C46" s="383" t="s">
        <v>1137</v>
      </c>
      <c r="D46" s="383" t="s">
        <v>279</v>
      </c>
      <c r="E46" s="383">
        <v>100</v>
      </c>
      <c r="F46" s="402"/>
      <c r="G46" s="383">
        <f>E46*F46</f>
        <v>0</v>
      </c>
    </row>
    <row r="47" spans="1:9" ht="12.75" customHeight="1">
      <c r="A47" s="400"/>
      <c r="B47" s="401"/>
    </row>
    <row r="48" spans="1:9" ht="12.75" customHeight="1">
      <c r="A48" s="400">
        <v>22</v>
      </c>
      <c r="B48" s="401" t="s">
        <v>1138</v>
      </c>
      <c r="C48" s="401" t="s">
        <v>1139</v>
      </c>
      <c r="D48" s="383" t="s">
        <v>279</v>
      </c>
      <c r="E48" s="383">
        <v>45</v>
      </c>
      <c r="F48" s="402"/>
      <c r="G48" s="383">
        <f>E48*F48</f>
        <v>0</v>
      </c>
    </row>
    <row r="49" spans="1:7" ht="12.75" customHeight="1">
      <c r="A49" s="400"/>
    </row>
    <row r="50" spans="1:7" ht="12.75" customHeight="1">
      <c r="A50" s="413">
        <v>23</v>
      </c>
      <c r="B50" s="414" t="s">
        <v>1140</v>
      </c>
      <c r="C50" s="414" t="s">
        <v>1141</v>
      </c>
      <c r="D50" s="414" t="s">
        <v>896</v>
      </c>
      <c r="E50" s="414">
        <v>155</v>
      </c>
      <c r="F50" s="415"/>
      <c r="G50" s="414">
        <f>E50*F50</f>
        <v>0</v>
      </c>
    </row>
    <row r="51" spans="1:7" ht="12.75" customHeight="1">
      <c r="A51" s="400"/>
    </row>
    <row r="52" spans="1:7" ht="12.75" customHeight="1">
      <c r="A52" s="400">
        <v>24</v>
      </c>
      <c r="B52" s="401" t="s">
        <v>1142</v>
      </c>
      <c r="C52" s="383" t="s">
        <v>1143</v>
      </c>
      <c r="D52" s="383" t="s">
        <v>896</v>
      </c>
      <c r="E52" s="383">
        <v>55</v>
      </c>
      <c r="F52" s="402"/>
      <c r="G52" s="383">
        <f>E52*F52</f>
        <v>0</v>
      </c>
    </row>
    <row r="53" spans="1:7" ht="12.75" customHeight="1">
      <c r="A53" s="400"/>
    </row>
    <row r="54" spans="1:7">
      <c r="A54" s="400">
        <v>25</v>
      </c>
      <c r="B54" s="383" t="s">
        <v>1144</v>
      </c>
      <c r="C54" s="401" t="s">
        <v>1145</v>
      </c>
      <c r="D54" s="383" t="s">
        <v>896</v>
      </c>
      <c r="E54" s="383">
        <v>32</v>
      </c>
      <c r="F54" s="402"/>
      <c r="G54" s="383">
        <f>E54*F54</f>
        <v>0</v>
      </c>
    </row>
    <row r="55" spans="1:7">
      <c r="A55" s="400"/>
      <c r="C55" s="401" t="s">
        <v>1146</v>
      </c>
    </row>
    <row r="56" spans="1:7">
      <c r="A56" s="416"/>
      <c r="B56" s="399"/>
      <c r="C56" s="399"/>
      <c r="D56" s="399"/>
      <c r="E56" s="399"/>
      <c r="F56" s="399"/>
      <c r="G56" s="399"/>
    </row>
    <row r="57" spans="1:7">
      <c r="A57" s="400">
        <v>26</v>
      </c>
      <c r="B57" s="401" t="s">
        <v>1147</v>
      </c>
      <c r="C57" s="401" t="s">
        <v>1148</v>
      </c>
      <c r="D57" s="401" t="s">
        <v>896</v>
      </c>
      <c r="E57" s="401">
        <v>2</v>
      </c>
      <c r="F57" s="415"/>
      <c r="G57" s="401">
        <f>E57*F57</f>
        <v>0</v>
      </c>
    </row>
    <row r="58" spans="1:7">
      <c r="A58" s="400"/>
      <c r="B58" s="401"/>
      <c r="C58" s="401" t="s">
        <v>1149</v>
      </c>
      <c r="D58" s="401"/>
      <c r="E58" s="401"/>
      <c r="F58" s="401"/>
      <c r="G58" s="401"/>
    </row>
    <row r="59" spans="1:7">
      <c r="A59" s="400"/>
      <c r="B59" s="401"/>
      <c r="C59" s="401"/>
      <c r="D59" s="401"/>
      <c r="E59" s="401"/>
      <c r="F59" s="401"/>
      <c r="G59" s="401"/>
    </row>
    <row r="60" spans="1:7">
      <c r="A60" s="400">
        <v>27</v>
      </c>
      <c r="B60" s="401" t="s">
        <v>1150</v>
      </c>
      <c r="C60" s="401" t="s">
        <v>1151</v>
      </c>
      <c r="D60" s="383" t="s">
        <v>896</v>
      </c>
      <c r="E60" s="383">
        <v>4</v>
      </c>
      <c r="F60" s="402"/>
      <c r="G60" s="383">
        <f>E60*F60</f>
        <v>0</v>
      </c>
    </row>
    <row r="61" spans="1:7">
      <c r="A61" s="400"/>
      <c r="C61" s="401" t="s">
        <v>1149</v>
      </c>
    </row>
    <row r="62" spans="1:7">
      <c r="A62" s="400"/>
    </row>
    <row r="63" spans="1:7">
      <c r="A63" s="400">
        <v>28</v>
      </c>
      <c r="B63" s="401" t="s">
        <v>1152</v>
      </c>
      <c r="C63" s="401" t="s">
        <v>1153</v>
      </c>
      <c r="D63" s="383" t="s">
        <v>896</v>
      </c>
      <c r="E63" s="383">
        <v>48</v>
      </c>
      <c r="F63" s="402"/>
      <c r="G63" s="383">
        <f>E63*F63</f>
        <v>0</v>
      </c>
    </row>
    <row r="64" spans="1:7">
      <c r="A64" s="400"/>
      <c r="C64" s="383" t="s">
        <v>1154</v>
      </c>
    </row>
    <row r="65" spans="1:7">
      <c r="A65" s="400"/>
    </row>
    <row r="66" spans="1:7">
      <c r="A66" s="400">
        <v>29</v>
      </c>
      <c r="B66" s="401" t="s">
        <v>1155</v>
      </c>
      <c r="C66" s="401" t="s">
        <v>1156</v>
      </c>
      <c r="D66" s="383" t="s">
        <v>896</v>
      </c>
      <c r="E66" s="383">
        <v>8</v>
      </c>
      <c r="F66" s="402"/>
      <c r="G66" s="383">
        <f>E66*F66</f>
        <v>0</v>
      </c>
    </row>
    <row r="67" spans="1:7">
      <c r="A67" s="400"/>
      <c r="C67" s="383" t="s">
        <v>1154</v>
      </c>
    </row>
    <row r="68" spans="1:7">
      <c r="A68" s="400"/>
    </row>
    <row r="69" spans="1:7">
      <c r="A69" s="400">
        <v>30</v>
      </c>
      <c r="B69" s="401" t="s">
        <v>1157</v>
      </c>
      <c r="C69" s="401" t="s">
        <v>1158</v>
      </c>
      <c r="D69" s="383" t="s">
        <v>896</v>
      </c>
      <c r="E69" s="383">
        <v>61</v>
      </c>
      <c r="F69" s="402"/>
      <c r="G69" s="383">
        <f>E69*F69</f>
        <v>0</v>
      </c>
    </row>
    <row r="70" spans="1:7">
      <c r="A70" s="400"/>
      <c r="C70" s="383" t="s">
        <v>1154</v>
      </c>
    </row>
    <row r="71" spans="1:7">
      <c r="A71" s="400"/>
    </row>
    <row r="72" spans="1:7">
      <c r="A72" s="400">
        <v>31</v>
      </c>
      <c r="B72" s="417" t="s">
        <v>1144</v>
      </c>
      <c r="C72" s="401" t="s">
        <v>1159</v>
      </c>
      <c r="D72" s="383" t="s">
        <v>896</v>
      </c>
      <c r="E72" s="383">
        <v>8</v>
      </c>
      <c r="F72" s="402"/>
      <c r="G72" s="383">
        <f>E72*F72</f>
        <v>0</v>
      </c>
    </row>
    <row r="73" spans="1:7">
      <c r="A73" s="400"/>
      <c r="C73" s="383" t="s">
        <v>1154</v>
      </c>
    </row>
    <row r="74" spans="1:7">
      <c r="A74" s="400"/>
    </row>
    <row r="75" spans="1:7">
      <c r="A75" s="400">
        <v>32</v>
      </c>
      <c r="B75" s="417" t="s">
        <v>1144</v>
      </c>
      <c r="C75" s="401" t="s">
        <v>1160</v>
      </c>
      <c r="D75" s="383" t="s">
        <v>896</v>
      </c>
      <c r="E75" s="383">
        <v>8</v>
      </c>
      <c r="F75" s="402"/>
      <c r="G75" s="383">
        <f>E75*F75</f>
        <v>0</v>
      </c>
    </row>
    <row r="76" spans="1:7">
      <c r="A76" s="400"/>
      <c r="C76" s="383" t="s">
        <v>1161</v>
      </c>
    </row>
    <row r="77" spans="1:7">
      <c r="A77" s="400"/>
    </row>
    <row r="78" spans="1:7">
      <c r="A78" s="400">
        <v>33</v>
      </c>
      <c r="B78" s="401" t="s">
        <v>1162</v>
      </c>
      <c r="C78" s="383" t="s">
        <v>1163</v>
      </c>
      <c r="D78" s="383" t="s">
        <v>279</v>
      </c>
      <c r="E78" s="383">
        <v>406</v>
      </c>
      <c r="F78" s="402"/>
      <c r="G78" s="383">
        <f>E78*F78</f>
        <v>0</v>
      </c>
    </row>
    <row r="79" spans="1:7">
      <c r="A79" s="400"/>
    </row>
    <row r="80" spans="1:7" ht="12.75" customHeight="1">
      <c r="A80" s="400">
        <v>34</v>
      </c>
      <c r="B80" s="401" t="s">
        <v>1164</v>
      </c>
      <c r="C80" s="401" t="s">
        <v>1165</v>
      </c>
      <c r="D80" s="383" t="s">
        <v>279</v>
      </c>
      <c r="E80" s="383">
        <v>406</v>
      </c>
      <c r="F80" s="402"/>
      <c r="G80" s="383">
        <f>E80*F80</f>
        <v>0</v>
      </c>
    </row>
    <row r="81" spans="1:7" ht="12.6" customHeight="1">
      <c r="A81" s="418">
        <v>0</v>
      </c>
      <c r="B81" s="405" t="s">
        <v>1084</v>
      </c>
      <c r="C81" s="404" t="s">
        <v>1166</v>
      </c>
      <c r="D81" s="405"/>
      <c r="E81" s="406"/>
      <c r="F81" s="407"/>
      <c r="G81" s="407">
        <f>SUM(G40:G80)</f>
        <v>0</v>
      </c>
    </row>
    <row r="82" spans="1:7" ht="12.6" customHeight="1">
      <c r="A82" s="418"/>
      <c r="B82" s="419"/>
      <c r="C82" s="404"/>
      <c r="D82" s="405"/>
      <c r="E82" s="406"/>
      <c r="F82" s="407"/>
      <c r="G82" s="407"/>
    </row>
    <row r="83" spans="1:7" ht="15" customHeight="1">
      <c r="A83" s="409">
        <v>0</v>
      </c>
      <c r="B83" s="410" t="s">
        <v>1097</v>
      </c>
      <c r="C83" s="398" t="s">
        <v>1167</v>
      </c>
      <c r="D83" s="410"/>
      <c r="E83" s="411"/>
      <c r="F83" s="412"/>
      <c r="G83" s="412"/>
    </row>
    <row r="84" spans="1:7" ht="12.75" customHeight="1">
      <c r="A84" s="400">
        <v>35</v>
      </c>
      <c r="B84" s="401" t="s">
        <v>1168</v>
      </c>
      <c r="C84" s="383" t="s">
        <v>1169</v>
      </c>
      <c r="D84" s="383" t="s">
        <v>279</v>
      </c>
      <c r="E84" s="383">
        <v>320</v>
      </c>
      <c r="F84" s="402"/>
      <c r="G84" s="383">
        <f>E84*F84</f>
        <v>0</v>
      </c>
    </row>
    <row r="85" spans="1:7" ht="12.75" customHeight="1">
      <c r="A85" s="400"/>
    </row>
    <row r="86" spans="1:7" ht="12.75" customHeight="1">
      <c r="A86" s="400">
        <v>36</v>
      </c>
      <c r="B86" s="420" t="s">
        <v>1144</v>
      </c>
      <c r="C86" s="401" t="s">
        <v>1170</v>
      </c>
      <c r="D86" s="383" t="s">
        <v>279</v>
      </c>
      <c r="E86" s="383">
        <v>352</v>
      </c>
      <c r="F86" s="402"/>
      <c r="G86" s="383">
        <f>E86*F86</f>
        <v>0</v>
      </c>
    </row>
    <row r="87" spans="1:7" ht="12.75" customHeight="1">
      <c r="A87" s="400"/>
    </row>
    <row r="88" spans="1:7" ht="12.75" customHeight="1">
      <c r="A88" s="400">
        <v>37</v>
      </c>
      <c r="B88" s="401" t="s">
        <v>1171</v>
      </c>
      <c r="C88" s="383" t="s">
        <v>1172</v>
      </c>
      <c r="D88" s="383" t="s">
        <v>279</v>
      </c>
      <c r="E88" s="383">
        <v>648</v>
      </c>
      <c r="F88" s="402"/>
      <c r="G88" s="383">
        <f>E88*F88</f>
        <v>0</v>
      </c>
    </row>
    <row r="89" spans="1:7" ht="12.75" customHeight="1">
      <c r="A89" s="400"/>
    </row>
    <row r="90" spans="1:7" ht="12.75" customHeight="1">
      <c r="A90" s="400">
        <v>38</v>
      </c>
      <c r="B90" s="420" t="s">
        <v>1144</v>
      </c>
      <c r="C90" s="401" t="s">
        <v>1173</v>
      </c>
      <c r="D90" s="383" t="s">
        <v>279</v>
      </c>
      <c r="E90" s="383">
        <v>712</v>
      </c>
      <c r="F90" s="402"/>
      <c r="G90" s="383">
        <f>E90*F90</f>
        <v>0</v>
      </c>
    </row>
    <row r="91" spans="1:7" ht="12.75" customHeight="1">
      <c r="A91" s="400"/>
    </row>
    <row r="92" spans="1:7" ht="12.75" customHeight="1">
      <c r="A92" s="400">
        <v>39</v>
      </c>
      <c r="B92" s="401" t="s">
        <v>1174</v>
      </c>
      <c r="C92" s="383" t="s">
        <v>1175</v>
      </c>
      <c r="D92" s="383" t="s">
        <v>279</v>
      </c>
      <c r="E92" s="383">
        <v>186</v>
      </c>
      <c r="F92" s="402"/>
      <c r="G92" s="383">
        <f>E92*F92</f>
        <v>0</v>
      </c>
    </row>
    <row r="93" spans="1:7" ht="12.75" customHeight="1">
      <c r="A93" s="400"/>
    </row>
    <row r="94" spans="1:7" ht="12.75" customHeight="1">
      <c r="A94" s="400">
        <v>40</v>
      </c>
      <c r="B94" s="420" t="s">
        <v>1144</v>
      </c>
      <c r="C94" s="401" t="s">
        <v>1176</v>
      </c>
      <c r="D94" s="383" t="s">
        <v>279</v>
      </c>
      <c r="E94" s="383">
        <v>205</v>
      </c>
      <c r="F94" s="402"/>
      <c r="G94" s="383">
        <f>E94*F94</f>
        <v>0</v>
      </c>
    </row>
    <row r="95" spans="1:7" ht="12.75" customHeight="1">
      <c r="A95" s="400"/>
    </row>
    <row r="96" spans="1:7" ht="12.75" customHeight="1">
      <c r="A96" s="400">
        <v>41</v>
      </c>
      <c r="B96" s="421" t="s">
        <v>1177</v>
      </c>
      <c r="C96" s="383" t="s">
        <v>1178</v>
      </c>
      <c r="D96" s="383" t="s">
        <v>279</v>
      </c>
      <c r="E96" s="383">
        <v>68</v>
      </c>
      <c r="F96" s="402"/>
      <c r="G96" s="383">
        <f>E96*F96</f>
        <v>0</v>
      </c>
    </row>
    <row r="97" spans="1:7" ht="12.75" customHeight="1">
      <c r="A97" s="400"/>
    </row>
    <row r="98" spans="1:7" ht="12.75" customHeight="1">
      <c r="A98" s="400">
        <v>42</v>
      </c>
      <c r="B98" s="420" t="s">
        <v>1144</v>
      </c>
      <c r="C98" s="401" t="s">
        <v>1179</v>
      </c>
      <c r="D98" s="383" t="s">
        <v>279</v>
      </c>
      <c r="E98" s="383">
        <v>75</v>
      </c>
      <c r="F98" s="402"/>
      <c r="G98" s="383">
        <f>E98*F98</f>
        <v>0</v>
      </c>
    </row>
    <row r="99" spans="1:7" ht="12.75" customHeight="1">
      <c r="A99" s="400"/>
      <c r="C99" s="401"/>
    </row>
    <row r="100" spans="1:7" ht="12.75" customHeight="1">
      <c r="A100" s="400">
        <v>43</v>
      </c>
      <c r="B100" s="421" t="s">
        <v>1180</v>
      </c>
      <c r="C100" s="401" t="s">
        <v>1181</v>
      </c>
      <c r="D100" s="383" t="s">
        <v>279</v>
      </c>
      <c r="E100" s="383">
        <v>44</v>
      </c>
      <c r="F100" s="402"/>
      <c r="G100" s="383">
        <f>E100*F100</f>
        <v>0</v>
      </c>
    </row>
    <row r="101" spans="1:7" ht="12.75" customHeight="1">
      <c r="A101" s="400"/>
    </row>
    <row r="102" spans="1:7" ht="12.75" customHeight="1">
      <c r="A102" s="400">
        <v>44</v>
      </c>
      <c r="B102" s="420" t="s">
        <v>1144</v>
      </c>
      <c r="C102" s="401" t="s">
        <v>1182</v>
      </c>
      <c r="D102" s="383" t="s">
        <v>279</v>
      </c>
      <c r="E102" s="383">
        <v>48</v>
      </c>
      <c r="F102" s="402"/>
      <c r="G102" s="383">
        <f>E102*F102</f>
        <v>0</v>
      </c>
    </row>
    <row r="103" spans="1:7" ht="12.75" customHeight="1">
      <c r="A103" s="400"/>
      <c r="C103" s="401"/>
    </row>
    <row r="104" spans="1:7" ht="12.75" customHeight="1">
      <c r="A104" s="400">
        <v>45</v>
      </c>
      <c r="B104" s="421" t="s">
        <v>1183</v>
      </c>
      <c r="C104" s="401" t="s">
        <v>1184</v>
      </c>
      <c r="D104" s="383" t="s">
        <v>279</v>
      </c>
      <c r="E104" s="383">
        <v>54</v>
      </c>
      <c r="F104" s="402"/>
      <c r="G104" s="383">
        <f>E104*F104</f>
        <v>0</v>
      </c>
    </row>
    <row r="105" spans="1:7" ht="12.75" customHeight="1">
      <c r="A105" s="400"/>
    </row>
    <row r="106" spans="1:7" ht="12.75" customHeight="1">
      <c r="A106" s="400">
        <v>46</v>
      </c>
      <c r="B106" s="420" t="s">
        <v>1144</v>
      </c>
      <c r="C106" s="401" t="s">
        <v>1185</v>
      </c>
      <c r="D106" s="383" t="s">
        <v>279</v>
      </c>
      <c r="E106" s="383">
        <v>59</v>
      </c>
      <c r="F106" s="402"/>
      <c r="G106" s="383">
        <f>E106*F106</f>
        <v>0</v>
      </c>
    </row>
    <row r="107" spans="1:7" ht="12.75" customHeight="1">
      <c r="A107" s="400"/>
      <c r="B107" s="420"/>
      <c r="C107" s="401"/>
    </row>
    <row r="108" spans="1:7" ht="12.75" customHeight="1">
      <c r="A108" s="400">
        <v>47</v>
      </c>
      <c r="B108" s="421" t="s">
        <v>1186</v>
      </c>
      <c r="C108" s="401" t="s">
        <v>1187</v>
      </c>
      <c r="D108" s="383" t="s">
        <v>279</v>
      </c>
      <c r="E108" s="383">
        <v>15</v>
      </c>
      <c r="F108" s="402"/>
      <c r="G108" s="383">
        <f>E108*F108</f>
        <v>0</v>
      </c>
    </row>
    <row r="109" spans="1:7" ht="12.75" customHeight="1">
      <c r="A109" s="400"/>
    </row>
    <row r="110" spans="1:7" ht="12.75" customHeight="1">
      <c r="A110" s="400">
        <v>48</v>
      </c>
      <c r="B110" s="420" t="s">
        <v>1144</v>
      </c>
      <c r="C110" s="401" t="s">
        <v>1188</v>
      </c>
      <c r="D110" s="383" t="s">
        <v>279</v>
      </c>
      <c r="E110" s="383">
        <v>17</v>
      </c>
      <c r="F110" s="402"/>
      <c r="G110" s="383">
        <f>E110*F110</f>
        <v>0</v>
      </c>
    </row>
    <row r="111" spans="1:7" ht="12.75" customHeight="1">
      <c r="A111" s="400"/>
    </row>
    <row r="112" spans="1:7">
      <c r="A112" s="400">
        <v>49</v>
      </c>
      <c r="B112" s="401" t="s">
        <v>1189</v>
      </c>
      <c r="C112" s="383" t="s">
        <v>1190</v>
      </c>
      <c r="D112" s="401" t="s">
        <v>896</v>
      </c>
      <c r="E112" s="383">
        <v>18</v>
      </c>
      <c r="F112" s="402"/>
      <c r="G112" s="383">
        <f>E112*F112</f>
        <v>0</v>
      </c>
    </row>
    <row r="113" spans="1:7">
      <c r="A113" s="400"/>
    </row>
    <row r="114" spans="1:7" ht="12.75" customHeight="1">
      <c r="A114" s="400">
        <v>50</v>
      </c>
      <c r="B114" s="420" t="s">
        <v>1144</v>
      </c>
      <c r="C114" s="401" t="s">
        <v>1191</v>
      </c>
      <c r="D114" s="383" t="s">
        <v>896</v>
      </c>
      <c r="E114" s="383">
        <v>146</v>
      </c>
      <c r="F114" s="402"/>
      <c r="G114" s="383">
        <f>E114*F114</f>
        <v>0</v>
      </c>
    </row>
    <row r="115" spans="1:7" ht="12.75" customHeight="1">
      <c r="A115" s="400"/>
      <c r="C115" s="401"/>
    </row>
    <row r="116" spans="1:7" ht="12.75" customHeight="1">
      <c r="A116" s="400">
        <v>51</v>
      </c>
      <c r="B116" s="420" t="s">
        <v>1144</v>
      </c>
      <c r="C116" s="401" t="s">
        <v>1192</v>
      </c>
      <c r="D116" s="383" t="s">
        <v>896</v>
      </c>
      <c r="E116" s="383">
        <v>146</v>
      </c>
      <c r="F116" s="402"/>
      <c r="G116" s="383">
        <f>E116*F116</f>
        <v>0</v>
      </c>
    </row>
    <row r="117" spans="1:7" ht="12.75" customHeight="1">
      <c r="A117" s="400"/>
    </row>
    <row r="118" spans="1:7" ht="12.75" customHeight="1">
      <c r="A118" s="400">
        <v>52</v>
      </c>
      <c r="B118" s="401" t="s">
        <v>1193</v>
      </c>
      <c r="C118" s="401" t="s">
        <v>1194</v>
      </c>
      <c r="D118" s="401" t="s">
        <v>896</v>
      </c>
      <c r="E118" s="383">
        <v>48</v>
      </c>
      <c r="F118" s="402"/>
      <c r="G118" s="383">
        <f>E118*F118</f>
        <v>0</v>
      </c>
    </row>
    <row r="119" spans="1:7" ht="12.75" customHeight="1">
      <c r="A119" s="400"/>
      <c r="C119" s="401"/>
    </row>
    <row r="120" spans="1:7">
      <c r="A120" s="400">
        <v>53</v>
      </c>
      <c r="B120" s="420" t="s">
        <v>1144</v>
      </c>
      <c r="C120" s="401" t="s">
        <v>1195</v>
      </c>
      <c r="D120" s="383" t="s">
        <v>896</v>
      </c>
      <c r="E120" s="383">
        <v>40</v>
      </c>
      <c r="F120" s="402"/>
      <c r="G120" s="383">
        <f>E120*F120</f>
        <v>0</v>
      </c>
    </row>
    <row r="121" spans="1:7">
      <c r="A121" s="400"/>
      <c r="C121" s="401" t="s">
        <v>1196</v>
      </c>
    </row>
    <row r="122" spans="1:7">
      <c r="A122" s="400"/>
    </row>
    <row r="123" spans="1:7">
      <c r="A123" s="422">
        <v>54</v>
      </c>
      <c r="B123" s="423" t="s">
        <v>1144</v>
      </c>
      <c r="C123" s="424" t="s">
        <v>1197</v>
      </c>
      <c r="D123" s="424" t="s">
        <v>1198</v>
      </c>
      <c r="E123" s="425">
        <v>8</v>
      </c>
      <c r="F123" s="426"/>
      <c r="G123" s="383">
        <f>E123*F123</f>
        <v>0</v>
      </c>
    </row>
    <row r="124" spans="1:7">
      <c r="A124" s="422"/>
      <c r="B124" s="424"/>
      <c r="C124" s="424" t="s">
        <v>1199</v>
      </c>
      <c r="D124" s="424"/>
      <c r="E124" s="425"/>
      <c r="F124" s="427"/>
      <c r="G124" s="427"/>
    </row>
    <row r="125" spans="1:7">
      <c r="A125" s="422"/>
      <c r="B125" s="424"/>
      <c r="C125" s="424"/>
      <c r="D125" s="424"/>
      <c r="E125" s="425"/>
      <c r="F125" s="427"/>
      <c r="G125" s="427"/>
    </row>
    <row r="126" spans="1:7">
      <c r="A126" s="400">
        <v>55</v>
      </c>
      <c r="B126" s="401" t="s">
        <v>1200</v>
      </c>
      <c r="C126" s="401" t="s">
        <v>1201</v>
      </c>
      <c r="D126" s="401" t="s">
        <v>896</v>
      </c>
      <c r="E126" s="383">
        <v>16</v>
      </c>
      <c r="F126" s="402"/>
      <c r="G126" s="383">
        <f>E126*F126</f>
        <v>0</v>
      </c>
    </row>
    <row r="127" spans="1:7">
      <c r="A127" s="400"/>
      <c r="C127" s="401"/>
    </row>
    <row r="128" spans="1:7">
      <c r="A128" s="400">
        <v>56</v>
      </c>
      <c r="B128" s="420" t="s">
        <v>1144</v>
      </c>
      <c r="C128" s="401" t="s">
        <v>1202</v>
      </c>
      <c r="D128" s="383" t="s">
        <v>896</v>
      </c>
      <c r="E128" s="383">
        <v>16</v>
      </c>
      <c r="F128" s="402"/>
      <c r="G128" s="383">
        <f>E128*F128</f>
        <v>0</v>
      </c>
    </row>
    <row r="129" spans="1:7">
      <c r="A129" s="400"/>
      <c r="C129" s="401" t="s">
        <v>1196</v>
      </c>
    </row>
    <row r="130" spans="1:7">
      <c r="A130" s="422"/>
    </row>
    <row r="131" spans="1:7">
      <c r="A131" s="400">
        <v>57</v>
      </c>
      <c r="B131" s="401" t="s">
        <v>1203</v>
      </c>
      <c r="C131" s="401" t="s">
        <v>1204</v>
      </c>
      <c r="D131" s="383" t="s">
        <v>896</v>
      </c>
      <c r="E131" s="383">
        <v>34</v>
      </c>
      <c r="F131" s="402"/>
      <c r="G131" s="383">
        <f>E131*F131</f>
        <v>0</v>
      </c>
    </row>
    <row r="132" spans="1:7">
      <c r="A132" s="422"/>
    </row>
    <row r="133" spans="1:7">
      <c r="A133" s="400">
        <v>58</v>
      </c>
      <c r="B133" s="420" t="s">
        <v>1144</v>
      </c>
      <c r="C133" s="401" t="s">
        <v>1205</v>
      </c>
      <c r="D133" s="383" t="s">
        <v>896</v>
      </c>
      <c r="E133" s="383">
        <v>34</v>
      </c>
      <c r="F133" s="402"/>
      <c r="G133" s="383">
        <f>E133*F133</f>
        <v>0</v>
      </c>
    </row>
    <row r="134" spans="1:7">
      <c r="A134" s="400"/>
      <c r="C134" s="401" t="s">
        <v>1206</v>
      </c>
    </row>
    <row r="135" spans="1:7">
      <c r="A135" s="400"/>
      <c r="C135" s="401"/>
    </row>
    <row r="136" spans="1:7">
      <c r="A136" s="400">
        <v>59</v>
      </c>
      <c r="B136" s="401" t="s">
        <v>1207</v>
      </c>
      <c r="C136" s="401" t="s">
        <v>1208</v>
      </c>
      <c r="D136" s="383" t="s">
        <v>896</v>
      </c>
      <c r="E136" s="383">
        <v>8</v>
      </c>
      <c r="F136" s="402"/>
      <c r="G136" s="383">
        <f>E136*F136</f>
        <v>0</v>
      </c>
    </row>
    <row r="137" spans="1:7">
      <c r="A137" s="422"/>
    </row>
    <row r="138" spans="1:7">
      <c r="A138" s="400">
        <v>60</v>
      </c>
      <c r="B138" s="420" t="s">
        <v>1144</v>
      </c>
      <c r="C138" s="401" t="s">
        <v>1209</v>
      </c>
      <c r="D138" s="383" t="s">
        <v>896</v>
      </c>
      <c r="E138" s="383">
        <v>8</v>
      </c>
      <c r="F138" s="402"/>
      <c r="G138" s="383">
        <f>E138*F138</f>
        <v>0</v>
      </c>
    </row>
    <row r="139" spans="1:7">
      <c r="A139" s="400"/>
      <c r="C139" s="401" t="s">
        <v>1206</v>
      </c>
    </row>
    <row r="140" spans="1:7">
      <c r="A140" s="400"/>
      <c r="C140" s="401"/>
    </row>
    <row r="141" spans="1:7">
      <c r="A141" s="400">
        <v>61</v>
      </c>
      <c r="B141" s="401" t="s">
        <v>1210</v>
      </c>
      <c r="C141" s="401" t="s">
        <v>1211</v>
      </c>
      <c r="D141" s="383" t="s">
        <v>896</v>
      </c>
      <c r="E141" s="383">
        <v>8</v>
      </c>
      <c r="F141" s="402"/>
      <c r="G141" s="383">
        <f>E141*F141</f>
        <v>0</v>
      </c>
    </row>
    <row r="142" spans="1:7">
      <c r="A142" s="422"/>
    </row>
    <row r="143" spans="1:7">
      <c r="A143" s="400">
        <v>62</v>
      </c>
      <c r="B143" s="420" t="s">
        <v>1144</v>
      </c>
      <c r="C143" s="401" t="s">
        <v>1209</v>
      </c>
      <c r="D143" s="383" t="s">
        <v>896</v>
      </c>
      <c r="E143" s="383">
        <v>8</v>
      </c>
      <c r="F143" s="402"/>
      <c r="G143" s="383">
        <f>E143*F143</f>
        <v>0</v>
      </c>
    </row>
    <row r="144" spans="1:7">
      <c r="A144" s="400"/>
      <c r="C144" s="401" t="s">
        <v>1206</v>
      </c>
    </row>
    <row r="145" spans="1:7">
      <c r="A145" s="400"/>
      <c r="C145" s="401"/>
    </row>
    <row r="146" spans="1:7">
      <c r="A146" s="400">
        <v>63</v>
      </c>
      <c r="B146" s="417" t="s">
        <v>1144</v>
      </c>
      <c r="C146" s="401" t="s">
        <v>1212</v>
      </c>
      <c r="D146" s="383" t="s">
        <v>1113</v>
      </c>
      <c r="E146" s="383">
        <v>24</v>
      </c>
      <c r="F146" s="402"/>
      <c r="G146" s="383">
        <f>E146*F146</f>
        <v>0</v>
      </c>
    </row>
    <row r="147" spans="1:7" ht="12.75" customHeight="1">
      <c r="A147" s="400"/>
      <c r="C147" s="383" t="s">
        <v>1213</v>
      </c>
    </row>
    <row r="148" spans="1:7" ht="12.75" customHeight="1">
      <c r="A148" s="400"/>
    </row>
    <row r="149" spans="1:7" ht="12.75" customHeight="1">
      <c r="A149" s="400">
        <v>64</v>
      </c>
      <c r="B149" s="383" t="s">
        <v>1214</v>
      </c>
      <c r="C149" s="401" t="s">
        <v>1215</v>
      </c>
      <c r="D149" s="383" t="s">
        <v>279</v>
      </c>
      <c r="E149" s="383">
        <v>1335</v>
      </c>
      <c r="F149" s="402"/>
      <c r="G149" s="383">
        <f>E149*F149</f>
        <v>0</v>
      </c>
    </row>
    <row r="150" spans="1:7" ht="12.75" customHeight="1">
      <c r="A150" s="400"/>
    </row>
    <row r="151" spans="1:7" ht="12.75" customHeight="1">
      <c r="A151" s="400">
        <v>65</v>
      </c>
      <c r="B151" s="401" t="s">
        <v>1216</v>
      </c>
      <c r="C151" s="383" t="s">
        <v>1217</v>
      </c>
      <c r="D151" s="383" t="s">
        <v>279</v>
      </c>
      <c r="E151" s="383">
        <v>1335</v>
      </c>
      <c r="F151" s="402"/>
      <c r="G151" s="383">
        <f>E151*F151</f>
        <v>0</v>
      </c>
    </row>
    <row r="152" spans="1:7" ht="12.75" customHeight="1">
      <c r="A152" s="400"/>
      <c r="B152" s="401"/>
      <c r="C152" s="428" t="s">
        <v>1218</v>
      </c>
    </row>
    <row r="153" spans="1:7" ht="12.75" customHeight="1">
      <c r="A153" s="400"/>
      <c r="B153" s="401"/>
    </row>
    <row r="154" spans="1:7" ht="12.6" customHeight="1">
      <c r="A154" s="429">
        <v>0</v>
      </c>
      <c r="B154" s="405"/>
      <c r="C154" s="404" t="s">
        <v>1219</v>
      </c>
      <c r="D154" s="405"/>
      <c r="E154" s="406"/>
      <c r="F154" s="407"/>
      <c r="G154" s="407">
        <f>SUM(G84:G151)</f>
        <v>0</v>
      </c>
    </row>
    <row r="155" spans="1:7" ht="12.6" customHeight="1">
      <c r="A155" s="429"/>
      <c r="B155" s="419"/>
      <c r="C155" s="404"/>
      <c r="D155" s="405"/>
      <c r="E155" s="406"/>
      <c r="F155" s="407"/>
      <c r="G155" s="407"/>
    </row>
    <row r="156" spans="1:7" ht="12.6" customHeight="1">
      <c r="A156" s="430"/>
      <c r="B156" s="431">
        <v>713</v>
      </c>
      <c r="C156" s="432" t="s">
        <v>1220</v>
      </c>
      <c r="D156" s="433"/>
      <c r="E156" s="434"/>
      <c r="F156" s="435"/>
      <c r="G156" s="435"/>
    </row>
    <row r="157" spans="1:7" ht="12.6" customHeight="1">
      <c r="A157" s="422">
        <v>66</v>
      </c>
      <c r="B157" s="424" t="s">
        <v>1221</v>
      </c>
      <c r="C157" s="424" t="s">
        <v>1222</v>
      </c>
      <c r="D157" s="424" t="s">
        <v>1223</v>
      </c>
      <c r="E157" s="425">
        <v>352</v>
      </c>
      <c r="F157" s="426"/>
      <c r="G157" s="427">
        <f>E157*F157</f>
        <v>0</v>
      </c>
    </row>
    <row r="158" spans="1:7" ht="12.6" customHeight="1">
      <c r="A158" s="422"/>
      <c r="B158" s="424"/>
      <c r="C158" s="424" t="s">
        <v>1224</v>
      </c>
      <c r="D158" s="424"/>
      <c r="E158" s="425"/>
      <c r="F158" s="427"/>
      <c r="G158" s="427"/>
    </row>
    <row r="159" spans="1:7" ht="12.6" customHeight="1">
      <c r="A159" s="422"/>
      <c r="B159" s="424"/>
      <c r="C159" s="424"/>
      <c r="D159" s="424"/>
      <c r="E159" s="425"/>
      <c r="F159" s="427"/>
      <c r="G159" s="427"/>
    </row>
    <row r="160" spans="1:7" ht="12.6" customHeight="1">
      <c r="A160" s="422">
        <v>67</v>
      </c>
      <c r="B160" s="424" t="s">
        <v>1225</v>
      </c>
      <c r="C160" s="424" t="s">
        <v>1226</v>
      </c>
      <c r="D160" s="424" t="s">
        <v>1223</v>
      </c>
      <c r="E160" s="425">
        <v>894</v>
      </c>
      <c r="F160" s="426"/>
      <c r="G160" s="427">
        <f>E160*F160</f>
        <v>0</v>
      </c>
    </row>
    <row r="161" spans="1:7" ht="12.6" customHeight="1">
      <c r="A161" s="422"/>
      <c r="B161" s="424"/>
      <c r="C161" s="424" t="s">
        <v>1224</v>
      </c>
      <c r="D161" s="424"/>
      <c r="E161" s="425"/>
      <c r="F161" s="427"/>
      <c r="G161" s="427"/>
    </row>
    <row r="162" spans="1:7" ht="12.6" customHeight="1">
      <c r="A162" s="422"/>
      <c r="B162" s="424"/>
      <c r="C162" s="424"/>
      <c r="D162" s="424"/>
      <c r="E162" s="425"/>
      <c r="F162" s="427"/>
      <c r="G162" s="427"/>
    </row>
    <row r="163" spans="1:7" ht="12.6" customHeight="1">
      <c r="A163" s="422">
        <v>68</v>
      </c>
      <c r="B163" s="424" t="s">
        <v>1227</v>
      </c>
      <c r="C163" s="424" t="s">
        <v>1228</v>
      </c>
      <c r="D163" s="424" t="s">
        <v>1223</v>
      </c>
      <c r="E163" s="425">
        <v>69</v>
      </c>
      <c r="F163" s="426"/>
      <c r="G163" s="427">
        <f>E163*F163</f>
        <v>0</v>
      </c>
    </row>
    <row r="164" spans="1:7" ht="12.6" customHeight="1">
      <c r="A164" s="422"/>
      <c r="B164" s="424"/>
      <c r="C164" s="424" t="s">
        <v>1224</v>
      </c>
      <c r="D164" s="424"/>
      <c r="E164" s="425"/>
      <c r="F164" s="427"/>
      <c r="G164" s="427"/>
    </row>
    <row r="165" spans="1:7" ht="12.6" customHeight="1">
      <c r="A165" s="422"/>
      <c r="B165" s="424"/>
      <c r="C165" s="424"/>
      <c r="D165" s="424"/>
      <c r="E165" s="425"/>
      <c r="F165" s="427"/>
      <c r="G165" s="427"/>
    </row>
    <row r="166" spans="1:7" ht="12.6" customHeight="1">
      <c r="A166" s="422">
        <v>69</v>
      </c>
      <c r="B166" s="424" t="s">
        <v>1229</v>
      </c>
      <c r="C166" s="424" t="s">
        <v>1230</v>
      </c>
      <c r="D166" s="424" t="s">
        <v>1223</v>
      </c>
      <c r="E166" s="425">
        <v>22</v>
      </c>
      <c r="F166" s="426"/>
      <c r="G166" s="427">
        <f>E166*F166</f>
        <v>0</v>
      </c>
    </row>
    <row r="167" spans="1:7" ht="12.6" customHeight="1">
      <c r="A167" s="422"/>
      <c r="B167" s="424"/>
      <c r="C167" s="424" t="s">
        <v>1231</v>
      </c>
      <c r="D167" s="424"/>
      <c r="E167" s="425"/>
      <c r="F167" s="427"/>
      <c r="G167" s="427"/>
    </row>
    <row r="168" spans="1:7" ht="12.6" customHeight="1">
      <c r="A168" s="422"/>
      <c r="B168" s="424"/>
      <c r="C168" s="424"/>
      <c r="D168" s="424"/>
      <c r="E168" s="425"/>
      <c r="F168" s="427"/>
      <c r="G168" s="427"/>
    </row>
    <row r="169" spans="1:7" ht="12.6" customHeight="1">
      <c r="A169" s="422">
        <v>70</v>
      </c>
      <c r="B169" s="424" t="s">
        <v>1232</v>
      </c>
      <c r="C169" s="424" t="s">
        <v>1233</v>
      </c>
      <c r="D169" s="424" t="s">
        <v>1223</v>
      </c>
      <c r="E169" s="425">
        <v>23</v>
      </c>
      <c r="F169" s="426"/>
      <c r="G169" s="427">
        <f>E169*F169</f>
        <v>0</v>
      </c>
    </row>
    <row r="170" spans="1:7" ht="12.6" customHeight="1">
      <c r="A170" s="422"/>
      <c r="B170" s="424"/>
      <c r="C170" s="424" t="s">
        <v>1231</v>
      </c>
      <c r="D170" s="424"/>
      <c r="E170" s="425"/>
      <c r="F170" s="427"/>
      <c r="G170" s="427"/>
    </row>
    <row r="171" spans="1:7" ht="12.6" customHeight="1">
      <c r="A171" s="422"/>
      <c r="B171" s="424"/>
      <c r="C171" s="424"/>
      <c r="D171" s="424"/>
      <c r="E171" s="425"/>
      <c r="F171" s="427"/>
      <c r="G171" s="427"/>
    </row>
    <row r="172" spans="1:7" ht="12.6" customHeight="1">
      <c r="A172" s="422">
        <v>71</v>
      </c>
      <c r="B172" s="424" t="s">
        <v>1234</v>
      </c>
      <c r="C172" s="424" t="s">
        <v>1235</v>
      </c>
      <c r="D172" s="424" t="s">
        <v>1223</v>
      </c>
      <c r="E172" s="425">
        <v>17</v>
      </c>
      <c r="F172" s="426"/>
      <c r="G172" s="427">
        <f>E172*F172</f>
        <v>0</v>
      </c>
    </row>
    <row r="173" spans="1:7" ht="12.6" customHeight="1">
      <c r="A173" s="422"/>
      <c r="B173" s="424"/>
      <c r="C173" s="424" t="s">
        <v>1231</v>
      </c>
      <c r="D173" s="424"/>
      <c r="E173" s="425"/>
      <c r="F173" s="427"/>
      <c r="G173" s="427"/>
    </row>
    <row r="174" spans="1:7" ht="12.6" customHeight="1">
      <c r="A174" s="422"/>
      <c r="B174" s="424"/>
      <c r="C174" s="424"/>
      <c r="D174" s="424"/>
      <c r="E174" s="425"/>
      <c r="F174" s="427"/>
      <c r="G174" s="427"/>
    </row>
    <row r="175" spans="1:7" ht="12.6" customHeight="1">
      <c r="A175" s="422">
        <v>72</v>
      </c>
      <c r="B175" s="424" t="s">
        <v>1236</v>
      </c>
      <c r="C175" s="424" t="s">
        <v>1237</v>
      </c>
      <c r="D175" s="424" t="s">
        <v>1223</v>
      </c>
      <c r="E175" s="425">
        <v>22</v>
      </c>
      <c r="F175" s="426"/>
      <c r="G175" s="427">
        <f>E175*F175</f>
        <v>0</v>
      </c>
    </row>
    <row r="176" spans="1:7" ht="12.6" customHeight="1">
      <c r="A176" s="422"/>
      <c r="B176" s="424"/>
      <c r="C176" s="424" t="s">
        <v>1231</v>
      </c>
      <c r="D176" s="424"/>
      <c r="E176" s="425"/>
      <c r="F176" s="427"/>
      <c r="G176" s="427"/>
    </row>
    <row r="177" spans="1:7" ht="12.6" customHeight="1">
      <c r="A177" s="422"/>
      <c r="B177" s="424"/>
      <c r="C177" s="424"/>
      <c r="D177" s="424"/>
      <c r="E177" s="425"/>
      <c r="F177" s="427"/>
      <c r="G177" s="427"/>
    </row>
    <row r="178" spans="1:7" ht="12.6" customHeight="1">
      <c r="A178" s="422">
        <v>73</v>
      </c>
      <c r="B178" s="424" t="s">
        <v>1238</v>
      </c>
      <c r="C178" s="424" t="s">
        <v>1239</v>
      </c>
      <c r="D178" s="424" t="s">
        <v>1223</v>
      </c>
      <c r="E178" s="425">
        <v>50</v>
      </c>
      <c r="F178" s="426"/>
      <c r="G178" s="427">
        <f>E178*F178</f>
        <v>0</v>
      </c>
    </row>
    <row r="179" spans="1:7" ht="12.6" customHeight="1">
      <c r="A179" s="422"/>
      <c r="B179" s="424"/>
      <c r="C179" s="424" t="s">
        <v>1231</v>
      </c>
      <c r="D179" s="424"/>
      <c r="E179" s="425"/>
      <c r="F179" s="427"/>
      <c r="G179" s="427"/>
    </row>
    <row r="180" spans="1:7" ht="12.6" customHeight="1">
      <c r="A180" s="422"/>
      <c r="B180" s="424"/>
      <c r="C180" s="424"/>
      <c r="D180" s="424"/>
      <c r="E180" s="425"/>
      <c r="F180" s="427"/>
      <c r="G180" s="427"/>
    </row>
    <row r="181" spans="1:7" ht="12.6" customHeight="1">
      <c r="A181" s="422">
        <v>74</v>
      </c>
      <c r="B181" s="423" t="s">
        <v>1144</v>
      </c>
      <c r="C181" s="424" t="s">
        <v>1240</v>
      </c>
      <c r="D181" s="424" t="s">
        <v>1113</v>
      </c>
      <c r="E181" s="425">
        <v>10</v>
      </c>
      <c r="F181" s="426"/>
      <c r="G181" s="427">
        <f>E181*F181</f>
        <v>0</v>
      </c>
    </row>
    <row r="182" spans="1:7" ht="12.6" customHeight="1">
      <c r="A182" s="430"/>
      <c r="B182" s="422"/>
      <c r="C182" s="432" t="s">
        <v>1241</v>
      </c>
      <c r="D182" s="424"/>
      <c r="E182" s="425"/>
      <c r="F182" s="427"/>
      <c r="G182" s="436">
        <f>SUM(G157:G181)</f>
        <v>0</v>
      </c>
    </row>
    <row r="183" spans="1:7" ht="12.6" customHeight="1">
      <c r="A183" s="437"/>
      <c r="B183" s="433"/>
      <c r="C183" s="433"/>
      <c r="D183" s="433"/>
      <c r="E183" s="434"/>
      <c r="F183" s="435"/>
      <c r="G183" s="438"/>
    </row>
    <row r="184" spans="1:7" ht="12.6" customHeight="1">
      <c r="A184" s="437"/>
      <c r="B184" s="433"/>
      <c r="C184" s="433"/>
      <c r="D184" s="433"/>
      <c r="E184" s="434"/>
      <c r="F184" s="435"/>
      <c r="G184" s="438"/>
    </row>
    <row r="185" spans="1:7" ht="15" customHeight="1">
      <c r="A185" s="409">
        <v>0</v>
      </c>
      <c r="B185" s="410" t="s">
        <v>1242</v>
      </c>
      <c r="C185" s="398" t="s">
        <v>1243</v>
      </c>
      <c r="D185" s="439"/>
      <c r="E185" s="440"/>
      <c r="F185" s="441"/>
      <c r="G185" s="441"/>
    </row>
    <row r="186" spans="1:7" ht="12.75" customHeight="1">
      <c r="A186" s="400">
        <v>75</v>
      </c>
      <c r="B186" s="383" t="s">
        <v>1244</v>
      </c>
      <c r="C186" s="383" t="s">
        <v>1245</v>
      </c>
      <c r="D186" s="383" t="s">
        <v>896</v>
      </c>
      <c r="E186" s="383">
        <v>47</v>
      </c>
      <c r="F186" s="402"/>
      <c r="G186" s="383">
        <f>E186*F186</f>
        <v>0</v>
      </c>
    </row>
    <row r="187" spans="1:7" ht="12.75" customHeight="1">
      <c r="A187" s="400"/>
    </row>
    <row r="188" spans="1:7" ht="12.75" customHeight="1">
      <c r="A188" s="400">
        <v>76</v>
      </c>
      <c r="B188" s="420" t="s">
        <v>1144</v>
      </c>
      <c r="C188" s="401" t="s">
        <v>1246</v>
      </c>
      <c r="D188" s="383" t="s">
        <v>896</v>
      </c>
      <c r="E188" s="383">
        <v>47</v>
      </c>
      <c r="F188" s="402"/>
      <c r="G188" s="383">
        <f>E188*F188</f>
        <v>0</v>
      </c>
    </row>
    <row r="189" spans="1:7" ht="12.75" customHeight="1">
      <c r="A189" s="400"/>
      <c r="C189" s="401" t="s">
        <v>1247</v>
      </c>
    </row>
    <row r="190" spans="1:7" ht="12.75" customHeight="1">
      <c r="A190" s="400"/>
    </row>
    <row r="191" spans="1:7">
      <c r="A191" s="400">
        <v>77</v>
      </c>
      <c r="B191" s="420" t="s">
        <v>1144</v>
      </c>
      <c r="C191" s="401" t="s">
        <v>1248</v>
      </c>
      <c r="D191" s="383" t="s">
        <v>896</v>
      </c>
      <c r="E191" s="383">
        <v>47</v>
      </c>
      <c r="F191" s="402"/>
      <c r="G191" s="383">
        <f>E191*F191</f>
        <v>0</v>
      </c>
    </row>
    <row r="192" spans="1:7">
      <c r="A192" s="400"/>
      <c r="C192" s="401"/>
    </row>
    <row r="193" spans="1:7">
      <c r="A193" s="400">
        <v>78</v>
      </c>
      <c r="B193" s="420" t="s">
        <v>1144</v>
      </c>
      <c r="C193" s="401" t="s">
        <v>1249</v>
      </c>
      <c r="D193" s="383" t="s">
        <v>896</v>
      </c>
      <c r="E193" s="383">
        <v>47</v>
      </c>
      <c r="F193" s="402"/>
      <c r="G193" s="383">
        <f>E193*F193</f>
        <v>0</v>
      </c>
    </row>
    <row r="194" spans="1:7">
      <c r="A194" s="400"/>
      <c r="C194" s="401"/>
    </row>
    <row r="195" spans="1:7">
      <c r="A195" s="400">
        <v>79</v>
      </c>
      <c r="B195" s="383" t="s">
        <v>1244</v>
      </c>
      <c r="C195" s="401" t="s">
        <v>1250</v>
      </c>
      <c r="D195" s="383" t="s">
        <v>896</v>
      </c>
      <c r="E195" s="383">
        <v>1</v>
      </c>
      <c r="F195" s="402"/>
      <c r="G195" s="383">
        <f>E195*F195</f>
        <v>0</v>
      </c>
    </row>
    <row r="196" spans="1:7">
      <c r="A196" s="400"/>
    </row>
    <row r="197" spans="1:7">
      <c r="A197" s="400">
        <v>80</v>
      </c>
      <c r="B197" s="420" t="s">
        <v>1144</v>
      </c>
      <c r="C197" s="401" t="s">
        <v>1246</v>
      </c>
      <c r="D197" s="383" t="s">
        <v>896</v>
      </c>
      <c r="E197" s="383">
        <v>1</v>
      </c>
      <c r="F197" s="402"/>
      <c r="G197" s="383">
        <f>E197*F197</f>
        <v>0</v>
      </c>
    </row>
    <row r="198" spans="1:7">
      <c r="A198" s="400"/>
      <c r="C198" s="401" t="s">
        <v>1251</v>
      </c>
    </row>
    <row r="199" spans="1:7">
      <c r="A199" s="400"/>
    </row>
    <row r="200" spans="1:7">
      <c r="A200" s="400">
        <v>81</v>
      </c>
      <c r="B200" s="420" t="s">
        <v>1144</v>
      </c>
      <c r="C200" s="401" t="s">
        <v>1248</v>
      </c>
      <c r="D200" s="383" t="s">
        <v>896</v>
      </c>
      <c r="E200" s="383">
        <v>1</v>
      </c>
      <c r="F200" s="402"/>
      <c r="G200" s="383">
        <f>E200*F200</f>
        <v>0</v>
      </c>
    </row>
    <row r="201" spans="1:7">
      <c r="A201" s="400"/>
      <c r="C201" s="401"/>
    </row>
    <row r="202" spans="1:7">
      <c r="A202" s="400">
        <v>82</v>
      </c>
      <c r="B202" s="420" t="s">
        <v>1144</v>
      </c>
      <c r="C202" s="401" t="s">
        <v>1252</v>
      </c>
      <c r="D202" s="383" t="s">
        <v>896</v>
      </c>
      <c r="E202" s="383">
        <v>1</v>
      </c>
      <c r="F202" s="402"/>
      <c r="G202" s="383">
        <f>E202*F202</f>
        <v>0</v>
      </c>
    </row>
    <row r="203" spans="1:7">
      <c r="A203" s="400"/>
      <c r="C203" s="401"/>
    </row>
    <row r="204" spans="1:7">
      <c r="A204" s="400">
        <v>83</v>
      </c>
      <c r="B204" s="401" t="s">
        <v>1253</v>
      </c>
      <c r="C204" s="401" t="s">
        <v>1254</v>
      </c>
      <c r="D204" s="383" t="s">
        <v>896</v>
      </c>
      <c r="E204" s="383">
        <v>1</v>
      </c>
      <c r="F204" s="402"/>
      <c r="G204" s="383">
        <f>E204*F204</f>
        <v>0</v>
      </c>
    </row>
    <row r="205" spans="1:7">
      <c r="A205" s="400"/>
      <c r="C205" s="401" t="s">
        <v>1149</v>
      </c>
    </row>
    <row r="206" spans="1:7">
      <c r="A206" s="400"/>
      <c r="C206" s="401"/>
    </row>
    <row r="207" spans="1:7">
      <c r="A207" s="400">
        <v>84</v>
      </c>
      <c r="B207" s="401" t="s">
        <v>1255</v>
      </c>
      <c r="C207" s="401" t="s">
        <v>1256</v>
      </c>
      <c r="D207" s="383" t="s">
        <v>896</v>
      </c>
      <c r="E207" s="383">
        <v>1</v>
      </c>
      <c r="F207" s="402"/>
      <c r="G207" s="383">
        <f>E207*F207</f>
        <v>0</v>
      </c>
    </row>
    <row r="208" spans="1:7">
      <c r="A208" s="400"/>
      <c r="C208" s="401" t="s">
        <v>1149</v>
      </c>
    </row>
    <row r="209" spans="1:7">
      <c r="A209" s="400"/>
    </row>
    <row r="210" spans="1:7">
      <c r="A210" s="400">
        <v>85</v>
      </c>
      <c r="B210" s="383" t="s">
        <v>1257</v>
      </c>
      <c r="C210" s="401" t="s">
        <v>1258</v>
      </c>
      <c r="D210" s="383" t="s">
        <v>896</v>
      </c>
      <c r="E210" s="383">
        <v>72</v>
      </c>
      <c r="F210" s="402"/>
      <c r="G210" s="383">
        <f>E210*F210</f>
        <v>0</v>
      </c>
    </row>
    <row r="211" spans="1:7">
      <c r="A211" s="400"/>
    </row>
    <row r="212" spans="1:7">
      <c r="A212" s="400">
        <v>86</v>
      </c>
      <c r="B212" s="420" t="s">
        <v>1144</v>
      </c>
      <c r="C212" s="401" t="s">
        <v>1259</v>
      </c>
      <c r="D212" s="383" t="s">
        <v>896</v>
      </c>
      <c r="E212" s="383">
        <v>72</v>
      </c>
      <c r="F212" s="402"/>
      <c r="G212" s="383">
        <f>E212*F212</f>
        <v>0</v>
      </c>
    </row>
    <row r="213" spans="1:7">
      <c r="A213" s="400"/>
      <c r="C213" s="401" t="s">
        <v>1260</v>
      </c>
    </row>
    <row r="214" spans="1:7">
      <c r="A214" s="400"/>
      <c r="C214" s="401"/>
    </row>
    <row r="215" spans="1:7">
      <c r="A215" s="400">
        <v>87</v>
      </c>
      <c r="B215" s="420" t="s">
        <v>1144</v>
      </c>
      <c r="C215" s="401" t="s">
        <v>1261</v>
      </c>
      <c r="D215" s="383" t="s">
        <v>896</v>
      </c>
      <c r="E215" s="383">
        <v>72</v>
      </c>
      <c r="F215" s="402"/>
      <c r="G215" s="383">
        <f>E215*F215</f>
        <v>0</v>
      </c>
    </row>
    <row r="216" spans="1:7">
      <c r="A216" s="400"/>
      <c r="C216" s="401"/>
    </row>
    <row r="217" spans="1:7">
      <c r="A217" s="400">
        <v>88</v>
      </c>
      <c r="B217" s="442" t="s">
        <v>1262</v>
      </c>
      <c r="C217" s="383" t="s">
        <v>1263</v>
      </c>
      <c r="D217" s="383" t="s">
        <v>349</v>
      </c>
      <c r="E217" s="383">
        <v>72</v>
      </c>
      <c r="F217" s="402"/>
      <c r="G217" s="383">
        <f>E217*F217</f>
        <v>0</v>
      </c>
    </row>
    <row r="218" spans="1:7">
      <c r="A218" s="400"/>
    </row>
    <row r="219" spans="1:7">
      <c r="A219" s="413">
        <v>89</v>
      </c>
      <c r="B219" s="443" t="s">
        <v>1144</v>
      </c>
      <c r="C219" s="414" t="s">
        <v>1264</v>
      </c>
      <c r="D219" s="444" t="s">
        <v>896</v>
      </c>
      <c r="E219" s="444">
        <v>70</v>
      </c>
      <c r="F219" s="402"/>
      <c r="G219" s="444">
        <f>E219*F219</f>
        <v>0</v>
      </c>
    </row>
    <row r="220" spans="1:7">
      <c r="A220" s="400"/>
      <c r="C220" s="401" t="s">
        <v>1265</v>
      </c>
    </row>
    <row r="221" spans="1:7">
      <c r="A221" s="400"/>
      <c r="C221" s="401"/>
    </row>
    <row r="222" spans="1:7">
      <c r="A222" s="400">
        <v>90</v>
      </c>
      <c r="B222" s="383" t="s">
        <v>1257</v>
      </c>
      <c r="C222" s="401" t="s">
        <v>1266</v>
      </c>
      <c r="D222" s="383" t="s">
        <v>896</v>
      </c>
      <c r="E222" s="383">
        <v>1</v>
      </c>
      <c r="F222" s="402"/>
      <c r="G222" s="383">
        <f>E222*F222</f>
        <v>0</v>
      </c>
    </row>
    <row r="223" spans="1:7">
      <c r="A223" s="400"/>
    </row>
    <row r="224" spans="1:7">
      <c r="A224" s="400">
        <v>91</v>
      </c>
      <c r="B224" s="420" t="s">
        <v>1144</v>
      </c>
      <c r="C224" s="401" t="s">
        <v>1259</v>
      </c>
      <c r="D224" s="383" t="s">
        <v>896</v>
      </c>
      <c r="E224" s="383">
        <v>1</v>
      </c>
      <c r="F224" s="402"/>
      <c r="G224" s="383">
        <f>E224*F224</f>
        <v>0</v>
      </c>
    </row>
    <row r="225" spans="1:7">
      <c r="A225" s="400"/>
      <c r="C225" s="401" t="s">
        <v>1267</v>
      </c>
    </row>
    <row r="226" spans="1:7">
      <c r="A226" s="400"/>
      <c r="C226" s="401" t="s">
        <v>1268</v>
      </c>
    </row>
    <row r="227" spans="1:7">
      <c r="A227" s="400"/>
      <c r="C227" s="401"/>
    </row>
    <row r="228" spans="1:7">
      <c r="A228" s="413">
        <v>92</v>
      </c>
      <c r="B228" s="443" t="s">
        <v>1144</v>
      </c>
      <c r="C228" s="414" t="s">
        <v>1269</v>
      </c>
      <c r="D228" s="444" t="s">
        <v>896</v>
      </c>
      <c r="E228" s="444">
        <v>3</v>
      </c>
      <c r="F228" s="402"/>
      <c r="G228" s="444">
        <f>E228*F228</f>
        <v>0</v>
      </c>
    </row>
    <row r="229" spans="1:7">
      <c r="A229" s="400"/>
      <c r="C229" s="401"/>
    </row>
    <row r="230" spans="1:7">
      <c r="A230" s="400">
        <v>93</v>
      </c>
      <c r="B230" s="420" t="s">
        <v>1144</v>
      </c>
      <c r="C230" s="401" t="s">
        <v>1261</v>
      </c>
      <c r="D230" s="383" t="s">
        <v>896</v>
      </c>
      <c r="E230" s="383">
        <v>1</v>
      </c>
      <c r="F230" s="402"/>
      <c r="G230" s="383">
        <f>E230*F230</f>
        <v>0</v>
      </c>
    </row>
    <row r="231" spans="1:7">
      <c r="A231" s="400"/>
      <c r="C231" s="401"/>
    </row>
    <row r="232" spans="1:7">
      <c r="A232" s="413">
        <v>94</v>
      </c>
      <c r="B232" s="445" t="s">
        <v>1262</v>
      </c>
      <c r="C232" s="444" t="s">
        <v>1263</v>
      </c>
      <c r="D232" s="444" t="s">
        <v>349</v>
      </c>
      <c r="E232" s="444">
        <v>3</v>
      </c>
      <c r="F232" s="402"/>
      <c r="G232" s="444">
        <f>E232*F232</f>
        <v>0</v>
      </c>
    </row>
    <row r="233" spans="1:7">
      <c r="A233" s="400"/>
    </row>
    <row r="234" spans="1:7">
      <c r="A234" s="413">
        <v>95</v>
      </c>
      <c r="B234" s="443" t="s">
        <v>1144</v>
      </c>
      <c r="C234" s="414" t="s">
        <v>1270</v>
      </c>
      <c r="D234" s="444" t="s">
        <v>896</v>
      </c>
      <c r="E234" s="444">
        <v>3</v>
      </c>
      <c r="F234" s="402"/>
      <c r="G234" s="444">
        <f>E234*F234</f>
        <v>0</v>
      </c>
    </row>
    <row r="235" spans="1:7">
      <c r="A235" s="413"/>
      <c r="B235" s="444"/>
      <c r="C235" s="414" t="s">
        <v>1271</v>
      </c>
      <c r="D235" s="444"/>
      <c r="E235" s="444"/>
      <c r="F235" s="444"/>
      <c r="G235" s="444"/>
    </row>
    <row r="236" spans="1:7">
      <c r="A236" s="400"/>
      <c r="C236" s="401"/>
    </row>
    <row r="237" spans="1:7">
      <c r="A237" s="400">
        <v>96</v>
      </c>
      <c r="B237" s="401" t="s">
        <v>1272</v>
      </c>
      <c r="C237" s="401" t="s">
        <v>1273</v>
      </c>
      <c r="D237" s="383" t="s">
        <v>896</v>
      </c>
      <c r="E237" s="383">
        <v>1</v>
      </c>
      <c r="F237" s="402"/>
      <c r="G237" s="383">
        <f>E237*F237</f>
        <v>0</v>
      </c>
    </row>
    <row r="238" spans="1:7">
      <c r="A238" s="400"/>
      <c r="C238" s="401" t="s">
        <v>1274</v>
      </c>
    </row>
    <row r="239" spans="1:7">
      <c r="A239" s="400"/>
      <c r="C239" s="401"/>
    </row>
    <row r="240" spans="1:7">
      <c r="A240" s="400">
        <v>97</v>
      </c>
      <c r="B240" s="401" t="s">
        <v>1272</v>
      </c>
      <c r="C240" s="401" t="s">
        <v>1273</v>
      </c>
      <c r="D240" s="383" t="s">
        <v>896</v>
      </c>
      <c r="E240" s="383">
        <v>1</v>
      </c>
      <c r="F240" s="402"/>
      <c r="G240" s="383">
        <f>E240*F240</f>
        <v>0</v>
      </c>
    </row>
    <row r="241" spans="1:7">
      <c r="A241" s="400"/>
      <c r="C241" s="401" t="s">
        <v>1275</v>
      </c>
    </row>
    <row r="242" spans="1:7">
      <c r="A242" s="400"/>
      <c r="C242" s="401"/>
    </row>
    <row r="243" spans="1:7">
      <c r="A243" s="400">
        <v>98</v>
      </c>
      <c r="B243" s="420" t="s">
        <v>1144</v>
      </c>
      <c r="C243" s="401" t="s">
        <v>1276</v>
      </c>
      <c r="D243" s="383" t="s">
        <v>896</v>
      </c>
      <c r="E243" s="383">
        <v>1</v>
      </c>
      <c r="F243" s="402"/>
      <c r="G243" s="383">
        <f>E243*F243</f>
        <v>0</v>
      </c>
    </row>
    <row r="244" spans="1:7">
      <c r="A244" s="400"/>
    </row>
    <row r="245" spans="1:7">
      <c r="A245" s="413">
        <v>99</v>
      </c>
      <c r="B245" s="443" t="s">
        <v>1144</v>
      </c>
      <c r="C245" s="414" t="s">
        <v>1277</v>
      </c>
      <c r="D245" s="444" t="s">
        <v>896</v>
      </c>
      <c r="E245" s="444">
        <v>57</v>
      </c>
      <c r="F245" s="402"/>
      <c r="G245" s="444">
        <f>E245*F245</f>
        <v>0</v>
      </c>
    </row>
    <row r="246" spans="1:7">
      <c r="A246" s="413"/>
      <c r="B246" s="444"/>
      <c r="C246" s="414" t="s">
        <v>1278</v>
      </c>
      <c r="D246" s="444"/>
      <c r="E246" s="444"/>
      <c r="F246" s="444"/>
      <c r="G246" s="444"/>
    </row>
    <row r="247" spans="1:7">
      <c r="A247" s="413"/>
      <c r="B247" s="444"/>
      <c r="C247" s="446" t="s">
        <v>1279</v>
      </c>
      <c r="D247" s="444"/>
      <c r="E247" s="444"/>
      <c r="F247" s="444"/>
      <c r="G247" s="444"/>
    </row>
    <row r="248" spans="1:7">
      <c r="A248" s="400"/>
      <c r="C248" s="401"/>
    </row>
    <row r="249" spans="1:7">
      <c r="A249" s="413">
        <v>100</v>
      </c>
      <c r="B249" s="443" t="s">
        <v>1144</v>
      </c>
      <c r="C249" s="414" t="s">
        <v>1280</v>
      </c>
      <c r="D249" s="444" t="s">
        <v>896</v>
      </c>
      <c r="E249" s="444">
        <v>57</v>
      </c>
      <c r="F249" s="402"/>
      <c r="G249" s="444">
        <f>E249*F249</f>
        <v>0</v>
      </c>
    </row>
    <row r="250" spans="1:7">
      <c r="A250" s="400"/>
      <c r="C250" s="401"/>
    </row>
    <row r="251" spans="1:7">
      <c r="A251" s="413">
        <v>101</v>
      </c>
      <c r="B251" s="445" t="s">
        <v>1281</v>
      </c>
      <c r="C251" s="414" t="s">
        <v>1282</v>
      </c>
      <c r="D251" s="444" t="s">
        <v>349</v>
      </c>
      <c r="E251" s="444">
        <v>55</v>
      </c>
      <c r="F251" s="402"/>
      <c r="G251" s="444">
        <f>E251*F251</f>
        <v>0</v>
      </c>
    </row>
    <row r="252" spans="1:7">
      <c r="A252" s="400"/>
    </row>
    <row r="253" spans="1:7">
      <c r="A253" s="413">
        <v>102</v>
      </c>
      <c r="B253" s="443" t="s">
        <v>1144</v>
      </c>
      <c r="C253" s="414" t="s">
        <v>1283</v>
      </c>
      <c r="D253" s="444" t="s">
        <v>896</v>
      </c>
      <c r="E253" s="444">
        <v>55</v>
      </c>
      <c r="F253" s="402"/>
      <c r="G253" s="444">
        <f>E253*F253</f>
        <v>0</v>
      </c>
    </row>
    <row r="254" spans="1:7">
      <c r="A254" s="400"/>
      <c r="C254" s="401"/>
    </row>
    <row r="255" spans="1:7">
      <c r="A255" s="413">
        <v>103</v>
      </c>
      <c r="B255" s="447" t="s">
        <v>1144</v>
      </c>
      <c r="C255" s="414" t="s">
        <v>1284</v>
      </c>
      <c r="D255" s="414" t="s">
        <v>349</v>
      </c>
      <c r="E255" s="444">
        <v>55</v>
      </c>
      <c r="F255" s="402"/>
      <c r="G255" s="444">
        <f>E255*F255</f>
        <v>0</v>
      </c>
    </row>
    <row r="256" spans="1:7">
      <c r="A256" s="400"/>
      <c r="C256" s="401"/>
    </row>
    <row r="257" spans="1:7">
      <c r="A257" s="413">
        <v>104</v>
      </c>
      <c r="B257" s="443" t="s">
        <v>1144</v>
      </c>
      <c r="C257" s="414" t="s">
        <v>1285</v>
      </c>
      <c r="D257" s="444" t="s">
        <v>896</v>
      </c>
      <c r="E257" s="444">
        <v>53</v>
      </c>
      <c r="F257" s="402"/>
      <c r="G257" s="444">
        <f>E257*F257</f>
        <v>0</v>
      </c>
    </row>
    <row r="258" spans="1:7">
      <c r="A258" s="413"/>
      <c r="B258" s="444"/>
      <c r="C258" s="414" t="s">
        <v>1286</v>
      </c>
      <c r="D258" s="444"/>
      <c r="E258" s="444"/>
      <c r="F258" s="444"/>
      <c r="G258" s="444"/>
    </row>
    <row r="259" spans="1:7">
      <c r="A259" s="400"/>
    </row>
    <row r="260" spans="1:7">
      <c r="A260" s="400">
        <v>105</v>
      </c>
      <c r="B260" s="417" t="s">
        <v>1144</v>
      </c>
      <c r="C260" s="401" t="s">
        <v>1287</v>
      </c>
      <c r="D260" s="383" t="s">
        <v>896</v>
      </c>
      <c r="E260" s="383">
        <v>2</v>
      </c>
      <c r="F260" s="402"/>
      <c r="G260" s="383">
        <f>E260*F260</f>
        <v>0</v>
      </c>
    </row>
    <row r="261" spans="1:7">
      <c r="A261" s="400"/>
      <c r="C261" s="401" t="s">
        <v>1154</v>
      </c>
    </row>
    <row r="262" spans="1:7">
      <c r="A262" s="400"/>
      <c r="C262" s="401"/>
    </row>
    <row r="263" spans="1:7">
      <c r="A263" s="400" t="s">
        <v>1288</v>
      </c>
      <c r="B263" s="417" t="s">
        <v>1144</v>
      </c>
      <c r="C263" s="401" t="s">
        <v>1289</v>
      </c>
      <c r="D263" s="383" t="s">
        <v>896</v>
      </c>
      <c r="E263" s="383">
        <v>2</v>
      </c>
      <c r="F263" s="402"/>
      <c r="G263" s="383">
        <f>E263*F263</f>
        <v>0</v>
      </c>
    </row>
    <row r="264" spans="1:7">
      <c r="A264" s="400"/>
      <c r="C264" s="401" t="s">
        <v>1154</v>
      </c>
    </row>
    <row r="265" spans="1:7">
      <c r="A265" s="400"/>
      <c r="C265" s="401"/>
    </row>
    <row r="266" spans="1:7">
      <c r="A266" s="400" t="s">
        <v>1290</v>
      </c>
      <c r="B266" s="401" t="s">
        <v>1255</v>
      </c>
      <c r="C266" s="401" t="s">
        <v>1291</v>
      </c>
      <c r="D266" s="383" t="s">
        <v>896</v>
      </c>
      <c r="E266" s="383">
        <v>2</v>
      </c>
      <c r="F266" s="402"/>
      <c r="G266" s="383">
        <f>E266*F266</f>
        <v>0</v>
      </c>
    </row>
    <row r="267" spans="1:7">
      <c r="A267" s="400"/>
      <c r="C267" s="401" t="s">
        <v>1149</v>
      </c>
    </row>
    <row r="268" spans="1:7">
      <c r="A268" s="400"/>
      <c r="B268" s="442"/>
      <c r="C268" s="401"/>
    </row>
    <row r="269" spans="1:7">
      <c r="A269" s="400">
        <v>106</v>
      </c>
      <c r="B269" s="417" t="s">
        <v>1144</v>
      </c>
      <c r="C269" s="401" t="s">
        <v>1292</v>
      </c>
      <c r="D269" s="383" t="s">
        <v>896</v>
      </c>
      <c r="E269" s="383">
        <v>2</v>
      </c>
      <c r="F269" s="402"/>
      <c r="G269" s="383">
        <f>E269*F269</f>
        <v>0</v>
      </c>
    </row>
    <row r="270" spans="1:7">
      <c r="A270" s="400"/>
      <c r="C270" s="401" t="s">
        <v>1154</v>
      </c>
    </row>
    <row r="271" spans="1:7">
      <c r="A271" s="400"/>
      <c r="C271" s="401"/>
    </row>
    <row r="272" spans="1:7">
      <c r="A272" s="400">
        <v>107</v>
      </c>
      <c r="B272" s="417" t="s">
        <v>1144</v>
      </c>
      <c r="C272" s="401" t="s">
        <v>1293</v>
      </c>
      <c r="D272" s="383" t="s">
        <v>896</v>
      </c>
      <c r="E272" s="383">
        <v>2</v>
      </c>
      <c r="F272" s="402"/>
      <c r="G272" s="383">
        <f>E272*F272</f>
        <v>0</v>
      </c>
    </row>
    <row r="273" spans="1:7">
      <c r="A273" s="400"/>
      <c r="C273" s="401" t="s">
        <v>1154</v>
      </c>
    </row>
    <row r="274" spans="1:7">
      <c r="A274" s="400"/>
      <c r="C274" s="401"/>
    </row>
    <row r="275" spans="1:7">
      <c r="A275" s="400">
        <v>108</v>
      </c>
      <c r="B275" s="417" t="s">
        <v>1144</v>
      </c>
      <c r="C275" s="401" t="s">
        <v>1294</v>
      </c>
      <c r="D275" s="383" t="s">
        <v>896</v>
      </c>
      <c r="E275" s="383">
        <v>2</v>
      </c>
      <c r="F275" s="402"/>
      <c r="G275" s="383">
        <f>E275*F275</f>
        <v>0</v>
      </c>
    </row>
    <row r="276" spans="1:7">
      <c r="A276" s="400"/>
      <c r="C276" s="401" t="s">
        <v>1154</v>
      </c>
    </row>
    <row r="277" spans="1:7">
      <c r="A277" s="400"/>
      <c r="C277" s="401"/>
    </row>
    <row r="278" spans="1:7">
      <c r="A278" s="400">
        <v>109</v>
      </c>
      <c r="B278" s="417" t="s">
        <v>1144</v>
      </c>
      <c r="C278" s="401" t="s">
        <v>1295</v>
      </c>
      <c r="D278" s="383" t="s">
        <v>896</v>
      </c>
      <c r="E278" s="383">
        <v>2</v>
      </c>
      <c r="F278" s="402"/>
      <c r="G278" s="383">
        <f>E278*F278</f>
        <v>0</v>
      </c>
    </row>
    <row r="279" spans="1:7">
      <c r="A279" s="400"/>
      <c r="C279" s="401" t="s">
        <v>1154</v>
      </c>
    </row>
    <row r="280" spans="1:7">
      <c r="A280" s="400"/>
      <c r="C280" s="401"/>
    </row>
    <row r="281" spans="1:7">
      <c r="A281" s="400">
        <v>110</v>
      </c>
      <c r="B281" s="401" t="s">
        <v>1296</v>
      </c>
      <c r="C281" s="401" t="s">
        <v>1297</v>
      </c>
      <c r="D281" s="383" t="s">
        <v>896</v>
      </c>
      <c r="E281" s="383">
        <v>16</v>
      </c>
      <c r="F281" s="402"/>
      <c r="G281" s="383">
        <f>E281*F281</f>
        <v>0</v>
      </c>
    </row>
    <row r="282" spans="1:7">
      <c r="A282" s="400"/>
      <c r="B282" s="401"/>
      <c r="C282" s="401"/>
      <c r="D282" s="401"/>
    </row>
    <row r="283" spans="1:7">
      <c r="A283" s="400">
        <v>111</v>
      </c>
      <c r="B283" s="420" t="s">
        <v>1144</v>
      </c>
      <c r="C283" s="401" t="s">
        <v>1298</v>
      </c>
      <c r="D283" s="383" t="s">
        <v>896</v>
      </c>
      <c r="E283" s="383">
        <v>16</v>
      </c>
      <c r="F283" s="402"/>
      <c r="G283" s="383">
        <f>E283*F283</f>
        <v>0</v>
      </c>
    </row>
    <row r="284" spans="1:7">
      <c r="A284" s="400"/>
      <c r="C284" s="401" t="s">
        <v>1299</v>
      </c>
    </row>
    <row r="285" spans="1:7">
      <c r="A285" s="400"/>
      <c r="C285" s="401"/>
    </row>
    <row r="286" spans="1:7">
      <c r="A286" s="400">
        <v>112</v>
      </c>
      <c r="B286" s="420" t="s">
        <v>1144</v>
      </c>
      <c r="C286" s="401" t="s">
        <v>1261</v>
      </c>
      <c r="D286" s="383" t="s">
        <v>896</v>
      </c>
      <c r="E286" s="383">
        <v>16</v>
      </c>
      <c r="F286" s="402"/>
      <c r="G286" s="383">
        <f>E286*F286</f>
        <v>0</v>
      </c>
    </row>
    <row r="287" spans="1:7">
      <c r="A287" s="400"/>
      <c r="C287" s="401"/>
    </row>
    <row r="288" spans="1:7">
      <c r="A288" s="400">
        <v>113</v>
      </c>
      <c r="B288" s="420" t="s">
        <v>1144</v>
      </c>
      <c r="C288" s="401" t="s">
        <v>1300</v>
      </c>
      <c r="D288" s="383" t="s">
        <v>896</v>
      </c>
      <c r="E288" s="383">
        <v>16</v>
      </c>
      <c r="F288" s="402"/>
      <c r="G288" s="383">
        <f>E288*F288</f>
        <v>0</v>
      </c>
    </row>
    <row r="289" spans="1:7">
      <c r="A289" s="400"/>
      <c r="C289" s="401"/>
    </row>
    <row r="290" spans="1:7">
      <c r="A290" s="400">
        <v>114</v>
      </c>
      <c r="B290" s="420" t="s">
        <v>1144</v>
      </c>
      <c r="C290" s="401" t="s">
        <v>1301</v>
      </c>
      <c r="D290" s="383" t="s">
        <v>896</v>
      </c>
      <c r="E290" s="383">
        <v>8</v>
      </c>
      <c r="F290" s="402"/>
      <c r="G290" s="383">
        <f>E290*F290</f>
        <v>0</v>
      </c>
    </row>
    <row r="291" spans="1:7">
      <c r="A291" s="400"/>
      <c r="C291" s="401"/>
    </row>
    <row r="292" spans="1:7">
      <c r="A292" s="400">
        <v>115</v>
      </c>
      <c r="B292" s="442" t="s">
        <v>1302</v>
      </c>
      <c r="C292" s="401" t="s">
        <v>1303</v>
      </c>
      <c r="D292" s="383" t="s">
        <v>349</v>
      </c>
      <c r="E292" s="383">
        <v>8</v>
      </c>
      <c r="F292" s="402"/>
      <c r="G292" s="383">
        <f>E292*F292</f>
        <v>0</v>
      </c>
    </row>
    <row r="293" spans="1:7">
      <c r="A293" s="400"/>
      <c r="B293" s="442"/>
      <c r="C293" s="401"/>
    </row>
    <row r="294" spans="1:7">
      <c r="A294" s="400">
        <v>116</v>
      </c>
      <c r="B294" s="420" t="s">
        <v>1144</v>
      </c>
      <c r="C294" s="401" t="s">
        <v>1304</v>
      </c>
      <c r="D294" s="383" t="s">
        <v>349</v>
      </c>
      <c r="E294" s="383">
        <v>8</v>
      </c>
      <c r="F294" s="402"/>
      <c r="G294" s="383">
        <f>E294*F294</f>
        <v>0</v>
      </c>
    </row>
    <row r="295" spans="1:7">
      <c r="A295" s="400"/>
      <c r="C295" s="401" t="s">
        <v>1305</v>
      </c>
    </row>
    <row r="296" spans="1:7">
      <c r="A296" s="400"/>
      <c r="C296" s="401"/>
    </row>
    <row r="297" spans="1:7">
      <c r="A297" s="400">
        <v>117</v>
      </c>
      <c r="B297" s="442" t="s">
        <v>1262</v>
      </c>
      <c r="C297" s="383" t="s">
        <v>1263</v>
      </c>
      <c r="D297" s="383" t="s">
        <v>349</v>
      </c>
      <c r="E297" s="383">
        <v>8</v>
      </c>
      <c r="F297" s="402"/>
      <c r="G297" s="383">
        <f>E297*F297</f>
        <v>0</v>
      </c>
    </row>
    <row r="298" spans="1:7">
      <c r="A298" s="400"/>
      <c r="B298" s="442"/>
    </row>
    <row r="299" spans="1:7">
      <c r="A299" s="400">
        <v>118</v>
      </c>
      <c r="B299" s="383" t="s">
        <v>1144</v>
      </c>
      <c r="C299" s="401" t="s">
        <v>1306</v>
      </c>
      <c r="D299" s="383" t="s">
        <v>896</v>
      </c>
      <c r="E299" s="383">
        <v>8</v>
      </c>
      <c r="F299" s="402"/>
      <c r="G299" s="383">
        <f>E299*F299</f>
        <v>0</v>
      </c>
    </row>
    <row r="300" spans="1:7">
      <c r="A300" s="400"/>
      <c r="C300" s="401" t="s">
        <v>1307</v>
      </c>
    </row>
    <row r="301" spans="1:7">
      <c r="A301" s="400"/>
    </row>
    <row r="302" spans="1:7">
      <c r="A302" s="400">
        <v>119</v>
      </c>
      <c r="B302" s="442" t="s">
        <v>1308</v>
      </c>
      <c r="C302" s="383" t="s">
        <v>1309</v>
      </c>
      <c r="D302" s="383" t="s">
        <v>349</v>
      </c>
      <c r="E302" s="383">
        <v>7</v>
      </c>
      <c r="F302" s="402"/>
      <c r="G302" s="383">
        <f>E302*F302</f>
        <v>0</v>
      </c>
    </row>
    <row r="303" spans="1:7">
      <c r="A303" s="400"/>
    </row>
    <row r="304" spans="1:7">
      <c r="A304" s="400">
        <v>120</v>
      </c>
      <c r="B304" s="420" t="s">
        <v>1144</v>
      </c>
      <c r="C304" s="401" t="s">
        <v>1310</v>
      </c>
      <c r="D304" s="383" t="s">
        <v>349</v>
      </c>
      <c r="E304" s="383">
        <v>7</v>
      </c>
      <c r="F304" s="402"/>
      <c r="G304" s="383">
        <f>E304*F304</f>
        <v>0</v>
      </c>
    </row>
    <row r="305" spans="1:7">
      <c r="A305" s="400"/>
      <c r="C305" s="383" t="s">
        <v>1311</v>
      </c>
    </row>
    <row r="306" spans="1:7">
      <c r="A306" s="400"/>
      <c r="C306" s="401"/>
      <c r="D306" s="401"/>
    </row>
    <row r="307" spans="1:7">
      <c r="A307" s="400">
        <v>121</v>
      </c>
      <c r="B307" s="442" t="s">
        <v>1312</v>
      </c>
      <c r="C307" s="401" t="s">
        <v>1282</v>
      </c>
      <c r="D307" s="383" t="s">
        <v>349</v>
      </c>
      <c r="E307" s="383">
        <v>7</v>
      </c>
      <c r="F307" s="402"/>
      <c r="G307" s="383">
        <f>E307*F307</f>
        <v>0</v>
      </c>
    </row>
    <row r="308" spans="1:7">
      <c r="A308" s="400"/>
    </row>
    <row r="309" spans="1:7">
      <c r="A309" s="400">
        <v>122</v>
      </c>
      <c r="B309" s="420" t="s">
        <v>1144</v>
      </c>
      <c r="C309" s="401" t="s">
        <v>1313</v>
      </c>
      <c r="D309" s="383" t="s">
        <v>896</v>
      </c>
      <c r="E309" s="383">
        <v>7</v>
      </c>
      <c r="F309" s="402"/>
      <c r="G309" s="383">
        <f>E309*F309</f>
        <v>0</v>
      </c>
    </row>
    <row r="310" spans="1:7">
      <c r="A310" s="400"/>
    </row>
    <row r="311" spans="1:7">
      <c r="A311" s="400">
        <v>123</v>
      </c>
      <c r="B311" s="420" t="s">
        <v>1144</v>
      </c>
      <c r="C311" s="401" t="s">
        <v>1314</v>
      </c>
      <c r="D311" s="383" t="s">
        <v>896</v>
      </c>
      <c r="E311" s="383">
        <v>48</v>
      </c>
      <c r="F311" s="402"/>
      <c r="G311" s="383">
        <f>E311*F311</f>
        <v>0</v>
      </c>
    </row>
    <row r="312" spans="1:7">
      <c r="A312" s="400"/>
      <c r="C312" s="383" t="s">
        <v>1311</v>
      </c>
    </row>
    <row r="313" spans="1:7">
      <c r="A313" s="400"/>
    </row>
    <row r="314" spans="1:7">
      <c r="A314" s="400">
        <v>124</v>
      </c>
      <c r="B314" s="420" t="s">
        <v>1144</v>
      </c>
      <c r="C314" s="401" t="s">
        <v>1315</v>
      </c>
      <c r="D314" s="383" t="s">
        <v>896</v>
      </c>
      <c r="E314" s="383">
        <v>48</v>
      </c>
      <c r="F314" s="402"/>
      <c r="G314" s="383">
        <f>E314*F314</f>
        <v>0</v>
      </c>
    </row>
    <row r="315" spans="1:7">
      <c r="A315" s="400"/>
      <c r="C315" s="383" t="s">
        <v>1311</v>
      </c>
    </row>
    <row r="316" spans="1:7">
      <c r="A316" s="400"/>
      <c r="B316" s="401"/>
      <c r="C316" s="401"/>
      <c r="D316" s="401"/>
    </row>
    <row r="317" spans="1:7">
      <c r="A317" s="400">
        <v>125</v>
      </c>
      <c r="B317" s="420" t="s">
        <v>1144</v>
      </c>
      <c r="C317" s="401" t="s">
        <v>1316</v>
      </c>
      <c r="D317" s="383" t="s">
        <v>896</v>
      </c>
      <c r="E317" s="383">
        <v>96</v>
      </c>
      <c r="F317" s="402"/>
      <c r="G317" s="383">
        <f>E317*F317</f>
        <v>0</v>
      </c>
    </row>
    <row r="318" spans="1:7">
      <c r="A318" s="400"/>
      <c r="C318" s="383" t="s">
        <v>1317</v>
      </c>
    </row>
    <row r="319" spans="1:7" ht="12.6" customHeight="1">
      <c r="A319" s="418">
        <v>0</v>
      </c>
      <c r="B319" s="405" t="s">
        <v>1242</v>
      </c>
      <c r="C319" s="404" t="s">
        <v>1318</v>
      </c>
      <c r="D319" s="405"/>
      <c r="E319" s="406"/>
      <c r="F319" s="407"/>
      <c r="G319" s="407">
        <f>SUM(G186:G318)</f>
        <v>0</v>
      </c>
    </row>
    <row r="320" spans="1:7" ht="12.6" customHeight="1">
      <c r="A320" s="418"/>
      <c r="B320" s="448"/>
      <c r="C320" s="404"/>
      <c r="D320" s="449"/>
      <c r="E320" s="450"/>
      <c r="F320" s="451"/>
      <c r="G320" s="452"/>
    </row>
    <row r="321" spans="1:7" ht="17.45" customHeight="1">
      <c r="A321" s="453"/>
      <c r="B321" s="454"/>
      <c r="C321" s="398" t="s">
        <v>1319</v>
      </c>
      <c r="D321" s="410"/>
      <c r="E321" s="411"/>
      <c r="F321" s="412"/>
      <c r="G321" s="412">
        <f>SUM(G18+G26+G37+G81+G154+G182+G319)</f>
        <v>0</v>
      </c>
    </row>
    <row r="322" spans="1:7">
      <c r="A322" s="401"/>
      <c r="B322" s="401"/>
      <c r="C322" s="398"/>
      <c r="D322" s="401"/>
      <c r="E322" s="401"/>
      <c r="F322" s="401"/>
      <c r="G322" s="401"/>
    </row>
    <row r="323" spans="1:7">
      <c r="A323" s="401"/>
      <c r="B323" s="401"/>
      <c r="C323" s="401"/>
      <c r="D323" s="401"/>
      <c r="E323" s="401"/>
      <c r="F323" s="401"/>
      <c r="G323" s="401"/>
    </row>
  </sheetData>
  <autoFilter ref="A8:G321" xr:uid="{AD36F385-7F32-40A5-B923-2FF1F3978B18}"/>
  <pageMargins left="0.78740157480314965" right="0.78740157480314965" top="0.78740157480314965" bottom="0.78740157480314965" header="0.51181102362204722" footer="0.51181102362204722"/>
  <pageSetup paperSize="9" scale="69" fitToHeight="17" orientation="portrait" horizontalDpi="4294967293" verticalDpi="0" r:id="rId1"/>
  <headerFooter alignWithMargins="0">
    <oddHeader>&amp;LStudio INDEL a.r., HK
Nerudova 887/26
indel@volny.cz&amp;CORIENTAČNÍ  PROPOČET</oddHeader>
    <oddFooter>&amp;C&amp;"Arial CE,obyčejné"&amp;7  Strana &amp;P z &amp;N</oddFooter>
  </headerFooter>
  <rowBreaks count="5" manualBreakCount="5">
    <brk id="76" max="6" man="1"/>
    <brk id="149" max="6" man="1"/>
    <brk id="222" max="6" man="1"/>
    <brk id="300" max="6" man="1"/>
    <brk id="32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19C6-5CEF-48B8-B90B-B0F00EDC1D36}">
  <sheetPr>
    <pageSetUpPr fitToPage="1"/>
  </sheetPr>
  <dimension ref="A1:CM104"/>
  <sheetViews>
    <sheetView showGridLines="0" workbookViewId="0">
      <selection activeCell="E12" sqref="E1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309" t="s">
        <v>5</v>
      </c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18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0"/>
      <c r="BE5" s="315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319" t="s">
        <v>16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0"/>
      <c r="BE6" s="316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316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/>
      <c r="AR8" s="20"/>
      <c r="BE8" s="316"/>
      <c r="BS8" s="17" t="s">
        <v>6</v>
      </c>
    </row>
    <row r="9" spans="1:74" ht="14.45" customHeight="1">
      <c r="B9" s="20"/>
      <c r="AR9" s="20"/>
      <c r="BE9" s="316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316"/>
      <c r="BS10" s="17" t="s">
        <v>6</v>
      </c>
    </row>
    <row r="11" spans="1:74" ht="18.399999999999999" customHeight="1">
      <c r="B11" s="20"/>
      <c r="E11" s="25" t="s">
        <v>20</v>
      </c>
      <c r="AK11" s="27" t="s">
        <v>24</v>
      </c>
      <c r="AN11" s="25" t="s">
        <v>1</v>
      </c>
      <c r="AR11" s="20"/>
      <c r="BE11" s="316"/>
      <c r="BS11" s="17" t="s">
        <v>6</v>
      </c>
    </row>
    <row r="12" spans="1:74" ht="6.95" customHeight="1">
      <c r="B12" s="20"/>
      <c r="AR12" s="20"/>
      <c r="BE12" s="316"/>
      <c r="BS12" s="17" t="s">
        <v>6</v>
      </c>
    </row>
    <row r="13" spans="1:74" ht="12" customHeight="1">
      <c r="B13" s="20"/>
      <c r="D13" s="27" t="s">
        <v>25</v>
      </c>
      <c r="AK13" s="27" t="s">
        <v>23</v>
      </c>
      <c r="AN13" s="29" t="s">
        <v>26</v>
      </c>
      <c r="AR13" s="20"/>
      <c r="BE13" s="316"/>
      <c r="BS13" s="17" t="s">
        <v>6</v>
      </c>
    </row>
    <row r="14" spans="1:74" ht="12.75">
      <c r="B14" s="20"/>
      <c r="E14" s="320" t="s">
        <v>26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7" t="s">
        <v>24</v>
      </c>
      <c r="AN14" s="29" t="s">
        <v>26</v>
      </c>
      <c r="AR14" s="20"/>
      <c r="BE14" s="316"/>
      <c r="BS14" s="17" t="s">
        <v>6</v>
      </c>
    </row>
    <row r="15" spans="1:74" ht="6.95" customHeight="1">
      <c r="B15" s="20"/>
      <c r="AR15" s="20"/>
      <c r="BE15" s="316"/>
      <c r="BS15" s="17" t="s">
        <v>3</v>
      </c>
    </row>
    <row r="16" spans="1:74" ht="12" customHeight="1">
      <c r="B16" s="20"/>
      <c r="D16" s="27" t="s">
        <v>27</v>
      </c>
      <c r="AK16" s="27" t="s">
        <v>23</v>
      </c>
      <c r="AN16" s="25" t="s">
        <v>1</v>
      </c>
      <c r="AR16" s="20"/>
      <c r="BE16" s="316"/>
      <c r="BS16" s="17" t="s">
        <v>3</v>
      </c>
    </row>
    <row r="17" spans="2:71" ht="18.399999999999999" customHeight="1">
      <c r="B17" s="20"/>
      <c r="E17" s="25" t="s">
        <v>20</v>
      </c>
      <c r="AK17" s="27" t="s">
        <v>24</v>
      </c>
      <c r="AN17" s="25" t="s">
        <v>1</v>
      </c>
      <c r="AR17" s="20"/>
      <c r="BE17" s="316"/>
      <c r="BS17" s="17" t="s">
        <v>28</v>
      </c>
    </row>
    <row r="18" spans="2:71" ht="6.95" customHeight="1">
      <c r="B18" s="20"/>
      <c r="AR18" s="20"/>
      <c r="BE18" s="316"/>
      <c r="BS18" s="17" t="s">
        <v>6</v>
      </c>
    </row>
    <row r="19" spans="2:71" ht="12" customHeight="1">
      <c r="B19" s="20"/>
      <c r="D19" s="27" t="s">
        <v>29</v>
      </c>
      <c r="AK19" s="27" t="s">
        <v>23</v>
      </c>
      <c r="AN19" s="25" t="s">
        <v>1</v>
      </c>
      <c r="AR19" s="20"/>
      <c r="BE19" s="316"/>
      <c r="BS19" s="17" t="s">
        <v>6</v>
      </c>
    </row>
    <row r="20" spans="2:71" ht="18.399999999999999" customHeight="1">
      <c r="B20" s="20"/>
      <c r="E20" s="25" t="s">
        <v>20</v>
      </c>
      <c r="AK20" s="27" t="s">
        <v>24</v>
      </c>
      <c r="AN20" s="25" t="s">
        <v>1</v>
      </c>
      <c r="AR20" s="20"/>
      <c r="BE20" s="316"/>
      <c r="BS20" s="17" t="s">
        <v>28</v>
      </c>
    </row>
    <row r="21" spans="2:71" ht="6.95" customHeight="1">
      <c r="B21" s="20"/>
      <c r="AR21" s="20"/>
      <c r="BE21" s="316"/>
    </row>
    <row r="22" spans="2:71" ht="12" customHeight="1">
      <c r="B22" s="20"/>
      <c r="D22" s="27" t="s">
        <v>30</v>
      </c>
      <c r="AR22" s="20"/>
      <c r="BE22" s="316"/>
    </row>
    <row r="23" spans="2:71" ht="16.5" customHeight="1">
      <c r="B23" s="20"/>
      <c r="E23" s="322" t="s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20"/>
      <c r="BE23" s="316"/>
    </row>
    <row r="24" spans="2:71" ht="6.95" customHeight="1">
      <c r="B24" s="20"/>
      <c r="AR24" s="20"/>
      <c r="BE24" s="31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16"/>
    </row>
    <row r="26" spans="2:71" s="1" customFormat="1" ht="25.9" customHeight="1">
      <c r="B26" s="32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6">
        <f>ROUND(AG94,2)</f>
        <v>0</v>
      </c>
      <c r="AL26" s="307"/>
      <c r="AM26" s="307"/>
      <c r="AN26" s="307"/>
      <c r="AO26" s="307"/>
      <c r="AR26" s="32"/>
      <c r="BE26" s="316"/>
    </row>
    <row r="27" spans="2:71" s="1" customFormat="1" ht="6.95" customHeight="1">
      <c r="B27" s="32"/>
      <c r="AR27" s="32"/>
      <c r="BE27" s="316"/>
    </row>
    <row r="28" spans="2:71" s="1" customFormat="1" ht="12.75">
      <c r="B28" s="32"/>
      <c r="L28" s="308" t="s">
        <v>32</v>
      </c>
      <c r="M28" s="308"/>
      <c r="N28" s="308"/>
      <c r="O28" s="308"/>
      <c r="P28" s="308"/>
      <c r="W28" s="308" t="s">
        <v>33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34</v>
      </c>
      <c r="AL28" s="308"/>
      <c r="AM28" s="308"/>
      <c r="AN28" s="308"/>
      <c r="AO28" s="308"/>
      <c r="AR28" s="32"/>
      <c r="BE28" s="316"/>
    </row>
    <row r="29" spans="2:71" s="2" customFormat="1" ht="14.45" customHeight="1">
      <c r="B29" s="36"/>
      <c r="D29" s="27" t="s">
        <v>35</v>
      </c>
      <c r="F29" s="27" t="s">
        <v>36</v>
      </c>
      <c r="L29" s="302">
        <v>0.21</v>
      </c>
      <c r="M29" s="301"/>
      <c r="N29" s="301"/>
      <c r="O29" s="301"/>
      <c r="P29" s="301"/>
      <c r="W29" s="300">
        <f>ROUND(AZ94,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ROUND(AV94, 2)</f>
        <v>0</v>
      </c>
      <c r="AL29" s="301"/>
      <c r="AM29" s="301"/>
      <c r="AN29" s="301"/>
      <c r="AO29" s="301"/>
      <c r="AR29" s="36"/>
      <c r="BE29" s="317"/>
    </row>
    <row r="30" spans="2:71" s="2" customFormat="1" ht="14.45" customHeight="1">
      <c r="B30" s="36"/>
      <c r="F30" s="27" t="s">
        <v>37</v>
      </c>
      <c r="L30" s="302">
        <v>0.15</v>
      </c>
      <c r="M30" s="301"/>
      <c r="N30" s="301"/>
      <c r="O30" s="301"/>
      <c r="P30" s="301"/>
      <c r="W30" s="300">
        <f>ROUND(BA94,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ROUND(AW94, 2)</f>
        <v>0</v>
      </c>
      <c r="AL30" s="301"/>
      <c r="AM30" s="301"/>
      <c r="AN30" s="301"/>
      <c r="AO30" s="301"/>
      <c r="AR30" s="36"/>
      <c r="BE30" s="317"/>
    </row>
    <row r="31" spans="2:71" s="2" customFormat="1" ht="14.45" hidden="1" customHeight="1">
      <c r="B31" s="36"/>
      <c r="F31" s="27" t="s">
        <v>38</v>
      </c>
      <c r="L31" s="302">
        <v>0.21</v>
      </c>
      <c r="M31" s="301"/>
      <c r="N31" s="301"/>
      <c r="O31" s="301"/>
      <c r="P31" s="301"/>
      <c r="W31" s="300">
        <f>ROUND(BB94,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6"/>
      <c r="BE31" s="317"/>
    </row>
    <row r="32" spans="2:71" s="2" customFormat="1" ht="14.45" hidden="1" customHeight="1">
      <c r="B32" s="36"/>
      <c r="F32" s="27" t="s">
        <v>39</v>
      </c>
      <c r="L32" s="302">
        <v>0.15</v>
      </c>
      <c r="M32" s="301"/>
      <c r="N32" s="301"/>
      <c r="O32" s="301"/>
      <c r="P32" s="301"/>
      <c r="W32" s="300">
        <f>ROUND(BC94,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6"/>
      <c r="BE32" s="317"/>
    </row>
    <row r="33" spans="2:57" s="2" customFormat="1" ht="14.45" hidden="1" customHeight="1">
      <c r="B33" s="36"/>
      <c r="F33" s="27" t="s">
        <v>40</v>
      </c>
      <c r="L33" s="302">
        <v>0</v>
      </c>
      <c r="M33" s="301"/>
      <c r="N33" s="301"/>
      <c r="O33" s="301"/>
      <c r="P33" s="301"/>
      <c r="W33" s="300">
        <f>ROUND(BD94,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6"/>
      <c r="BE33" s="317"/>
    </row>
    <row r="34" spans="2:57" s="1" customFormat="1" ht="6.95" customHeight="1">
      <c r="B34" s="32"/>
      <c r="AR34" s="32"/>
      <c r="BE34" s="316"/>
    </row>
    <row r="35" spans="2:57" s="1" customFormat="1" ht="25.9" customHeight="1">
      <c r="B35" s="32"/>
      <c r="C35" s="37"/>
      <c r="D35" s="38" t="s">
        <v>41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42</v>
      </c>
      <c r="U35" s="39"/>
      <c r="V35" s="39"/>
      <c r="W35" s="39"/>
      <c r="X35" s="314" t="s">
        <v>43</v>
      </c>
      <c r="Y35" s="312"/>
      <c r="Z35" s="312"/>
      <c r="AA35" s="312"/>
      <c r="AB35" s="312"/>
      <c r="AC35" s="39"/>
      <c r="AD35" s="39"/>
      <c r="AE35" s="39"/>
      <c r="AF35" s="39"/>
      <c r="AG35" s="39"/>
      <c r="AH35" s="39"/>
      <c r="AI35" s="39"/>
      <c r="AJ35" s="39"/>
      <c r="AK35" s="311">
        <f>SUM(AK26:AK33)</f>
        <v>0</v>
      </c>
      <c r="AL35" s="312"/>
      <c r="AM35" s="312"/>
      <c r="AN35" s="312"/>
      <c r="AO35" s="313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46</v>
      </c>
      <c r="AI60" s="34"/>
      <c r="AJ60" s="34"/>
      <c r="AK60" s="34"/>
      <c r="AL60" s="34"/>
      <c r="AM60" s="43" t="s">
        <v>47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49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46</v>
      </c>
      <c r="AI75" s="34"/>
      <c r="AJ75" s="34"/>
      <c r="AK75" s="34"/>
      <c r="AL75" s="34"/>
      <c r="AM75" s="43" t="s">
        <v>47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AR84" s="48"/>
    </row>
    <row r="85" spans="1:91" s="4" customFormat="1" ht="36.950000000000003" customHeight="1">
      <c r="B85" s="49"/>
      <c r="C85" s="50" t="s">
        <v>15</v>
      </c>
      <c r="L85" s="303" t="str">
        <f>K6</f>
        <v>UK Kam - Reko sdílených sociálek a kuchyní na 3 blocích, kolej Na Kotli, Hradec Králové</v>
      </c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 xml:space="preserve"> </v>
      </c>
      <c r="AI87" s="27" t="s">
        <v>21</v>
      </c>
      <c r="AM87" s="305" t="str">
        <f>IF(AN8= "","",AN8)</f>
        <v/>
      </c>
      <c r="AN87" s="30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 xml:space="preserve"> </v>
      </c>
      <c r="AI89" s="27" t="s">
        <v>27</v>
      </c>
      <c r="AM89" s="288" t="str">
        <f>IF(E17="","",E17)</f>
        <v xml:space="preserve"> </v>
      </c>
      <c r="AN89" s="289"/>
      <c r="AO89" s="289"/>
      <c r="AP89" s="289"/>
      <c r="AR89" s="32"/>
      <c r="AS89" s="284" t="s">
        <v>51</v>
      </c>
      <c r="AT89" s="28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25</v>
      </c>
      <c r="L90" s="3" t="str">
        <f>IF(E14= "Vyplň údaj","",E14)</f>
        <v/>
      </c>
      <c r="AI90" s="27" t="s">
        <v>29</v>
      </c>
      <c r="AM90" s="288" t="str">
        <f>IF(E20="","",E20)</f>
        <v xml:space="preserve"> </v>
      </c>
      <c r="AN90" s="289"/>
      <c r="AO90" s="289"/>
      <c r="AP90" s="289"/>
      <c r="AR90" s="32"/>
      <c r="AS90" s="286"/>
      <c r="AT90" s="287"/>
      <c r="BD90" s="56"/>
    </row>
    <row r="91" spans="1:91" s="1" customFormat="1" ht="10.9" customHeight="1">
      <c r="B91" s="32"/>
      <c r="AR91" s="32"/>
      <c r="AS91" s="286"/>
      <c r="AT91" s="287"/>
      <c r="BD91" s="56"/>
    </row>
    <row r="92" spans="1:91" s="1" customFormat="1" ht="29.25" customHeight="1">
      <c r="B92" s="32"/>
      <c r="C92" s="290" t="s">
        <v>52</v>
      </c>
      <c r="D92" s="291"/>
      <c r="E92" s="291"/>
      <c r="F92" s="291"/>
      <c r="G92" s="291"/>
      <c r="H92" s="57"/>
      <c r="I92" s="293" t="s">
        <v>53</v>
      </c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2" t="s">
        <v>54</v>
      </c>
      <c r="AH92" s="291"/>
      <c r="AI92" s="291"/>
      <c r="AJ92" s="291"/>
      <c r="AK92" s="291"/>
      <c r="AL92" s="291"/>
      <c r="AM92" s="291"/>
      <c r="AN92" s="293" t="s">
        <v>55</v>
      </c>
      <c r="AO92" s="291"/>
      <c r="AP92" s="294"/>
      <c r="AQ92" s="58" t="s">
        <v>56</v>
      </c>
      <c r="AR92" s="32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69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98">
        <f>ROUND(SUM(AG95:AG102),2)</f>
        <v>0</v>
      </c>
      <c r="AH94" s="298"/>
      <c r="AI94" s="298"/>
      <c r="AJ94" s="298"/>
      <c r="AK94" s="298"/>
      <c r="AL94" s="298"/>
      <c r="AM94" s="298"/>
      <c r="AN94" s="299">
        <f t="shared" ref="AN94:AN102" si="0">SUM(AG94,AT94)</f>
        <v>0</v>
      </c>
      <c r="AO94" s="299"/>
      <c r="AP94" s="299"/>
      <c r="AQ94" s="67" t="s">
        <v>1</v>
      </c>
      <c r="AR94" s="63"/>
      <c r="AS94" s="68">
        <f>ROUND(SUM(AS95:AS102),2)</f>
        <v>0</v>
      </c>
      <c r="AT94" s="69">
        <f t="shared" ref="AT94:AT102" si="1">ROUND(SUM(AV94:AW94),2)</f>
        <v>0</v>
      </c>
      <c r="AU94" s="70">
        <f>ROUND(SUM(AU95:AU102),5)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ROUND(SUM(AZ95:AZ102),2)</f>
        <v>0</v>
      </c>
      <c r="BA94" s="69">
        <f>ROUND(SUM(BA95:BA102),2)</f>
        <v>0</v>
      </c>
      <c r="BB94" s="69">
        <f>ROUND(SUM(BB95:BB102),2)</f>
        <v>0</v>
      </c>
      <c r="BC94" s="69">
        <f>ROUND(SUM(BC95:BC102),2)</f>
        <v>0</v>
      </c>
      <c r="BD94" s="71">
        <f>ROUND(SUM(BD95:BD102),2)</f>
        <v>0</v>
      </c>
      <c r="BS94" s="72" t="s">
        <v>70</v>
      </c>
      <c r="BT94" s="72" t="s">
        <v>71</v>
      </c>
      <c r="BU94" s="73" t="s">
        <v>72</v>
      </c>
      <c r="BV94" s="72" t="s">
        <v>73</v>
      </c>
      <c r="BW94" s="72" t="s">
        <v>4</v>
      </c>
      <c r="BX94" s="72" t="s">
        <v>74</v>
      </c>
      <c r="CL94" s="72" t="s">
        <v>1</v>
      </c>
    </row>
    <row r="95" spans="1:91" s="6" customFormat="1" ht="16.5" customHeight="1">
      <c r="A95" s="74" t="s">
        <v>75</v>
      </c>
      <c r="B95" s="75"/>
      <c r="C95" s="76"/>
      <c r="D95" s="295" t="s">
        <v>1320</v>
      </c>
      <c r="E95" s="295"/>
      <c r="F95" s="295"/>
      <c r="G95" s="295"/>
      <c r="H95" s="295"/>
      <c r="I95" s="77"/>
      <c r="J95" s="295" t="s">
        <v>1321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6">
        <f>'001bb - 1 PP - typ A a B ...'!J30</f>
        <v>0</v>
      </c>
      <c r="AH95" s="297"/>
      <c r="AI95" s="297"/>
      <c r="AJ95" s="297"/>
      <c r="AK95" s="297"/>
      <c r="AL95" s="297"/>
      <c r="AM95" s="297"/>
      <c r="AN95" s="296">
        <f t="shared" si="0"/>
        <v>0</v>
      </c>
      <c r="AO95" s="297"/>
      <c r="AP95" s="297"/>
      <c r="AQ95" s="78" t="s">
        <v>78</v>
      </c>
      <c r="AR95" s="75"/>
      <c r="AS95" s="79">
        <v>0</v>
      </c>
      <c r="AT95" s="80">
        <f t="shared" si="1"/>
        <v>0</v>
      </c>
      <c r="AU95" s="81">
        <f>'001bb - 1 PP - typ A a B ...'!P128</f>
        <v>0</v>
      </c>
      <c r="AV95" s="80">
        <f>'001bb - 1 PP - typ A a B ...'!J33</f>
        <v>0</v>
      </c>
      <c r="AW95" s="80">
        <f>'001bb - 1 PP - typ A a B ...'!J34</f>
        <v>0</v>
      </c>
      <c r="AX95" s="80">
        <f>'001bb - 1 PP - typ A a B ...'!J35</f>
        <v>0</v>
      </c>
      <c r="AY95" s="80">
        <f>'001bb - 1 PP - typ A a B ...'!J36</f>
        <v>0</v>
      </c>
      <c r="AZ95" s="80">
        <f>'001bb - 1 PP - typ A a B ...'!F33</f>
        <v>0</v>
      </c>
      <c r="BA95" s="80">
        <f>'001bb - 1 PP - typ A a B ...'!F34</f>
        <v>0</v>
      </c>
      <c r="BB95" s="80">
        <f>'001bb - 1 PP - typ A a B ...'!F35</f>
        <v>0</v>
      </c>
      <c r="BC95" s="80">
        <f>'001bb - 1 PP - typ A a B ...'!F36</f>
        <v>0</v>
      </c>
      <c r="BD95" s="82">
        <f>'001bb - 1 PP - typ A a B ...'!F37</f>
        <v>0</v>
      </c>
      <c r="BT95" s="83" t="s">
        <v>79</v>
      </c>
      <c r="BV95" s="83" t="s">
        <v>73</v>
      </c>
      <c r="BW95" s="83" t="s">
        <v>1322</v>
      </c>
      <c r="BX95" s="83" t="s">
        <v>4</v>
      </c>
      <c r="CL95" s="83" t="s">
        <v>1</v>
      </c>
      <c r="CM95" s="83" t="s">
        <v>81</v>
      </c>
    </row>
    <row r="96" spans="1:91" s="6" customFormat="1" ht="16.5" customHeight="1">
      <c r="A96" s="74" t="s">
        <v>75</v>
      </c>
      <c r="B96" s="75"/>
      <c r="C96" s="76"/>
      <c r="D96" s="295" t="s">
        <v>1323</v>
      </c>
      <c r="E96" s="295"/>
      <c r="F96" s="295"/>
      <c r="G96" s="295"/>
      <c r="H96" s="295"/>
      <c r="I96" s="77"/>
      <c r="J96" s="295" t="s">
        <v>1324</v>
      </c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6">
        <f>'01bb - 1 NP - typ C a D N...'!J30</f>
        <v>0</v>
      </c>
      <c r="AH96" s="297"/>
      <c r="AI96" s="297"/>
      <c r="AJ96" s="297"/>
      <c r="AK96" s="297"/>
      <c r="AL96" s="297"/>
      <c r="AM96" s="297"/>
      <c r="AN96" s="296">
        <f t="shared" si="0"/>
        <v>0</v>
      </c>
      <c r="AO96" s="297"/>
      <c r="AP96" s="297"/>
      <c r="AQ96" s="78" t="s">
        <v>78</v>
      </c>
      <c r="AR96" s="75"/>
      <c r="AS96" s="79">
        <v>0</v>
      </c>
      <c r="AT96" s="80">
        <f t="shared" si="1"/>
        <v>0</v>
      </c>
      <c r="AU96" s="81">
        <f>'01bb - 1 NP - typ C a D N...'!P128</f>
        <v>0</v>
      </c>
      <c r="AV96" s="80">
        <f>'01bb - 1 NP - typ C a D N...'!J33</f>
        <v>0</v>
      </c>
      <c r="AW96" s="80">
        <f>'01bb - 1 NP - typ C a D N...'!J34</f>
        <v>0</v>
      </c>
      <c r="AX96" s="80">
        <f>'01bb - 1 NP - typ C a D N...'!J35</f>
        <v>0</v>
      </c>
      <c r="AY96" s="80">
        <f>'01bb - 1 NP - typ C a D N...'!J36</f>
        <v>0</v>
      </c>
      <c r="AZ96" s="80">
        <f>'01bb - 1 NP - typ C a D N...'!F33</f>
        <v>0</v>
      </c>
      <c r="BA96" s="80">
        <f>'01bb - 1 NP - typ C a D N...'!F34</f>
        <v>0</v>
      </c>
      <c r="BB96" s="80">
        <f>'01bb - 1 NP - typ C a D N...'!F35</f>
        <v>0</v>
      </c>
      <c r="BC96" s="80">
        <f>'01bb - 1 NP - typ C a D N...'!F36</f>
        <v>0</v>
      </c>
      <c r="BD96" s="82">
        <f>'01bb - 1 NP - typ C a D N...'!F37</f>
        <v>0</v>
      </c>
      <c r="BT96" s="83" t="s">
        <v>79</v>
      </c>
      <c r="BV96" s="83" t="s">
        <v>73</v>
      </c>
      <c r="BW96" s="83" t="s">
        <v>1325</v>
      </c>
      <c r="BX96" s="83" t="s">
        <v>4</v>
      </c>
      <c r="CL96" s="83" t="s">
        <v>1</v>
      </c>
      <c r="CM96" s="83" t="s">
        <v>81</v>
      </c>
    </row>
    <row r="97" spans="1:91" s="6" customFormat="1" ht="16.5" customHeight="1">
      <c r="A97" s="74" t="s">
        <v>75</v>
      </c>
      <c r="B97" s="75"/>
      <c r="C97" s="76"/>
      <c r="D97" s="295" t="s">
        <v>1326</v>
      </c>
      <c r="E97" s="295"/>
      <c r="F97" s="295"/>
      <c r="G97" s="295"/>
      <c r="H97" s="295"/>
      <c r="I97" s="77"/>
      <c r="J97" s="295" t="s">
        <v>1327</v>
      </c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6">
        <f>'02bb - 2 NP - typ A a B N...'!J30</f>
        <v>0</v>
      </c>
      <c r="AH97" s="297"/>
      <c r="AI97" s="297"/>
      <c r="AJ97" s="297"/>
      <c r="AK97" s="297"/>
      <c r="AL97" s="297"/>
      <c r="AM97" s="297"/>
      <c r="AN97" s="296">
        <f t="shared" si="0"/>
        <v>0</v>
      </c>
      <c r="AO97" s="297"/>
      <c r="AP97" s="297"/>
      <c r="AQ97" s="78" t="s">
        <v>78</v>
      </c>
      <c r="AR97" s="75"/>
      <c r="AS97" s="79">
        <v>0</v>
      </c>
      <c r="AT97" s="80">
        <f t="shared" si="1"/>
        <v>0</v>
      </c>
      <c r="AU97" s="81">
        <f>'02bb - 2 NP - typ A a B N...'!P128</f>
        <v>0</v>
      </c>
      <c r="AV97" s="80">
        <f>'02bb - 2 NP - typ A a B N...'!J33</f>
        <v>0</v>
      </c>
      <c r="AW97" s="80">
        <f>'02bb - 2 NP - typ A a B N...'!J34</f>
        <v>0</v>
      </c>
      <c r="AX97" s="80">
        <f>'02bb - 2 NP - typ A a B N...'!J35</f>
        <v>0</v>
      </c>
      <c r="AY97" s="80">
        <f>'02bb - 2 NP - typ A a B N...'!J36</f>
        <v>0</v>
      </c>
      <c r="AZ97" s="80">
        <f>'02bb - 2 NP - typ A a B N...'!F33</f>
        <v>0</v>
      </c>
      <c r="BA97" s="80">
        <f>'02bb - 2 NP - typ A a B N...'!F34</f>
        <v>0</v>
      </c>
      <c r="BB97" s="80">
        <f>'02bb - 2 NP - typ A a B N...'!F35</f>
        <v>0</v>
      </c>
      <c r="BC97" s="80">
        <f>'02bb - 2 NP - typ A a B N...'!F36</f>
        <v>0</v>
      </c>
      <c r="BD97" s="82">
        <f>'02bb - 2 NP - typ A a B N...'!F37</f>
        <v>0</v>
      </c>
      <c r="BT97" s="83" t="s">
        <v>79</v>
      </c>
      <c r="BV97" s="83" t="s">
        <v>73</v>
      </c>
      <c r="BW97" s="83" t="s">
        <v>1328</v>
      </c>
      <c r="BX97" s="83" t="s">
        <v>4</v>
      </c>
      <c r="CL97" s="83" t="s">
        <v>1</v>
      </c>
      <c r="CM97" s="83" t="s">
        <v>81</v>
      </c>
    </row>
    <row r="98" spans="1:91" s="6" customFormat="1" ht="16.5" customHeight="1">
      <c r="A98" s="74" t="s">
        <v>75</v>
      </c>
      <c r="B98" s="75"/>
      <c r="C98" s="76"/>
      <c r="D98" s="295" t="s">
        <v>1329</v>
      </c>
      <c r="E98" s="295"/>
      <c r="F98" s="295"/>
      <c r="G98" s="295"/>
      <c r="H98" s="295"/>
      <c r="I98" s="77"/>
      <c r="J98" s="295" t="s">
        <v>1330</v>
      </c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6">
        <f>'03bb - 3 NP - typ A a B N...'!J30</f>
        <v>0</v>
      </c>
      <c r="AH98" s="297"/>
      <c r="AI98" s="297"/>
      <c r="AJ98" s="297"/>
      <c r="AK98" s="297"/>
      <c r="AL98" s="297"/>
      <c r="AM98" s="297"/>
      <c r="AN98" s="296">
        <f t="shared" si="0"/>
        <v>0</v>
      </c>
      <c r="AO98" s="297"/>
      <c r="AP98" s="297"/>
      <c r="AQ98" s="78" t="s">
        <v>78</v>
      </c>
      <c r="AR98" s="75"/>
      <c r="AS98" s="79">
        <v>0</v>
      </c>
      <c r="AT98" s="80">
        <f t="shared" si="1"/>
        <v>0</v>
      </c>
      <c r="AU98" s="81">
        <f>'03bb - 3 NP - typ A a B N...'!P128</f>
        <v>0</v>
      </c>
      <c r="AV98" s="80">
        <f>'03bb - 3 NP - typ A a B N...'!J33</f>
        <v>0</v>
      </c>
      <c r="AW98" s="80">
        <f>'03bb - 3 NP - typ A a B N...'!J34</f>
        <v>0</v>
      </c>
      <c r="AX98" s="80">
        <f>'03bb - 3 NP - typ A a B N...'!J35</f>
        <v>0</v>
      </c>
      <c r="AY98" s="80">
        <f>'03bb - 3 NP - typ A a B N...'!J36</f>
        <v>0</v>
      </c>
      <c r="AZ98" s="80">
        <f>'03bb - 3 NP - typ A a B N...'!F33</f>
        <v>0</v>
      </c>
      <c r="BA98" s="80">
        <f>'03bb - 3 NP - typ A a B N...'!F34</f>
        <v>0</v>
      </c>
      <c r="BB98" s="80">
        <f>'03bb - 3 NP - typ A a B N...'!F35</f>
        <v>0</v>
      </c>
      <c r="BC98" s="80">
        <f>'03bb - 3 NP - typ A a B N...'!F36</f>
        <v>0</v>
      </c>
      <c r="BD98" s="82">
        <f>'03bb - 3 NP - typ A a B N...'!F37</f>
        <v>0</v>
      </c>
      <c r="BT98" s="83" t="s">
        <v>79</v>
      </c>
      <c r="BV98" s="83" t="s">
        <v>73</v>
      </c>
      <c r="BW98" s="83" t="s">
        <v>1331</v>
      </c>
      <c r="BX98" s="83" t="s">
        <v>4</v>
      </c>
      <c r="CL98" s="83" t="s">
        <v>1</v>
      </c>
      <c r="CM98" s="83" t="s">
        <v>81</v>
      </c>
    </row>
    <row r="99" spans="1:91" s="6" customFormat="1" ht="16.5" customHeight="1">
      <c r="A99" s="74" t="s">
        <v>75</v>
      </c>
      <c r="B99" s="75"/>
      <c r="C99" s="76"/>
      <c r="D99" s="295" t="s">
        <v>1332</v>
      </c>
      <c r="E99" s="295"/>
      <c r="F99" s="295"/>
      <c r="G99" s="295"/>
      <c r="H99" s="295"/>
      <c r="I99" s="77"/>
      <c r="J99" s="295" t="s">
        <v>1333</v>
      </c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6">
        <f>'04bb - 4 NP - typ A a B N...'!J30</f>
        <v>0</v>
      </c>
      <c r="AH99" s="297"/>
      <c r="AI99" s="297"/>
      <c r="AJ99" s="297"/>
      <c r="AK99" s="297"/>
      <c r="AL99" s="297"/>
      <c r="AM99" s="297"/>
      <c r="AN99" s="296">
        <f t="shared" si="0"/>
        <v>0</v>
      </c>
      <c r="AO99" s="297"/>
      <c r="AP99" s="297"/>
      <c r="AQ99" s="78" t="s">
        <v>78</v>
      </c>
      <c r="AR99" s="75"/>
      <c r="AS99" s="79">
        <v>0</v>
      </c>
      <c r="AT99" s="80">
        <f t="shared" si="1"/>
        <v>0</v>
      </c>
      <c r="AU99" s="81">
        <f>'04bb - 4 NP - typ A a B N...'!P128</f>
        <v>0</v>
      </c>
      <c r="AV99" s="80">
        <f>'04bb - 4 NP - typ A a B N...'!J33</f>
        <v>0</v>
      </c>
      <c r="AW99" s="80">
        <f>'04bb - 4 NP - typ A a B N...'!J34</f>
        <v>0</v>
      </c>
      <c r="AX99" s="80">
        <f>'04bb - 4 NP - typ A a B N...'!J35</f>
        <v>0</v>
      </c>
      <c r="AY99" s="80">
        <f>'04bb - 4 NP - typ A a B N...'!J36</f>
        <v>0</v>
      </c>
      <c r="AZ99" s="80">
        <f>'04bb - 4 NP - typ A a B N...'!F33</f>
        <v>0</v>
      </c>
      <c r="BA99" s="80">
        <f>'04bb - 4 NP - typ A a B N...'!F34</f>
        <v>0</v>
      </c>
      <c r="BB99" s="80">
        <f>'04bb - 4 NP - typ A a B N...'!F35</f>
        <v>0</v>
      </c>
      <c r="BC99" s="80">
        <f>'04bb - 4 NP - typ A a B N...'!F36</f>
        <v>0</v>
      </c>
      <c r="BD99" s="82">
        <f>'04bb - 4 NP - typ A a B N...'!F37</f>
        <v>0</v>
      </c>
      <c r="BT99" s="83" t="s">
        <v>79</v>
      </c>
      <c r="BV99" s="83" t="s">
        <v>73</v>
      </c>
      <c r="BW99" s="83" t="s">
        <v>1334</v>
      </c>
      <c r="BX99" s="83" t="s">
        <v>4</v>
      </c>
      <c r="CL99" s="83" t="s">
        <v>1</v>
      </c>
      <c r="CM99" s="83" t="s">
        <v>81</v>
      </c>
    </row>
    <row r="100" spans="1:91" s="6" customFormat="1" ht="16.5" customHeight="1">
      <c r="A100" s="74" t="s">
        <v>75</v>
      </c>
      <c r="B100" s="75"/>
      <c r="C100" s="76"/>
      <c r="D100" s="295" t="s">
        <v>1335</v>
      </c>
      <c r="E100" s="295"/>
      <c r="F100" s="295"/>
      <c r="G100" s="295"/>
      <c r="H100" s="295"/>
      <c r="I100" s="77"/>
      <c r="J100" s="295" t="s">
        <v>1336</v>
      </c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6">
        <f>'05bb - 5 NP - typ A a B N...'!J30</f>
        <v>0</v>
      </c>
      <c r="AH100" s="297"/>
      <c r="AI100" s="297"/>
      <c r="AJ100" s="297"/>
      <c r="AK100" s="297"/>
      <c r="AL100" s="297"/>
      <c r="AM100" s="297"/>
      <c r="AN100" s="296">
        <f t="shared" si="0"/>
        <v>0</v>
      </c>
      <c r="AO100" s="297"/>
      <c r="AP100" s="297"/>
      <c r="AQ100" s="78" t="s">
        <v>78</v>
      </c>
      <c r="AR100" s="75"/>
      <c r="AS100" s="79">
        <v>0</v>
      </c>
      <c r="AT100" s="80">
        <f t="shared" si="1"/>
        <v>0</v>
      </c>
      <c r="AU100" s="81">
        <f>'05bb - 5 NP - typ A a B N...'!P128</f>
        <v>0</v>
      </c>
      <c r="AV100" s="80">
        <f>'05bb - 5 NP - typ A a B N...'!J33</f>
        <v>0</v>
      </c>
      <c r="AW100" s="80">
        <f>'05bb - 5 NP - typ A a B N...'!J34</f>
        <v>0</v>
      </c>
      <c r="AX100" s="80">
        <f>'05bb - 5 NP - typ A a B N...'!J35</f>
        <v>0</v>
      </c>
      <c r="AY100" s="80">
        <f>'05bb - 5 NP - typ A a B N...'!J36</f>
        <v>0</v>
      </c>
      <c r="AZ100" s="80">
        <f>'05bb - 5 NP - typ A a B N...'!F33</f>
        <v>0</v>
      </c>
      <c r="BA100" s="80">
        <f>'05bb - 5 NP - typ A a B N...'!F34</f>
        <v>0</v>
      </c>
      <c r="BB100" s="80">
        <f>'05bb - 5 NP - typ A a B N...'!F35</f>
        <v>0</v>
      </c>
      <c r="BC100" s="80">
        <f>'05bb - 5 NP - typ A a B N...'!F36</f>
        <v>0</v>
      </c>
      <c r="BD100" s="82">
        <f>'05bb - 5 NP - typ A a B N...'!F37</f>
        <v>0</v>
      </c>
      <c r="BT100" s="83" t="s">
        <v>79</v>
      </c>
      <c r="BV100" s="83" t="s">
        <v>73</v>
      </c>
      <c r="BW100" s="83" t="s">
        <v>1337</v>
      </c>
      <c r="BX100" s="83" t="s">
        <v>4</v>
      </c>
      <c r="CL100" s="83" t="s">
        <v>1</v>
      </c>
      <c r="CM100" s="83" t="s">
        <v>81</v>
      </c>
    </row>
    <row r="101" spans="1:91" s="6" customFormat="1" ht="16.5" customHeight="1">
      <c r="A101" s="74" t="s">
        <v>75</v>
      </c>
      <c r="B101" s="75"/>
      <c r="C101" s="76"/>
      <c r="D101" s="295" t="s">
        <v>1338</v>
      </c>
      <c r="E101" s="295"/>
      <c r="F101" s="295"/>
      <c r="G101" s="295"/>
      <c r="H101" s="295"/>
      <c r="I101" s="77"/>
      <c r="J101" s="295" t="s">
        <v>1339</v>
      </c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6">
        <f>'06bb - 6 NP - typ A a B N...'!J30</f>
        <v>0</v>
      </c>
      <c r="AH101" s="297"/>
      <c r="AI101" s="297"/>
      <c r="AJ101" s="297"/>
      <c r="AK101" s="297"/>
      <c r="AL101" s="297"/>
      <c r="AM101" s="297"/>
      <c r="AN101" s="296">
        <f t="shared" si="0"/>
        <v>0</v>
      </c>
      <c r="AO101" s="297"/>
      <c r="AP101" s="297"/>
      <c r="AQ101" s="78" t="s">
        <v>78</v>
      </c>
      <c r="AR101" s="75"/>
      <c r="AS101" s="79">
        <v>0</v>
      </c>
      <c r="AT101" s="80">
        <f t="shared" si="1"/>
        <v>0</v>
      </c>
      <c r="AU101" s="81">
        <f>'06bb - 6 NP - typ A a B N...'!P128</f>
        <v>0</v>
      </c>
      <c r="AV101" s="80">
        <f>'06bb - 6 NP - typ A a B N...'!J33</f>
        <v>0</v>
      </c>
      <c r="AW101" s="80">
        <f>'06bb - 6 NP - typ A a B N...'!J34</f>
        <v>0</v>
      </c>
      <c r="AX101" s="80">
        <f>'06bb - 6 NP - typ A a B N...'!J35</f>
        <v>0</v>
      </c>
      <c r="AY101" s="80">
        <f>'06bb - 6 NP - typ A a B N...'!J36</f>
        <v>0</v>
      </c>
      <c r="AZ101" s="80">
        <f>'06bb - 6 NP - typ A a B N...'!F33</f>
        <v>0</v>
      </c>
      <c r="BA101" s="80">
        <f>'06bb - 6 NP - typ A a B N...'!F34</f>
        <v>0</v>
      </c>
      <c r="BB101" s="80">
        <f>'06bb - 6 NP - typ A a B N...'!F35</f>
        <v>0</v>
      </c>
      <c r="BC101" s="80">
        <f>'06bb - 6 NP - typ A a B N...'!F36</f>
        <v>0</v>
      </c>
      <c r="BD101" s="82">
        <f>'06bb - 6 NP - typ A a B N...'!F37</f>
        <v>0</v>
      </c>
      <c r="BT101" s="83" t="s">
        <v>79</v>
      </c>
      <c r="BV101" s="83" t="s">
        <v>73</v>
      </c>
      <c r="BW101" s="83" t="s">
        <v>1340</v>
      </c>
      <c r="BX101" s="83" t="s">
        <v>4</v>
      </c>
      <c r="CL101" s="83" t="s">
        <v>1</v>
      </c>
      <c r="CM101" s="83" t="s">
        <v>81</v>
      </c>
    </row>
    <row r="102" spans="1:91" s="6" customFormat="1" ht="16.5" customHeight="1">
      <c r="A102" s="74" t="s">
        <v>75</v>
      </c>
      <c r="B102" s="75"/>
      <c r="C102" s="76"/>
      <c r="D102" s="295" t="s">
        <v>1341</v>
      </c>
      <c r="E102" s="295"/>
      <c r="F102" s="295"/>
      <c r="G102" s="295"/>
      <c r="H102" s="295"/>
      <c r="I102" s="77"/>
      <c r="J102" s="295" t="s">
        <v>1342</v>
      </c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6">
        <f>'07bb - 7 NP - typ A a B N...'!J30</f>
        <v>0</v>
      </c>
      <c r="AH102" s="297"/>
      <c r="AI102" s="297"/>
      <c r="AJ102" s="297"/>
      <c r="AK102" s="297"/>
      <c r="AL102" s="297"/>
      <c r="AM102" s="297"/>
      <c r="AN102" s="296">
        <f t="shared" si="0"/>
        <v>0</v>
      </c>
      <c r="AO102" s="297"/>
      <c r="AP102" s="297"/>
      <c r="AQ102" s="78" t="s">
        <v>78</v>
      </c>
      <c r="AR102" s="75"/>
      <c r="AS102" s="84">
        <v>0</v>
      </c>
      <c r="AT102" s="85">
        <f t="shared" si="1"/>
        <v>0</v>
      </c>
      <c r="AU102" s="86">
        <f>'07bb - 7 NP - typ A a B N...'!P129</f>
        <v>0</v>
      </c>
      <c r="AV102" s="85">
        <f>'07bb - 7 NP - typ A a B N...'!J33</f>
        <v>0</v>
      </c>
      <c r="AW102" s="85">
        <f>'07bb - 7 NP - typ A a B N...'!J34</f>
        <v>0</v>
      </c>
      <c r="AX102" s="85">
        <f>'07bb - 7 NP - typ A a B N...'!J35</f>
        <v>0</v>
      </c>
      <c r="AY102" s="85">
        <f>'07bb - 7 NP - typ A a B N...'!J36</f>
        <v>0</v>
      </c>
      <c r="AZ102" s="85">
        <f>'07bb - 7 NP - typ A a B N...'!F33</f>
        <v>0</v>
      </c>
      <c r="BA102" s="85">
        <f>'07bb - 7 NP - typ A a B N...'!F34</f>
        <v>0</v>
      </c>
      <c r="BB102" s="85">
        <f>'07bb - 7 NP - typ A a B N...'!F35</f>
        <v>0</v>
      </c>
      <c r="BC102" s="85">
        <f>'07bb - 7 NP - typ A a B N...'!F36</f>
        <v>0</v>
      </c>
      <c r="BD102" s="87">
        <f>'07bb - 7 NP - typ A a B N...'!F37</f>
        <v>0</v>
      </c>
      <c r="BT102" s="83" t="s">
        <v>79</v>
      </c>
      <c r="BV102" s="83" t="s">
        <v>73</v>
      </c>
      <c r="BW102" s="83" t="s">
        <v>1343</v>
      </c>
      <c r="BX102" s="83" t="s">
        <v>4</v>
      </c>
      <c r="CL102" s="83" t="s">
        <v>1</v>
      </c>
      <c r="CM102" s="83" t="s">
        <v>81</v>
      </c>
    </row>
    <row r="103" spans="1:91" s="1" customFormat="1" ht="30" customHeight="1">
      <c r="B103" s="32"/>
      <c r="AR103" s="32"/>
    </row>
    <row r="104" spans="1:91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32"/>
    </row>
  </sheetData>
  <mergeCells count="70">
    <mergeCell ref="D102:H102"/>
    <mergeCell ref="J102:AF102"/>
    <mergeCell ref="AG102:AM102"/>
    <mergeCell ref="AN102:AP102"/>
    <mergeCell ref="D100:H100"/>
    <mergeCell ref="J100:AF100"/>
    <mergeCell ref="AG100:AM100"/>
    <mergeCell ref="AN100:AP100"/>
    <mergeCell ref="D101:H101"/>
    <mergeCell ref="J101:AF101"/>
    <mergeCell ref="AG101:AM101"/>
    <mergeCell ref="AN101:AP101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O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</mergeCells>
  <hyperlinks>
    <hyperlink ref="A95" location="'001bb - 1 PP - typ A a B ...'!C2" display="/" xr:uid="{62DF90A4-87A0-48A8-B3B5-9AD59A630180}"/>
    <hyperlink ref="A96" location="'01bb - 1 NP - typ C a D N...'!C2" display="/" xr:uid="{B828DC67-9BFB-42C8-ABB2-BE386ACF7626}"/>
    <hyperlink ref="A97" location="'02bb - 2 NP - typ A a B N...'!C2" display="/" xr:uid="{214C4E8B-05C1-4183-9AB6-A7C6FEEFEF86}"/>
    <hyperlink ref="A98" location="'03bb - 3 NP - typ A a B N...'!C2" display="/" xr:uid="{EE82D294-5F3E-450D-9F84-1B389EE02DE3}"/>
    <hyperlink ref="A99" location="'04bb - 4 NP - typ A a B N...'!C2" display="/" xr:uid="{FEA634D5-8155-4811-9920-86897198A195}"/>
    <hyperlink ref="A100" location="'05bb - 5 NP - typ A a B N...'!C2" display="/" xr:uid="{FE60AB9F-FE03-4D11-B66B-E8B6910B57E0}"/>
    <hyperlink ref="A101" location="'06bb - 6 NP - typ A a B N...'!C2" display="/" xr:uid="{5975336C-71B7-4D9E-B213-A04CE101DB7E}"/>
    <hyperlink ref="A102" location="'07bb - 7 NP - typ A a B N...'!C2" display="/" xr:uid="{8E7BFD5C-4483-4708-B141-7DA4BB78544F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344F-FEB8-4874-8003-9F35C7A0E761}">
  <sheetPr>
    <pageSetUpPr fitToPage="1"/>
  </sheetPr>
  <dimension ref="B2:BM498"/>
  <sheetViews>
    <sheetView showGridLines="0" topLeftCell="A109" workbookViewId="0">
      <selection activeCell="E12" sqref="E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1322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N'!K6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1344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N'!AN10="","",'Rekapitulace stavby N'!AN10)</f>
        <v/>
      </c>
      <c r="L14" s="32"/>
    </row>
    <row r="15" spans="2:46" s="1" customFormat="1" ht="18" customHeight="1">
      <c r="B15" s="32"/>
      <c r="E15" s="25" t="str">
        <f>IF('Rekapitulace stavby N'!E11="","",'Rekapitulace stavby N'!E11)</f>
        <v xml:space="preserve"> </v>
      </c>
      <c r="I15" s="27" t="s">
        <v>24</v>
      </c>
      <c r="J15" s="25" t="str">
        <f>IF('Rekapitulace stavby N'!AN11="","",'Rekapitulace stavby N'!AN11)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N'!AN13</f>
        <v>Vyplň údaj</v>
      </c>
      <c r="L17" s="32"/>
    </row>
    <row r="18" spans="2:12" s="1" customFormat="1" ht="18" customHeight="1">
      <c r="B18" s="32"/>
      <c r="E18" s="326" t="str">
        <f>'Rekapitulace stavby N'!E14</f>
        <v>Vyplň údaj</v>
      </c>
      <c r="F18" s="318"/>
      <c r="G18" s="318"/>
      <c r="H18" s="318"/>
      <c r="I18" s="27" t="s">
        <v>24</v>
      </c>
      <c r="J18" s="28" t="str">
        <f>'Rekapitulace stavby N'!AN14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N'!AN16="","",'Rekapitulace stavby N'!AN16)</f>
        <v/>
      </c>
      <c r="L20" s="32"/>
    </row>
    <row r="21" spans="2:12" s="1" customFormat="1" ht="18" customHeight="1">
      <c r="B21" s="32"/>
      <c r="E21" s="25" t="str">
        <f>IF('Rekapitulace stavby N'!E17="","",'Rekapitulace stavby N'!E17)</f>
        <v xml:space="preserve"> </v>
      </c>
      <c r="I21" s="27" t="s">
        <v>24</v>
      </c>
      <c r="J21" s="25" t="str">
        <f>IF('Rekapitulace stavby N'!AN17="","",'Rekapitulace stavby N'!AN17)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N'!AN19="","",'Rekapitulace stavby N'!AN19)</f>
        <v/>
      </c>
      <c r="L23" s="32"/>
    </row>
    <row r="24" spans="2:12" s="1" customFormat="1" ht="18" customHeight="1">
      <c r="B24" s="32"/>
      <c r="E24" s="25" t="str">
        <f>IF('Rekapitulace stavby N'!E20="","",'Rekapitulace stavby N'!E20)</f>
        <v xml:space="preserve"> </v>
      </c>
      <c r="I24" s="27" t="s">
        <v>24</v>
      </c>
      <c r="J24" s="25" t="str">
        <f>IF('Rekapitulace stavby N'!AN20="","",'Rekapitulace stavby N'!AN20)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ROUND((SUM(BE128:BE497)),  2)</f>
        <v>0</v>
      </c>
      <c r="I33" s="92">
        <v>0.21</v>
      </c>
      <c r="J33" s="91">
        <f>ROUND(((SUM(BE128:BE497))*I33),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ROUND((SUM(BF128:BF497)),  2)</f>
        <v>0</v>
      </c>
      <c r="I34" s="92">
        <v>0.15</v>
      </c>
      <c r="J34" s="91">
        <f>ROUND(((SUM(BF128:BF497))*I34),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ROUND((SUM(BG128:BG497)),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ROUND((SUM(BH128:BH497)),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ROUND((SUM(BI128:BI497)),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001bb - 1 PP - typ A a B NEINV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J128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121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1345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customHeight="1">
      <c r="B99" s="108"/>
      <c r="D99" s="109" t="s">
        <v>784</v>
      </c>
      <c r="E99" s="110"/>
      <c r="F99" s="110"/>
      <c r="G99" s="110"/>
      <c r="H99" s="110"/>
      <c r="I99" s="110"/>
      <c r="J99" s="111">
        <f>J198</f>
        <v>0</v>
      </c>
      <c r="L99" s="108"/>
    </row>
    <row r="100" spans="2:12" s="9" customFormat="1" ht="19.899999999999999" customHeight="1">
      <c r="B100" s="108"/>
      <c r="D100" s="109" t="s">
        <v>1346</v>
      </c>
      <c r="E100" s="110"/>
      <c r="F100" s="110"/>
      <c r="G100" s="110"/>
      <c r="H100" s="110"/>
      <c r="I100" s="110"/>
      <c r="J100" s="111">
        <f>J205</f>
        <v>0</v>
      </c>
      <c r="L100" s="108"/>
    </row>
    <row r="101" spans="2:12" s="9" customFormat="1" ht="19.899999999999999" customHeight="1">
      <c r="B101" s="108"/>
      <c r="D101" s="109" t="s">
        <v>1347</v>
      </c>
      <c r="E101" s="110"/>
      <c r="F101" s="110"/>
      <c r="G101" s="110"/>
      <c r="H101" s="110"/>
      <c r="I101" s="110"/>
      <c r="J101" s="111">
        <f>J217</f>
        <v>0</v>
      </c>
      <c r="L101" s="108"/>
    </row>
    <row r="102" spans="2:12" s="9" customFormat="1" ht="19.899999999999999" customHeight="1">
      <c r="B102" s="108"/>
      <c r="D102" s="109" t="s">
        <v>122</v>
      </c>
      <c r="E102" s="110"/>
      <c r="F102" s="110"/>
      <c r="G102" s="110"/>
      <c r="H102" s="110"/>
      <c r="I102" s="110"/>
      <c r="J102" s="111">
        <f>J221</f>
        <v>0</v>
      </c>
      <c r="L102" s="108"/>
    </row>
    <row r="103" spans="2:12" s="9" customFormat="1" ht="19.899999999999999" customHeight="1">
      <c r="B103" s="108"/>
      <c r="D103" s="109" t="s">
        <v>124</v>
      </c>
      <c r="E103" s="110"/>
      <c r="F103" s="110"/>
      <c r="G103" s="110"/>
      <c r="H103" s="110"/>
      <c r="I103" s="110"/>
      <c r="J103" s="111">
        <f>J223</f>
        <v>0</v>
      </c>
      <c r="L103" s="108"/>
    </row>
    <row r="104" spans="2:12" s="9" customFormat="1" ht="19.899999999999999" customHeight="1">
      <c r="B104" s="108"/>
      <c r="D104" s="109" t="s">
        <v>125</v>
      </c>
      <c r="E104" s="110"/>
      <c r="F104" s="110"/>
      <c r="G104" s="110"/>
      <c r="H104" s="110"/>
      <c r="I104" s="110"/>
      <c r="J104" s="111">
        <f>J324</f>
        <v>0</v>
      </c>
      <c r="L104" s="108"/>
    </row>
    <row r="105" spans="2:12" s="9" customFormat="1" ht="19.899999999999999" customHeight="1">
      <c r="B105" s="108"/>
      <c r="D105" s="109" t="s">
        <v>126</v>
      </c>
      <c r="E105" s="110"/>
      <c r="F105" s="110"/>
      <c r="G105" s="110"/>
      <c r="H105" s="110"/>
      <c r="I105" s="110"/>
      <c r="J105" s="111">
        <f>J331</f>
        <v>0</v>
      </c>
      <c r="L105" s="108"/>
    </row>
    <row r="106" spans="2:12" s="9" customFormat="1" ht="19.899999999999999" customHeight="1">
      <c r="B106" s="108"/>
      <c r="D106" s="109" t="s">
        <v>127</v>
      </c>
      <c r="E106" s="110"/>
      <c r="F106" s="110"/>
      <c r="G106" s="110"/>
      <c r="H106" s="110"/>
      <c r="I106" s="110"/>
      <c r="J106" s="111">
        <f>J377</f>
        <v>0</v>
      </c>
      <c r="L106" s="108"/>
    </row>
    <row r="107" spans="2:12" s="9" customFormat="1" ht="19.899999999999999" customHeight="1">
      <c r="B107" s="108"/>
      <c r="D107" s="109" t="s">
        <v>1348</v>
      </c>
      <c r="E107" s="110"/>
      <c r="F107" s="110"/>
      <c r="G107" s="110"/>
      <c r="H107" s="110"/>
      <c r="I107" s="110"/>
      <c r="J107" s="111">
        <f>J451</f>
        <v>0</v>
      </c>
      <c r="L107" s="108"/>
    </row>
    <row r="108" spans="2:12" s="9" customFormat="1" ht="19.899999999999999" customHeight="1">
      <c r="B108" s="108"/>
      <c r="D108" s="109" t="s">
        <v>128</v>
      </c>
      <c r="E108" s="110"/>
      <c r="F108" s="110"/>
      <c r="G108" s="110"/>
      <c r="H108" s="110"/>
      <c r="I108" s="110"/>
      <c r="J108" s="111">
        <f>J470</f>
        <v>0</v>
      </c>
      <c r="L108" s="108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129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15</v>
      </c>
      <c r="L117" s="32"/>
    </row>
    <row r="118" spans="2:63" s="1" customFormat="1" ht="26.25" customHeight="1">
      <c r="B118" s="32"/>
      <c r="E118" s="324" t="str">
        <f>E7</f>
        <v>UK Kam - Reko sdílených sociálek a kuchyní na 3 blocích, kolej Na Kotli, Hradec Králové</v>
      </c>
      <c r="F118" s="325"/>
      <c r="G118" s="325"/>
      <c r="H118" s="325"/>
      <c r="L118" s="32"/>
    </row>
    <row r="119" spans="2:63" s="1" customFormat="1" ht="12" customHeight="1">
      <c r="B119" s="32"/>
      <c r="C119" s="27" t="s">
        <v>107</v>
      </c>
      <c r="L119" s="32"/>
    </row>
    <row r="120" spans="2:63" s="1" customFormat="1" ht="16.5" customHeight="1">
      <c r="B120" s="32"/>
      <c r="E120" s="303" t="str">
        <f>E9</f>
        <v>001bb - 1 PP - typ A a B NEINV</v>
      </c>
      <c r="F120" s="323"/>
      <c r="G120" s="323"/>
      <c r="H120" s="32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F12</f>
        <v xml:space="preserve"> </v>
      </c>
      <c r="I122" s="27" t="s">
        <v>21</v>
      </c>
      <c r="J122" s="52" t="str">
        <f>IF(J12="","",J12)</f>
        <v/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E15</f>
        <v xml:space="preserve"> </v>
      </c>
      <c r="I124" s="27" t="s">
        <v>27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25</v>
      </c>
      <c r="F125" s="25" t="str">
        <f>IF(E18="","",E18)</f>
        <v>Vyplň údaj</v>
      </c>
      <c r="I125" s="27" t="s">
        <v>29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130</v>
      </c>
      <c r="D127" s="114" t="s">
        <v>56</v>
      </c>
      <c r="E127" s="114" t="s">
        <v>52</v>
      </c>
      <c r="F127" s="114" t="s">
        <v>53</v>
      </c>
      <c r="G127" s="114" t="s">
        <v>131</v>
      </c>
      <c r="H127" s="114" t="s">
        <v>132</v>
      </c>
      <c r="I127" s="114" t="s">
        <v>133</v>
      </c>
      <c r="J127" s="115" t="s">
        <v>111</v>
      </c>
      <c r="K127" s="116" t="s">
        <v>134</v>
      </c>
      <c r="L127" s="112"/>
      <c r="M127" s="59" t="s">
        <v>1</v>
      </c>
      <c r="N127" s="60" t="s">
        <v>35</v>
      </c>
      <c r="O127" s="60" t="s">
        <v>135</v>
      </c>
      <c r="P127" s="60" t="s">
        <v>136</v>
      </c>
      <c r="Q127" s="60" t="s">
        <v>137</v>
      </c>
      <c r="R127" s="60" t="s">
        <v>138</v>
      </c>
      <c r="S127" s="60" t="s">
        <v>139</v>
      </c>
      <c r="T127" s="61" t="s">
        <v>140</v>
      </c>
    </row>
    <row r="128" spans="2:63" s="1" customFormat="1" ht="22.9" customHeight="1">
      <c r="B128" s="32"/>
      <c r="C128" s="64" t="s">
        <v>141</v>
      </c>
      <c r="J128" s="117">
        <f>BK128</f>
        <v>0</v>
      </c>
      <c r="L128" s="32"/>
      <c r="M128" s="62"/>
      <c r="N128" s="53"/>
      <c r="O128" s="53"/>
      <c r="P128" s="118">
        <f>P129</f>
        <v>0</v>
      </c>
      <c r="Q128" s="53"/>
      <c r="R128" s="118">
        <f>R129</f>
        <v>9.8160188800000014</v>
      </c>
      <c r="S128" s="53"/>
      <c r="T128" s="119">
        <f>T129</f>
        <v>0</v>
      </c>
      <c r="AT128" s="17" t="s">
        <v>70</v>
      </c>
      <c r="AU128" s="17" t="s">
        <v>113</v>
      </c>
      <c r="BK128" s="120">
        <f>BK129</f>
        <v>0</v>
      </c>
    </row>
    <row r="129" spans="2:65" s="11" customFormat="1" ht="25.9" customHeight="1">
      <c r="B129" s="121"/>
      <c r="D129" s="122" t="s">
        <v>70</v>
      </c>
      <c r="E129" s="123" t="s">
        <v>472</v>
      </c>
      <c r="F129" s="123" t="s">
        <v>473</v>
      </c>
      <c r="I129" s="124"/>
      <c r="J129" s="125">
        <f>BK129</f>
        <v>0</v>
      </c>
      <c r="L129" s="121"/>
      <c r="M129" s="126"/>
      <c r="P129" s="127">
        <f>P130+P198+P205+P217+P221+P223+P324+P331+P377+P451+P470</f>
        <v>0</v>
      </c>
      <c r="R129" s="127">
        <f>R130+R198+R205+R217+R221+R223+R324+R331+R377+R451+R470</f>
        <v>9.8160188800000014</v>
      </c>
      <c r="T129" s="128">
        <f>T130+T198+T205+T217+T221+T223+T324+T331+T377+T451+T470</f>
        <v>0</v>
      </c>
      <c r="AR129" s="122" t="s">
        <v>81</v>
      </c>
      <c r="AT129" s="129" t="s">
        <v>70</v>
      </c>
      <c r="AU129" s="129" t="s">
        <v>71</v>
      </c>
      <c r="AY129" s="122" t="s">
        <v>144</v>
      </c>
      <c r="BK129" s="130">
        <f>BK130+BK198+BK205+BK217+BK221+BK223+BK324+BK331+BK377+BK451+BK470</f>
        <v>0</v>
      </c>
    </row>
    <row r="130" spans="2:65" s="11" customFormat="1" ht="22.9" customHeight="1">
      <c r="B130" s="121"/>
      <c r="D130" s="122" t="s">
        <v>70</v>
      </c>
      <c r="E130" s="131" t="s">
        <v>1349</v>
      </c>
      <c r="F130" s="131" t="s">
        <v>1350</v>
      </c>
      <c r="I130" s="124"/>
      <c r="J130" s="132">
        <f>BK130</f>
        <v>0</v>
      </c>
      <c r="L130" s="121"/>
      <c r="M130" s="126"/>
      <c r="P130" s="127">
        <f>SUM(P131:P197)</f>
        <v>0</v>
      </c>
      <c r="R130" s="127">
        <f>SUM(R131:R197)</f>
        <v>0.65818611999999999</v>
      </c>
      <c r="T130" s="128">
        <f>SUM(T131:T197)</f>
        <v>0</v>
      </c>
      <c r="AR130" s="122" t="s">
        <v>81</v>
      </c>
      <c r="AT130" s="129" t="s">
        <v>70</v>
      </c>
      <c r="AU130" s="129" t="s">
        <v>79</v>
      </c>
      <c r="AY130" s="122" t="s">
        <v>144</v>
      </c>
      <c r="BK130" s="130">
        <f>SUM(BK131:BK197)</f>
        <v>0</v>
      </c>
    </row>
    <row r="131" spans="2:65" s="1" customFormat="1" ht="24.2" customHeight="1">
      <c r="B131" s="133"/>
      <c r="C131" s="134" t="s">
        <v>79</v>
      </c>
      <c r="D131" s="134" t="s">
        <v>147</v>
      </c>
      <c r="E131" s="135" t="s">
        <v>1351</v>
      </c>
      <c r="F131" s="136" t="s">
        <v>1352</v>
      </c>
      <c r="G131" s="137" t="s">
        <v>279</v>
      </c>
      <c r="H131" s="138">
        <v>101.233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36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265</v>
      </c>
      <c r="AT131" s="146" t="s">
        <v>147</v>
      </c>
      <c r="AU131" s="146" t="s">
        <v>81</v>
      </c>
      <c r="AY131" s="17" t="s">
        <v>144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79</v>
      </c>
      <c r="BK131" s="147">
        <f>ROUND(I131*H131,2)</f>
        <v>0</v>
      </c>
      <c r="BL131" s="17" t="s">
        <v>265</v>
      </c>
      <c r="BM131" s="146" t="s">
        <v>1353</v>
      </c>
    </row>
    <row r="132" spans="2:65" s="12" customFormat="1">
      <c r="B132" s="148"/>
      <c r="D132" s="149" t="s">
        <v>153</v>
      </c>
      <c r="E132" s="150" t="s">
        <v>1</v>
      </c>
      <c r="F132" s="151" t="s">
        <v>173</v>
      </c>
      <c r="H132" s="150" t="s">
        <v>1</v>
      </c>
      <c r="I132" s="152"/>
      <c r="L132" s="148"/>
      <c r="M132" s="153"/>
      <c r="T132" s="154"/>
      <c r="AT132" s="150" t="s">
        <v>153</v>
      </c>
      <c r="AU132" s="150" t="s">
        <v>81</v>
      </c>
      <c r="AV132" s="12" t="s">
        <v>79</v>
      </c>
      <c r="AW132" s="12" t="s">
        <v>28</v>
      </c>
      <c r="AX132" s="12" t="s">
        <v>71</v>
      </c>
      <c r="AY132" s="150" t="s">
        <v>144</v>
      </c>
    </row>
    <row r="133" spans="2:65" s="12" customFormat="1">
      <c r="B133" s="148"/>
      <c r="D133" s="149" t="s">
        <v>153</v>
      </c>
      <c r="E133" s="150" t="s">
        <v>1</v>
      </c>
      <c r="F133" s="151" t="s">
        <v>174</v>
      </c>
      <c r="H133" s="150" t="s">
        <v>1</v>
      </c>
      <c r="I133" s="152"/>
      <c r="L133" s="148"/>
      <c r="M133" s="153"/>
      <c r="T133" s="154"/>
      <c r="AT133" s="150" t="s">
        <v>153</v>
      </c>
      <c r="AU133" s="150" t="s">
        <v>81</v>
      </c>
      <c r="AV133" s="12" t="s">
        <v>79</v>
      </c>
      <c r="AW133" s="12" t="s">
        <v>28</v>
      </c>
      <c r="AX133" s="12" t="s">
        <v>71</v>
      </c>
      <c r="AY133" s="150" t="s">
        <v>144</v>
      </c>
    </row>
    <row r="134" spans="2:65" s="13" customFormat="1">
      <c r="B134" s="155"/>
      <c r="D134" s="149" t="s">
        <v>153</v>
      </c>
      <c r="E134" s="156" t="s">
        <v>1</v>
      </c>
      <c r="F134" s="157" t="s">
        <v>312</v>
      </c>
      <c r="H134" s="158">
        <v>14.19</v>
      </c>
      <c r="I134" s="159"/>
      <c r="L134" s="155"/>
      <c r="M134" s="160"/>
      <c r="T134" s="161"/>
      <c r="AT134" s="156" t="s">
        <v>153</v>
      </c>
      <c r="AU134" s="156" t="s">
        <v>81</v>
      </c>
      <c r="AV134" s="13" t="s">
        <v>81</v>
      </c>
      <c r="AW134" s="13" t="s">
        <v>28</v>
      </c>
      <c r="AX134" s="13" t="s">
        <v>71</v>
      </c>
      <c r="AY134" s="156" t="s">
        <v>144</v>
      </c>
    </row>
    <row r="135" spans="2:65" s="14" customFormat="1">
      <c r="B135" s="173"/>
      <c r="D135" s="149" t="s">
        <v>153</v>
      </c>
      <c r="E135" s="174" t="s">
        <v>1</v>
      </c>
      <c r="F135" s="175" t="s">
        <v>178</v>
      </c>
      <c r="H135" s="176">
        <v>14.19</v>
      </c>
      <c r="I135" s="177"/>
      <c r="L135" s="173"/>
      <c r="M135" s="178"/>
      <c r="T135" s="179"/>
      <c r="AT135" s="174" t="s">
        <v>153</v>
      </c>
      <c r="AU135" s="174" t="s">
        <v>81</v>
      </c>
      <c r="AV135" s="14" t="s">
        <v>145</v>
      </c>
      <c r="AW135" s="14" t="s">
        <v>28</v>
      </c>
      <c r="AX135" s="14" t="s">
        <v>71</v>
      </c>
      <c r="AY135" s="174" t="s">
        <v>144</v>
      </c>
    </row>
    <row r="136" spans="2:65" s="12" customFormat="1">
      <c r="B136" s="148"/>
      <c r="D136" s="149" t="s">
        <v>153</v>
      </c>
      <c r="E136" s="150" t="s">
        <v>1</v>
      </c>
      <c r="F136" s="151" t="s">
        <v>179</v>
      </c>
      <c r="H136" s="150" t="s">
        <v>1</v>
      </c>
      <c r="I136" s="152"/>
      <c r="L136" s="148"/>
      <c r="M136" s="153"/>
      <c r="T136" s="154"/>
      <c r="AT136" s="150" t="s">
        <v>153</v>
      </c>
      <c r="AU136" s="150" t="s">
        <v>81</v>
      </c>
      <c r="AV136" s="12" t="s">
        <v>79</v>
      </c>
      <c r="AW136" s="12" t="s">
        <v>28</v>
      </c>
      <c r="AX136" s="12" t="s">
        <v>71</v>
      </c>
      <c r="AY136" s="150" t="s">
        <v>144</v>
      </c>
    </row>
    <row r="137" spans="2:65" s="13" customFormat="1">
      <c r="B137" s="155"/>
      <c r="D137" s="149" t="s">
        <v>153</v>
      </c>
      <c r="E137" s="156" t="s">
        <v>1</v>
      </c>
      <c r="F137" s="157" t="s">
        <v>313</v>
      </c>
      <c r="H137" s="158">
        <v>10.29</v>
      </c>
      <c r="I137" s="159"/>
      <c r="L137" s="155"/>
      <c r="M137" s="160"/>
      <c r="T137" s="161"/>
      <c r="AT137" s="156" t="s">
        <v>153</v>
      </c>
      <c r="AU137" s="156" t="s">
        <v>81</v>
      </c>
      <c r="AV137" s="13" t="s">
        <v>81</v>
      </c>
      <c r="AW137" s="13" t="s">
        <v>28</v>
      </c>
      <c r="AX137" s="13" t="s">
        <v>71</v>
      </c>
      <c r="AY137" s="156" t="s">
        <v>144</v>
      </c>
    </row>
    <row r="138" spans="2:65" s="14" customFormat="1">
      <c r="B138" s="173"/>
      <c r="D138" s="149" t="s">
        <v>153</v>
      </c>
      <c r="E138" s="174" t="s">
        <v>1</v>
      </c>
      <c r="F138" s="175" t="s">
        <v>178</v>
      </c>
      <c r="H138" s="176">
        <v>10.29</v>
      </c>
      <c r="I138" s="177"/>
      <c r="L138" s="173"/>
      <c r="M138" s="178"/>
      <c r="T138" s="179"/>
      <c r="AT138" s="174" t="s">
        <v>153</v>
      </c>
      <c r="AU138" s="174" t="s">
        <v>81</v>
      </c>
      <c r="AV138" s="14" t="s">
        <v>145</v>
      </c>
      <c r="AW138" s="14" t="s">
        <v>28</v>
      </c>
      <c r="AX138" s="14" t="s">
        <v>71</v>
      </c>
      <c r="AY138" s="174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174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2" customFormat="1">
      <c r="B140" s="148"/>
      <c r="D140" s="149" t="s">
        <v>153</v>
      </c>
      <c r="E140" s="150" t="s">
        <v>1</v>
      </c>
      <c r="F140" s="151" t="s">
        <v>230</v>
      </c>
      <c r="H140" s="150" t="s">
        <v>1</v>
      </c>
      <c r="I140" s="152"/>
      <c r="L140" s="148"/>
      <c r="M140" s="153"/>
      <c r="T140" s="154"/>
      <c r="AT140" s="150" t="s">
        <v>153</v>
      </c>
      <c r="AU140" s="150" t="s">
        <v>81</v>
      </c>
      <c r="AV140" s="12" t="s">
        <v>79</v>
      </c>
      <c r="AW140" s="12" t="s">
        <v>28</v>
      </c>
      <c r="AX140" s="12" t="s">
        <v>71</v>
      </c>
      <c r="AY140" s="150" t="s">
        <v>144</v>
      </c>
    </row>
    <row r="141" spans="2:65" s="13" customFormat="1">
      <c r="B141" s="155"/>
      <c r="D141" s="149" t="s">
        <v>153</v>
      </c>
      <c r="E141" s="156" t="s">
        <v>1</v>
      </c>
      <c r="F141" s="157" t="s">
        <v>1354</v>
      </c>
      <c r="H141" s="158">
        <v>11.87</v>
      </c>
      <c r="I141" s="159"/>
      <c r="L141" s="155"/>
      <c r="M141" s="160"/>
      <c r="T141" s="161"/>
      <c r="AT141" s="156" t="s">
        <v>153</v>
      </c>
      <c r="AU141" s="156" t="s">
        <v>81</v>
      </c>
      <c r="AV141" s="13" t="s">
        <v>81</v>
      </c>
      <c r="AW141" s="13" t="s">
        <v>28</v>
      </c>
      <c r="AX141" s="13" t="s">
        <v>71</v>
      </c>
      <c r="AY141" s="156" t="s">
        <v>144</v>
      </c>
    </row>
    <row r="142" spans="2:65" s="12" customFormat="1">
      <c r="B142" s="148"/>
      <c r="D142" s="149" t="s">
        <v>153</v>
      </c>
      <c r="E142" s="150" t="s">
        <v>1</v>
      </c>
      <c r="F142" s="151" t="s">
        <v>232</v>
      </c>
      <c r="H142" s="150" t="s">
        <v>1</v>
      </c>
      <c r="I142" s="152"/>
      <c r="L142" s="148"/>
      <c r="M142" s="153"/>
      <c r="T142" s="154"/>
      <c r="AT142" s="150" t="s">
        <v>153</v>
      </c>
      <c r="AU142" s="150" t="s">
        <v>81</v>
      </c>
      <c r="AV142" s="12" t="s">
        <v>79</v>
      </c>
      <c r="AW142" s="12" t="s">
        <v>28</v>
      </c>
      <c r="AX142" s="12" t="s">
        <v>71</v>
      </c>
      <c r="AY142" s="150" t="s">
        <v>144</v>
      </c>
    </row>
    <row r="143" spans="2:65" s="13" customFormat="1">
      <c r="B143" s="155"/>
      <c r="D143" s="149" t="s">
        <v>153</v>
      </c>
      <c r="E143" s="156" t="s">
        <v>1</v>
      </c>
      <c r="F143" s="157" t="s">
        <v>1355</v>
      </c>
      <c r="H143" s="158">
        <v>19.02</v>
      </c>
      <c r="I143" s="159"/>
      <c r="L143" s="155"/>
      <c r="M143" s="160"/>
      <c r="T143" s="161"/>
      <c r="AT143" s="156" t="s">
        <v>153</v>
      </c>
      <c r="AU143" s="156" t="s">
        <v>81</v>
      </c>
      <c r="AV143" s="13" t="s">
        <v>81</v>
      </c>
      <c r="AW143" s="13" t="s">
        <v>28</v>
      </c>
      <c r="AX143" s="13" t="s">
        <v>71</v>
      </c>
      <c r="AY143" s="156" t="s">
        <v>144</v>
      </c>
    </row>
    <row r="144" spans="2:65" s="14" customFormat="1">
      <c r="B144" s="173"/>
      <c r="D144" s="149" t="s">
        <v>153</v>
      </c>
      <c r="E144" s="174" t="s">
        <v>1</v>
      </c>
      <c r="F144" s="175" t="s">
        <v>178</v>
      </c>
      <c r="H144" s="176">
        <v>30.89</v>
      </c>
      <c r="I144" s="177"/>
      <c r="L144" s="173"/>
      <c r="M144" s="178"/>
      <c r="T144" s="179"/>
      <c r="AT144" s="174" t="s">
        <v>153</v>
      </c>
      <c r="AU144" s="174" t="s">
        <v>81</v>
      </c>
      <c r="AV144" s="14" t="s">
        <v>145</v>
      </c>
      <c r="AW144" s="14" t="s">
        <v>28</v>
      </c>
      <c r="AX144" s="14" t="s">
        <v>71</v>
      </c>
      <c r="AY144" s="174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179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2" customFormat="1">
      <c r="B146" s="148"/>
      <c r="D146" s="149" t="s">
        <v>153</v>
      </c>
      <c r="E146" s="150" t="s">
        <v>1</v>
      </c>
      <c r="F146" s="151" t="s">
        <v>234</v>
      </c>
      <c r="H146" s="150" t="s">
        <v>1</v>
      </c>
      <c r="I146" s="152"/>
      <c r="L146" s="148"/>
      <c r="M146" s="153"/>
      <c r="T146" s="154"/>
      <c r="AT146" s="150" t="s">
        <v>153</v>
      </c>
      <c r="AU146" s="150" t="s">
        <v>81</v>
      </c>
      <c r="AV146" s="12" t="s">
        <v>79</v>
      </c>
      <c r="AW146" s="12" t="s">
        <v>28</v>
      </c>
      <c r="AX146" s="12" t="s">
        <v>71</v>
      </c>
      <c r="AY146" s="150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1356</v>
      </c>
      <c r="H147" s="158">
        <v>5.6980000000000004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2" customFormat="1">
      <c r="B148" s="148"/>
      <c r="D148" s="149" t="s">
        <v>153</v>
      </c>
      <c r="E148" s="150" t="s">
        <v>1</v>
      </c>
      <c r="F148" s="151" t="s">
        <v>236</v>
      </c>
      <c r="H148" s="150" t="s">
        <v>1</v>
      </c>
      <c r="I148" s="152"/>
      <c r="L148" s="148"/>
      <c r="M148" s="153"/>
      <c r="T148" s="154"/>
      <c r="AT148" s="150" t="s">
        <v>153</v>
      </c>
      <c r="AU148" s="150" t="s">
        <v>81</v>
      </c>
      <c r="AV148" s="12" t="s">
        <v>79</v>
      </c>
      <c r="AW148" s="12" t="s">
        <v>28</v>
      </c>
      <c r="AX148" s="12" t="s">
        <v>71</v>
      </c>
      <c r="AY148" s="150" t="s">
        <v>144</v>
      </c>
    </row>
    <row r="149" spans="2:65" s="13" customFormat="1">
      <c r="B149" s="155"/>
      <c r="D149" s="149" t="s">
        <v>153</v>
      </c>
      <c r="E149" s="156" t="s">
        <v>1</v>
      </c>
      <c r="F149" s="157" t="s">
        <v>1357</v>
      </c>
      <c r="H149" s="158">
        <v>13.15</v>
      </c>
      <c r="I149" s="159"/>
      <c r="L149" s="155"/>
      <c r="M149" s="160"/>
      <c r="T149" s="161"/>
      <c r="AT149" s="156" t="s">
        <v>153</v>
      </c>
      <c r="AU149" s="156" t="s">
        <v>81</v>
      </c>
      <c r="AV149" s="13" t="s">
        <v>81</v>
      </c>
      <c r="AW149" s="13" t="s">
        <v>28</v>
      </c>
      <c r="AX149" s="13" t="s">
        <v>71</v>
      </c>
      <c r="AY149" s="156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238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1358</v>
      </c>
      <c r="H151" s="158">
        <v>27.015000000000001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4" customFormat="1">
      <c r="B152" s="173"/>
      <c r="D152" s="149" t="s">
        <v>153</v>
      </c>
      <c r="E152" s="174" t="s">
        <v>1</v>
      </c>
      <c r="F152" s="175" t="s">
        <v>178</v>
      </c>
      <c r="H152" s="176">
        <v>45.863</v>
      </c>
      <c r="I152" s="177"/>
      <c r="L152" s="173"/>
      <c r="M152" s="178"/>
      <c r="T152" s="179"/>
      <c r="AT152" s="174" t="s">
        <v>153</v>
      </c>
      <c r="AU152" s="174" t="s">
        <v>81</v>
      </c>
      <c r="AV152" s="14" t="s">
        <v>145</v>
      </c>
      <c r="AW152" s="14" t="s">
        <v>28</v>
      </c>
      <c r="AX152" s="14" t="s">
        <v>71</v>
      </c>
      <c r="AY152" s="174" t="s">
        <v>144</v>
      </c>
    </row>
    <row r="153" spans="2:65" s="15" customFormat="1">
      <c r="B153" s="180"/>
      <c r="D153" s="149" t="s">
        <v>153</v>
      </c>
      <c r="E153" s="181" t="s">
        <v>1</v>
      </c>
      <c r="F153" s="182" t="s">
        <v>182</v>
      </c>
      <c r="H153" s="183">
        <v>101.233</v>
      </c>
      <c r="I153" s="184"/>
      <c r="L153" s="180"/>
      <c r="M153" s="185"/>
      <c r="T153" s="186"/>
      <c r="AT153" s="181" t="s">
        <v>153</v>
      </c>
      <c r="AU153" s="181" t="s">
        <v>81</v>
      </c>
      <c r="AV153" s="15" t="s">
        <v>151</v>
      </c>
      <c r="AW153" s="15" t="s">
        <v>28</v>
      </c>
      <c r="AX153" s="15" t="s">
        <v>79</v>
      </c>
      <c r="AY153" s="181" t="s">
        <v>144</v>
      </c>
    </row>
    <row r="154" spans="2:65" s="1" customFormat="1" ht="16.5" customHeight="1">
      <c r="B154" s="133"/>
      <c r="C154" s="162" t="s">
        <v>81</v>
      </c>
      <c r="D154" s="162" t="s">
        <v>163</v>
      </c>
      <c r="E154" s="163" t="s">
        <v>1359</v>
      </c>
      <c r="F154" s="164" t="s">
        <v>1360</v>
      </c>
      <c r="G154" s="165" t="s">
        <v>279</v>
      </c>
      <c r="H154" s="166">
        <v>111.35599999999999</v>
      </c>
      <c r="I154" s="167"/>
      <c r="J154" s="168">
        <f>ROUND(I154*H154,2)</f>
        <v>0</v>
      </c>
      <c r="K154" s="169"/>
      <c r="L154" s="170"/>
      <c r="M154" s="171" t="s">
        <v>1</v>
      </c>
      <c r="N154" s="172" t="s">
        <v>36</v>
      </c>
      <c r="P154" s="144">
        <f>O154*H154</f>
        <v>0</v>
      </c>
      <c r="Q154" s="144">
        <v>8.0000000000000007E-5</v>
      </c>
      <c r="R154" s="144">
        <f>Q154*H154</f>
        <v>8.9084799999999999E-3</v>
      </c>
      <c r="S154" s="144">
        <v>0</v>
      </c>
      <c r="T154" s="145">
        <f>S154*H154</f>
        <v>0</v>
      </c>
      <c r="AR154" s="146" t="s">
        <v>355</v>
      </c>
      <c r="AT154" s="146" t="s">
        <v>163</v>
      </c>
      <c r="AU154" s="146" t="s">
        <v>81</v>
      </c>
      <c r="AY154" s="17" t="s">
        <v>144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79</v>
      </c>
      <c r="BK154" s="147">
        <f>ROUND(I154*H154,2)</f>
        <v>0</v>
      </c>
      <c r="BL154" s="17" t="s">
        <v>265</v>
      </c>
      <c r="BM154" s="146" t="s">
        <v>1361</v>
      </c>
    </row>
    <row r="155" spans="2:65" s="13" customFormat="1">
      <c r="B155" s="155"/>
      <c r="D155" s="149" t="s">
        <v>153</v>
      </c>
      <c r="F155" s="157" t="s">
        <v>1362</v>
      </c>
      <c r="H155" s="158">
        <v>111.35599999999999</v>
      </c>
      <c r="I155" s="159"/>
      <c r="L155" s="155"/>
      <c r="M155" s="160"/>
      <c r="T155" s="161"/>
      <c r="AT155" s="156" t="s">
        <v>153</v>
      </c>
      <c r="AU155" s="156" t="s">
        <v>81</v>
      </c>
      <c r="AV155" s="13" t="s">
        <v>81</v>
      </c>
      <c r="AW155" s="13" t="s">
        <v>3</v>
      </c>
      <c r="AX155" s="13" t="s">
        <v>79</v>
      </c>
      <c r="AY155" s="156" t="s">
        <v>144</v>
      </c>
    </row>
    <row r="156" spans="2:65" s="1" customFormat="1" ht="33" customHeight="1">
      <c r="B156" s="133"/>
      <c r="C156" s="134" t="s">
        <v>145</v>
      </c>
      <c r="D156" s="134" t="s">
        <v>147</v>
      </c>
      <c r="E156" s="135" t="s">
        <v>1363</v>
      </c>
      <c r="F156" s="136" t="s">
        <v>1364</v>
      </c>
      <c r="G156" s="137" t="s">
        <v>171</v>
      </c>
      <c r="H156" s="138">
        <v>37.69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4.5100000000000001E-3</v>
      </c>
      <c r="R156" s="144">
        <f>Q156*H156</f>
        <v>0.16998189999999999</v>
      </c>
      <c r="S156" s="144">
        <v>0</v>
      </c>
      <c r="T156" s="145">
        <f>S156*H156</f>
        <v>0</v>
      </c>
      <c r="AR156" s="146" t="s">
        <v>265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265</v>
      </c>
      <c r="BM156" s="146" t="s">
        <v>1365</v>
      </c>
    </row>
    <row r="157" spans="2:65" s="12" customFormat="1">
      <c r="B157" s="148"/>
      <c r="D157" s="149" t="s">
        <v>153</v>
      </c>
      <c r="E157" s="150" t="s">
        <v>1</v>
      </c>
      <c r="F157" s="151" t="s">
        <v>174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2" customFormat="1">
      <c r="B158" s="148"/>
      <c r="D158" s="149" t="s">
        <v>153</v>
      </c>
      <c r="E158" s="150" t="s">
        <v>1</v>
      </c>
      <c r="F158" s="151" t="s">
        <v>230</v>
      </c>
      <c r="H158" s="150" t="s">
        <v>1</v>
      </c>
      <c r="I158" s="152"/>
      <c r="L158" s="148"/>
      <c r="M158" s="153"/>
      <c r="T158" s="154"/>
      <c r="AT158" s="150" t="s">
        <v>153</v>
      </c>
      <c r="AU158" s="150" t="s">
        <v>81</v>
      </c>
      <c r="AV158" s="12" t="s">
        <v>79</v>
      </c>
      <c r="AW158" s="12" t="s">
        <v>28</v>
      </c>
      <c r="AX158" s="12" t="s">
        <v>71</v>
      </c>
      <c r="AY158" s="150" t="s">
        <v>144</v>
      </c>
    </row>
    <row r="159" spans="2:65" s="13" customFormat="1">
      <c r="B159" s="155"/>
      <c r="D159" s="149" t="s">
        <v>153</v>
      </c>
      <c r="E159" s="156" t="s">
        <v>1</v>
      </c>
      <c r="F159" s="157" t="s">
        <v>231</v>
      </c>
      <c r="H159" s="158">
        <v>8.39</v>
      </c>
      <c r="I159" s="159"/>
      <c r="L159" s="155"/>
      <c r="M159" s="160"/>
      <c r="T159" s="161"/>
      <c r="AT159" s="156" t="s">
        <v>153</v>
      </c>
      <c r="AU159" s="156" t="s">
        <v>81</v>
      </c>
      <c r="AV159" s="13" t="s">
        <v>81</v>
      </c>
      <c r="AW159" s="13" t="s">
        <v>28</v>
      </c>
      <c r="AX159" s="13" t="s">
        <v>71</v>
      </c>
      <c r="AY159" s="156" t="s">
        <v>144</v>
      </c>
    </row>
    <row r="160" spans="2:65" s="12" customFormat="1">
      <c r="B160" s="148"/>
      <c r="D160" s="149" t="s">
        <v>153</v>
      </c>
      <c r="E160" s="150" t="s">
        <v>1</v>
      </c>
      <c r="F160" s="151" t="s">
        <v>232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233</v>
      </c>
      <c r="H161" s="158">
        <v>9.5299999999999994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71</v>
      </c>
      <c r="AY161" s="156" t="s">
        <v>144</v>
      </c>
    </row>
    <row r="162" spans="2:65" s="14" customFormat="1">
      <c r="B162" s="173"/>
      <c r="D162" s="149" t="s">
        <v>153</v>
      </c>
      <c r="E162" s="174" t="s">
        <v>1</v>
      </c>
      <c r="F162" s="175" t="s">
        <v>178</v>
      </c>
      <c r="H162" s="176">
        <v>17.920000000000002</v>
      </c>
      <c r="I162" s="177"/>
      <c r="L162" s="173"/>
      <c r="M162" s="178"/>
      <c r="T162" s="179"/>
      <c r="AT162" s="174" t="s">
        <v>153</v>
      </c>
      <c r="AU162" s="174" t="s">
        <v>81</v>
      </c>
      <c r="AV162" s="14" t="s">
        <v>145</v>
      </c>
      <c r="AW162" s="14" t="s">
        <v>28</v>
      </c>
      <c r="AX162" s="14" t="s">
        <v>71</v>
      </c>
      <c r="AY162" s="174" t="s">
        <v>144</v>
      </c>
    </row>
    <row r="163" spans="2:65" s="12" customFormat="1">
      <c r="B163" s="148"/>
      <c r="D163" s="149" t="s">
        <v>153</v>
      </c>
      <c r="E163" s="150" t="s">
        <v>1</v>
      </c>
      <c r="F163" s="151" t="s">
        <v>179</v>
      </c>
      <c r="H163" s="150" t="s">
        <v>1</v>
      </c>
      <c r="I163" s="152"/>
      <c r="L163" s="148"/>
      <c r="M163" s="153"/>
      <c r="T163" s="154"/>
      <c r="AT163" s="150" t="s">
        <v>153</v>
      </c>
      <c r="AU163" s="150" t="s">
        <v>81</v>
      </c>
      <c r="AV163" s="12" t="s">
        <v>79</v>
      </c>
      <c r="AW163" s="12" t="s">
        <v>28</v>
      </c>
      <c r="AX163" s="12" t="s">
        <v>71</v>
      </c>
      <c r="AY163" s="150" t="s">
        <v>144</v>
      </c>
    </row>
    <row r="164" spans="2:65" s="12" customFormat="1">
      <c r="B164" s="148"/>
      <c r="D164" s="149" t="s">
        <v>153</v>
      </c>
      <c r="E164" s="150" t="s">
        <v>1</v>
      </c>
      <c r="F164" s="151" t="s">
        <v>234</v>
      </c>
      <c r="H164" s="150" t="s">
        <v>1</v>
      </c>
      <c r="I164" s="152"/>
      <c r="L164" s="148"/>
      <c r="M164" s="153"/>
      <c r="T164" s="154"/>
      <c r="AT164" s="150" t="s">
        <v>153</v>
      </c>
      <c r="AU164" s="150" t="s">
        <v>81</v>
      </c>
      <c r="AV164" s="12" t="s">
        <v>79</v>
      </c>
      <c r="AW164" s="12" t="s">
        <v>28</v>
      </c>
      <c r="AX164" s="12" t="s">
        <v>71</v>
      </c>
      <c r="AY164" s="150" t="s">
        <v>144</v>
      </c>
    </row>
    <row r="165" spans="2:65" s="13" customFormat="1">
      <c r="B165" s="155"/>
      <c r="D165" s="149" t="s">
        <v>153</v>
      </c>
      <c r="E165" s="156" t="s">
        <v>1</v>
      </c>
      <c r="F165" s="157" t="s">
        <v>235</v>
      </c>
      <c r="H165" s="158">
        <v>1.71</v>
      </c>
      <c r="I165" s="159"/>
      <c r="L165" s="155"/>
      <c r="M165" s="160"/>
      <c r="T165" s="161"/>
      <c r="AT165" s="156" t="s">
        <v>153</v>
      </c>
      <c r="AU165" s="156" t="s">
        <v>81</v>
      </c>
      <c r="AV165" s="13" t="s">
        <v>81</v>
      </c>
      <c r="AW165" s="13" t="s">
        <v>28</v>
      </c>
      <c r="AX165" s="13" t="s">
        <v>71</v>
      </c>
      <c r="AY165" s="156" t="s">
        <v>144</v>
      </c>
    </row>
    <row r="166" spans="2:65" s="12" customFormat="1">
      <c r="B166" s="148"/>
      <c r="D166" s="149" t="s">
        <v>153</v>
      </c>
      <c r="E166" s="150" t="s">
        <v>1</v>
      </c>
      <c r="F166" s="151" t="s">
        <v>236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237</v>
      </c>
      <c r="H167" s="158">
        <v>8.99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71</v>
      </c>
      <c r="AY167" s="156" t="s">
        <v>144</v>
      </c>
    </row>
    <row r="168" spans="2:65" s="12" customFormat="1">
      <c r="B168" s="148"/>
      <c r="D168" s="149" t="s">
        <v>153</v>
      </c>
      <c r="E168" s="150" t="s">
        <v>1</v>
      </c>
      <c r="F168" s="151" t="s">
        <v>238</v>
      </c>
      <c r="H168" s="150" t="s">
        <v>1</v>
      </c>
      <c r="I168" s="152"/>
      <c r="L168" s="148"/>
      <c r="M168" s="153"/>
      <c r="T168" s="154"/>
      <c r="AT168" s="150" t="s">
        <v>153</v>
      </c>
      <c r="AU168" s="150" t="s">
        <v>81</v>
      </c>
      <c r="AV168" s="12" t="s">
        <v>79</v>
      </c>
      <c r="AW168" s="12" t="s">
        <v>28</v>
      </c>
      <c r="AX168" s="12" t="s">
        <v>71</v>
      </c>
      <c r="AY168" s="150" t="s">
        <v>144</v>
      </c>
    </row>
    <row r="169" spans="2:65" s="13" customFormat="1">
      <c r="B169" s="155"/>
      <c r="D169" s="149" t="s">
        <v>153</v>
      </c>
      <c r="E169" s="156" t="s">
        <v>1</v>
      </c>
      <c r="F169" s="157" t="s">
        <v>239</v>
      </c>
      <c r="H169" s="158">
        <v>9.07</v>
      </c>
      <c r="I169" s="159"/>
      <c r="L169" s="155"/>
      <c r="M169" s="160"/>
      <c r="T169" s="161"/>
      <c r="AT169" s="156" t="s">
        <v>153</v>
      </c>
      <c r="AU169" s="156" t="s">
        <v>81</v>
      </c>
      <c r="AV169" s="13" t="s">
        <v>81</v>
      </c>
      <c r="AW169" s="13" t="s">
        <v>28</v>
      </c>
      <c r="AX169" s="13" t="s">
        <v>71</v>
      </c>
      <c r="AY169" s="156" t="s">
        <v>144</v>
      </c>
    </row>
    <row r="170" spans="2:65" s="14" customFormat="1">
      <c r="B170" s="173"/>
      <c r="D170" s="149" t="s">
        <v>153</v>
      </c>
      <c r="E170" s="174" t="s">
        <v>1</v>
      </c>
      <c r="F170" s="175" t="s">
        <v>178</v>
      </c>
      <c r="H170" s="176">
        <v>19.77</v>
      </c>
      <c r="I170" s="177"/>
      <c r="L170" s="173"/>
      <c r="M170" s="178"/>
      <c r="T170" s="179"/>
      <c r="AT170" s="174" t="s">
        <v>153</v>
      </c>
      <c r="AU170" s="174" t="s">
        <v>81</v>
      </c>
      <c r="AV170" s="14" t="s">
        <v>145</v>
      </c>
      <c r="AW170" s="14" t="s">
        <v>28</v>
      </c>
      <c r="AX170" s="14" t="s">
        <v>71</v>
      </c>
      <c r="AY170" s="174" t="s">
        <v>144</v>
      </c>
    </row>
    <row r="171" spans="2:65" s="15" customFormat="1">
      <c r="B171" s="180"/>
      <c r="D171" s="149" t="s">
        <v>153</v>
      </c>
      <c r="E171" s="181" t="s">
        <v>1</v>
      </c>
      <c r="F171" s="182" t="s">
        <v>182</v>
      </c>
      <c r="H171" s="183">
        <v>37.69</v>
      </c>
      <c r="I171" s="184"/>
      <c r="L171" s="180"/>
      <c r="M171" s="185"/>
      <c r="T171" s="186"/>
      <c r="AT171" s="181" t="s">
        <v>153</v>
      </c>
      <c r="AU171" s="181" t="s">
        <v>81</v>
      </c>
      <c r="AV171" s="15" t="s">
        <v>151</v>
      </c>
      <c r="AW171" s="15" t="s">
        <v>28</v>
      </c>
      <c r="AX171" s="15" t="s">
        <v>79</v>
      </c>
      <c r="AY171" s="181" t="s">
        <v>144</v>
      </c>
    </row>
    <row r="172" spans="2:65" s="1" customFormat="1" ht="24.2" customHeight="1">
      <c r="B172" s="133"/>
      <c r="C172" s="134" t="s">
        <v>151</v>
      </c>
      <c r="D172" s="134" t="s">
        <v>147</v>
      </c>
      <c r="E172" s="135" t="s">
        <v>1366</v>
      </c>
      <c r="F172" s="136" t="s">
        <v>1367</v>
      </c>
      <c r="G172" s="137" t="s">
        <v>171</v>
      </c>
      <c r="H172" s="138">
        <v>106.274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4.5100000000000001E-3</v>
      </c>
      <c r="R172" s="144">
        <f>Q172*H172</f>
        <v>0.47929574000000003</v>
      </c>
      <c r="S172" s="144">
        <v>0</v>
      </c>
      <c r="T172" s="145">
        <f>S172*H172</f>
        <v>0</v>
      </c>
      <c r="AR172" s="146" t="s">
        <v>265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265</v>
      </c>
      <c r="BM172" s="146" t="s">
        <v>1368</v>
      </c>
    </row>
    <row r="173" spans="2:65" s="12" customFormat="1">
      <c r="B173" s="148"/>
      <c r="D173" s="149" t="s">
        <v>153</v>
      </c>
      <c r="E173" s="150" t="s">
        <v>1</v>
      </c>
      <c r="F173" s="151" t="s">
        <v>173</v>
      </c>
      <c r="H173" s="150" t="s">
        <v>1</v>
      </c>
      <c r="I173" s="152"/>
      <c r="L173" s="148"/>
      <c r="M173" s="153"/>
      <c r="T173" s="154"/>
      <c r="AT173" s="150" t="s">
        <v>153</v>
      </c>
      <c r="AU173" s="150" t="s">
        <v>81</v>
      </c>
      <c r="AV173" s="12" t="s">
        <v>79</v>
      </c>
      <c r="AW173" s="12" t="s">
        <v>28</v>
      </c>
      <c r="AX173" s="12" t="s">
        <v>71</v>
      </c>
      <c r="AY173" s="150" t="s">
        <v>144</v>
      </c>
    </row>
    <row r="174" spans="2:65" s="12" customFormat="1">
      <c r="B174" s="148"/>
      <c r="D174" s="149" t="s">
        <v>153</v>
      </c>
      <c r="E174" s="150" t="s">
        <v>1</v>
      </c>
      <c r="F174" s="151" t="s">
        <v>174</v>
      </c>
      <c r="H174" s="150" t="s">
        <v>1</v>
      </c>
      <c r="I174" s="152"/>
      <c r="L174" s="148"/>
      <c r="M174" s="153"/>
      <c r="T174" s="154"/>
      <c r="AT174" s="150" t="s">
        <v>153</v>
      </c>
      <c r="AU174" s="150" t="s">
        <v>81</v>
      </c>
      <c r="AV174" s="12" t="s">
        <v>79</v>
      </c>
      <c r="AW174" s="12" t="s">
        <v>28</v>
      </c>
      <c r="AX174" s="12" t="s">
        <v>71</v>
      </c>
      <c r="AY174" s="150" t="s">
        <v>144</v>
      </c>
    </row>
    <row r="175" spans="2:65" s="13" customFormat="1">
      <c r="B175" s="155"/>
      <c r="D175" s="149" t="s">
        <v>153</v>
      </c>
      <c r="E175" s="156" t="s">
        <v>1</v>
      </c>
      <c r="F175" s="157" t="s">
        <v>1369</v>
      </c>
      <c r="H175" s="158">
        <v>1.7529999999999999</v>
      </c>
      <c r="I175" s="159"/>
      <c r="L175" s="155"/>
      <c r="M175" s="160"/>
      <c r="T175" s="161"/>
      <c r="AT175" s="156" t="s">
        <v>153</v>
      </c>
      <c r="AU175" s="156" t="s">
        <v>81</v>
      </c>
      <c r="AV175" s="13" t="s">
        <v>81</v>
      </c>
      <c r="AW175" s="13" t="s">
        <v>28</v>
      </c>
      <c r="AX175" s="13" t="s">
        <v>71</v>
      </c>
      <c r="AY175" s="156" t="s">
        <v>144</v>
      </c>
    </row>
    <row r="176" spans="2:65" s="13" customFormat="1">
      <c r="B176" s="155"/>
      <c r="D176" s="149" t="s">
        <v>153</v>
      </c>
      <c r="E176" s="156" t="s">
        <v>1</v>
      </c>
      <c r="F176" s="157" t="s">
        <v>1370</v>
      </c>
      <c r="H176" s="158">
        <v>4.2569999999999997</v>
      </c>
      <c r="I176" s="159"/>
      <c r="L176" s="155"/>
      <c r="M176" s="160"/>
      <c r="T176" s="161"/>
      <c r="AT176" s="156" t="s">
        <v>153</v>
      </c>
      <c r="AU176" s="156" t="s">
        <v>81</v>
      </c>
      <c r="AV176" s="13" t="s">
        <v>81</v>
      </c>
      <c r="AW176" s="13" t="s">
        <v>28</v>
      </c>
      <c r="AX176" s="13" t="s">
        <v>71</v>
      </c>
      <c r="AY176" s="156" t="s">
        <v>144</v>
      </c>
    </row>
    <row r="177" spans="2:51" s="14" customFormat="1">
      <c r="B177" s="173"/>
      <c r="D177" s="149" t="s">
        <v>153</v>
      </c>
      <c r="E177" s="174" t="s">
        <v>1</v>
      </c>
      <c r="F177" s="175" t="s">
        <v>178</v>
      </c>
      <c r="H177" s="176">
        <v>6.01</v>
      </c>
      <c r="I177" s="177"/>
      <c r="L177" s="173"/>
      <c r="M177" s="178"/>
      <c r="T177" s="179"/>
      <c r="AT177" s="174" t="s">
        <v>153</v>
      </c>
      <c r="AU177" s="174" t="s">
        <v>81</v>
      </c>
      <c r="AV177" s="14" t="s">
        <v>145</v>
      </c>
      <c r="AW177" s="14" t="s">
        <v>28</v>
      </c>
      <c r="AX177" s="14" t="s">
        <v>71</v>
      </c>
      <c r="AY177" s="174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179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1371</v>
      </c>
      <c r="H179" s="158">
        <v>1.35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3" customFormat="1">
      <c r="B180" s="155"/>
      <c r="D180" s="149" t="s">
        <v>153</v>
      </c>
      <c r="E180" s="156" t="s">
        <v>1</v>
      </c>
      <c r="F180" s="157" t="s">
        <v>1372</v>
      </c>
      <c r="H180" s="158">
        <v>3.0870000000000002</v>
      </c>
      <c r="I180" s="159"/>
      <c r="L180" s="155"/>
      <c r="M180" s="160"/>
      <c r="T180" s="161"/>
      <c r="AT180" s="156" t="s">
        <v>153</v>
      </c>
      <c r="AU180" s="156" t="s">
        <v>81</v>
      </c>
      <c r="AV180" s="13" t="s">
        <v>81</v>
      </c>
      <c r="AW180" s="13" t="s">
        <v>28</v>
      </c>
      <c r="AX180" s="13" t="s">
        <v>71</v>
      </c>
      <c r="AY180" s="156" t="s">
        <v>144</v>
      </c>
    </row>
    <row r="181" spans="2:51" s="14" customFormat="1">
      <c r="B181" s="173"/>
      <c r="D181" s="149" t="s">
        <v>153</v>
      </c>
      <c r="E181" s="174" t="s">
        <v>1</v>
      </c>
      <c r="F181" s="175" t="s">
        <v>178</v>
      </c>
      <c r="H181" s="176">
        <v>4.4370000000000003</v>
      </c>
      <c r="I181" s="177"/>
      <c r="L181" s="173"/>
      <c r="M181" s="178"/>
      <c r="T181" s="179"/>
      <c r="AT181" s="174" t="s">
        <v>153</v>
      </c>
      <c r="AU181" s="174" t="s">
        <v>81</v>
      </c>
      <c r="AV181" s="14" t="s">
        <v>145</v>
      </c>
      <c r="AW181" s="14" t="s">
        <v>28</v>
      </c>
      <c r="AX181" s="14" t="s">
        <v>71</v>
      </c>
      <c r="AY181" s="174" t="s">
        <v>144</v>
      </c>
    </row>
    <row r="182" spans="2:51" s="12" customFormat="1">
      <c r="B182" s="148"/>
      <c r="D182" s="149" t="s">
        <v>153</v>
      </c>
      <c r="E182" s="150" t="s">
        <v>1</v>
      </c>
      <c r="F182" s="151" t="s">
        <v>174</v>
      </c>
      <c r="H182" s="150" t="s">
        <v>1</v>
      </c>
      <c r="I182" s="152"/>
      <c r="L182" s="148"/>
      <c r="M182" s="153"/>
      <c r="T182" s="154"/>
      <c r="AT182" s="150" t="s">
        <v>153</v>
      </c>
      <c r="AU182" s="150" t="s">
        <v>81</v>
      </c>
      <c r="AV182" s="12" t="s">
        <v>79</v>
      </c>
      <c r="AW182" s="12" t="s">
        <v>28</v>
      </c>
      <c r="AX182" s="12" t="s">
        <v>71</v>
      </c>
      <c r="AY182" s="150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230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3" customFormat="1">
      <c r="B184" s="155"/>
      <c r="D184" s="149" t="s">
        <v>153</v>
      </c>
      <c r="E184" s="156" t="s">
        <v>1</v>
      </c>
      <c r="F184" s="157" t="s">
        <v>1373</v>
      </c>
      <c r="H184" s="158">
        <v>9.6709999999999994</v>
      </c>
      <c r="I184" s="159"/>
      <c r="L184" s="155"/>
      <c r="M184" s="160"/>
      <c r="T184" s="161"/>
      <c r="AT184" s="156" t="s">
        <v>153</v>
      </c>
      <c r="AU184" s="156" t="s">
        <v>81</v>
      </c>
      <c r="AV184" s="13" t="s">
        <v>81</v>
      </c>
      <c r="AW184" s="13" t="s">
        <v>28</v>
      </c>
      <c r="AX184" s="13" t="s">
        <v>71</v>
      </c>
      <c r="AY184" s="156" t="s">
        <v>144</v>
      </c>
    </row>
    <row r="185" spans="2:51" s="12" customFormat="1">
      <c r="B185" s="148"/>
      <c r="D185" s="149" t="s">
        <v>153</v>
      </c>
      <c r="E185" s="150" t="s">
        <v>1</v>
      </c>
      <c r="F185" s="151" t="s">
        <v>232</v>
      </c>
      <c r="H185" s="150" t="s">
        <v>1</v>
      </c>
      <c r="I185" s="152"/>
      <c r="L185" s="148"/>
      <c r="M185" s="153"/>
      <c r="T185" s="154"/>
      <c r="AT185" s="150" t="s">
        <v>153</v>
      </c>
      <c r="AU185" s="150" t="s">
        <v>81</v>
      </c>
      <c r="AV185" s="12" t="s">
        <v>79</v>
      </c>
      <c r="AW185" s="12" t="s">
        <v>28</v>
      </c>
      <c r="AX185" s="12" t="s">
        <v>71</v>
      </c>
      <c r="AY185" s="150" t="s">
        <v>144</v>
      </c>
    </row>
    <row r="186" spans="2:51" s="13" customFormat="1" ht="22.5">
      <c r="B186" s="155"/>
      <c r="D186" s="149" t="s">
        <v>153</v>
      </c>
      <c r="E186" s="156" t="s">
        <v>1</v>
      </c>
      <c r="F186" s="157" t="s">
        <v>1374</v>
      </c>
      <c r="H186" s="158">
        <v>40.393999999999998</v>
      </c>
      <c r="I186" s="159"/>
      <c r="L186" s="155"/>
      <c r="M186" s="160"/>
      <c r="T186" s="161"/>
      <c r="AT186" s="156" t="s">
        <v>153</v>
      </c>
      <c r="AU186" s="156" t="s">
        <v>81</v>
      </c>
      <c r="AV186" s="13" t="s">
        <v>81</v>
      </c>
      <c r="AW186" s="13" t="s">
        <v>28</v>
      </c>
      <c r="AX186" s="13" t="s">
        <v>71</v>
      </c>
      <c r="AY186" s="156" t="s">
        <v>144</v>
      </c>
    </row>
    <row r="187" spans="2:51" s="14" customFormat="1">
      <c r="B187" s="173"/>
      <c r="D187" s="149" t="s">
        <v>153</v>
      </c>
      <c r="E187" s="174" t="s">
        <v>1</v>
      </c>
      <c r="F187" s="175" t="s">
        <v>178</v>
      </c>
      <c r="H187" s="176">
        <v>50.064999999999998</v>
      </c>
      <c r="I187" s="177"/>
      <c r="L187" s="173"/>
      <c r="M187" s="178"/>
      <c r="T187" s="179"/>
      <c r="AT187" s="174" t="s">
        <v>153</v>
      </c>
      <c r="AU187" s="174" t="s">
        <v>81</v>
      </c>
      <c r="AV187" s="14" t="s">
        <v>145</v>
      </c>
      <c r="AW187" s="14" t="s">
        <v>28</v>
      </c>
      <c r="AX187" s="14" t="s">
        <v>71</v>
      </c>
      <c r="AY187" s="174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179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2" customFormat="1">
      <c r="B189" s="148"/>
      <c r="D189" s="149" t="s">
        <v>153</v>
      </c>
      <c r="E189" s="150" t="s">
        <v>1</v>
      </c>
      <c r="F189" s="151" t="s">
        <v>234</v>
      </c>
      <c r="H189" s="150" t="s">
        <v>1</v>
      </c>
      <c r="I189" s="152"/>
      <c r="L189" s="148"/>
      <c r="M189" s="153"/>
      <c r="T189" s="154"/>
      <c r="AT189" s="150" t="s">
        <v>153</v>
      </c>
      <c r="AU189" s="150" t="s">
        <v>81</v>
      </c>
      <c r="AV189" s="12" t="s">
        <v>79</v>
      </c>
      <c r="AW189" s="12" t="s">
        <v>28</v>
      </c>
      <c r="AX189" s="12" t="s">
        <v>71</v>
      </c>
      <c r="AY189" s="150" t="s">
        <v>144</v>
      </c>
    </row>
    <row r="190" spans="2:51" s="13" customFormat="1">
      <c r="B190" s="155"/>
      <c r="D190" s="149" t="s">
        <v>153</v>
      </c>
      <c r="E190" s="156" t="s">
        <v>1</v>
      </c>
      <c r="F190" s="157" t="s">
        <v>1375</v>
      </c>
      <c r="H190" s="158">
        <v>2.4889999999999999</v>
      </c>
      <c r="I190" s="159"/>
      <c r="L190" s="155"/>
      <c r="M190" s="160"/>
      <c r="T190" s="161"/>
      <c r="AT190" s="156" t="s">
        <v>153</v>
      </c>
      <c r="AU190" s="156" t="s">
        <v>81</v>
      </c>
      <c r="AV190" s="13" t="s">
        <v>81</v>
      </c>
      <c r="AW190" s="13" t="s">
        <v>28</v>
      </c>
      <c r="AX190" s="13" t="s">
        <v>71</v>
      </c>
      <c r="AY190" s="156" t="s">
        <v>144</v>
      </c>
    </row>
    <row r="191" spans="2:51" s="12" customFormat="1">
      <c r="B191" s="148"/>
      <c r="D191" s="149" t="s">
        <v>153</v>
      </c>
      <c r="E191" s="150" t="s">
        <v>1</v>
      </c>
      <c r="F191" s="151" t="s">
        <v>236</v>
      </c>
      <c r="H191" s="150" t="s">
        <v>1</v>
      </c>
      <c r="I191" s="152"/>
      <c r="L191" s="148"/>
      <c r="M191" s="153"/>
      <c r="T191" s="154"/>
      <c r="AT191" s="150" t="s">
        <v>153</v>
      </c>
      <c r="AU191" s="150" t="s">
        <v>81</v>
      </c>
      <c r="AV191" s="12" t="s">
        <v>79</v>
      </c>
      <c r="AW191" s="12" t="s">
        <v>28</v>
      </c>
      <c r="AX191" s="12" t="s">
        <v>71</v>
      </c>
      <c r="AY191" s="150" t="s">
        <v>144</v>
      </c>
    </row>
    <row r="192" spans="2:51" s="13" customFormat="1">
      <c r="B192" s="155"/>
      <c r="D192" s="149" t="s">
        <v>153</v>
      </c>
      <c r="E192" s="156" t="s">
        <v>1</v>
      </c>
      <c r="F192" s="157" t="s">
        <v>1376</v>
      </c>
      <c r="H192" s="158">
        <v>11.355</v>
      </c>
      <c r="I192" s="159"/>
      <c r="L192" s="155"/>
      <c r="M192" s="160"/>
      <c r="T192" s="161"/>
      <c r="AT192" s="156" t="s">
        <v>153</v>
      </c>
      <c r="AU192" s="156" t="s">
        <v>81</v>
      </c>
      <c r="AV192" s="13" t="s">
        <v>81</v>
      </c>
      <c r="AW192" s="13" t="s">
        <v>28</v>
      </c>
      <c r="AX192" s="13" t="s">
        <v>71</v>
      </c>
      <c r="AY192" s="156" t="s">
        <v>144</v>
      </c>
    </row>
    <row r="193" spans="2:65" s="12" customFormat="1">
      <c r="B193" s="148"/>
      <c r="D193" s="149" t="s">
        <v>153</v>
      </c>
      <c r="E193" s="150" t="s">
        <v>1</v>
      </c>
      <c r="F193" s="151" t="s">
        <v>238</v>
      </c>
      <c r="H193" s="150" t="s">
        <v>1</v>
      </c>
      <c r="I193" s="152"/>
      <c r="L193" s="148"/>
      <c r="M193" s="153"/>
      <c r="T193" s="154"/>
      <c r="AT193" s="150" t="s">
        <v>153</v>
      </c>
      <c r="AU193" s="150" t="s">
        <v>81</v>
      </c>
      <c r="AV193" s="12" t="s">
        <v>79</v>
      </c>
      <c r="AW193" s="12" t="s">
        <v>28</v>
      </c>
      <c r="AX193" s="12" t="s">
        <v>71</v>
      </c>
      <c r="AY193" s="150" t="s">
        <v>144</v>
      </c>
    </row>
    <row r="194" spans="2:65" s="13" customFormat="1" ht="22.5">
      <c r="B194" s="155"/>
      <c r="D194" s="149" t="s">
        <v>153</v>
      </c>
      <c r="E194" s="156" t="s">
        <v>1</v>
      </c>
      <c r="F194" s="157" t="s">
        <v>1377</v>
      </c>
      <c r="H194" s="158">
        <v>31.917999999999999</v>
      </c>
      <c r="I194" s="159"/>
      <c r="L194" s="155"/>
      <c r="M194" s="160"/>
      <c r="T194" s="161"/>
      <c r="AT194" s="156" t="s">
        <v>153</v>
      </c>
      <c r="AU194" s="156" t="s">
        <v>81</v>
      </c>
      <c r="AV194" s="13" t="s">
        <v>81</v>
      </c>
      <c r="AW194" s="13" t="s">
        <v>28</v>
      </c>
      <c r="AX194" s="13" t="s">
        <v>71</v>
      </c>
      <c r="AY194" s="156" t="s">
        <v>144</v>
      </c>
    </row>
    <row r="195" spans="2:65" s="14" customFormat="1">
      <c r="B195" s="173"/>
      <c r="D195" s="149" t="s">
        <v>153</v>
      </c>
      <c r="E195" s="174" t="s">
        <v>1</v>
      </c>
      <c r="F195" s="175" t="s">
        <v>178</v>
      </c>
      <c r="H195" s="176">
        <v>45.762</v>
      </c>
      <c r="I195" s="177"/>
      <c r="L195" s="173"/>
      <c r="M195" s="178"/>
      <c r="T195" s="179"/>
      <c r="AT195" s="174" t="s">
        <v>153</v>
      </c>
      <c r="AU195" s="174" t="s">
        <v>81</v>
      </c>
      <c r="AV195" s="14" t="s">
        <v>145</v>
      </c>
      <c r="AW195" s="14" t="s">
        <v>28</v>
      </c>
      <c r="AX195" s="14" t="s">
        <v>71</v>
      </c>
      <c r="AY195" s="174" t="s">
        <v>144</v>
      </c>
    </row>
    <row r="196" spans="2:65" s="15" customFormat="1">
      <c r="B196" s="180"/>
      <c r="D196" s="149" t="s">
        <v>153</v>
      </c>
      <c r="E196" s="181" t="s">
        <v>1</v>
      </c>
      <c r="F196" s="182" t="s">
        <v>182</v>
      </c>
      <c r="H196" s="183">
        <v>106.274</v>
      </c>
      <c r="I196" s="184"/>
      <c r="L196" s="180"/>
      <c r="M196" s="185"/>
      <c r="T196" s="186"/>
      <c r="AT196" s="181" t="s">
        <v>153</v>
      </c>
      <c r="AU196" s="181" t="s">
        <v>81</v>
      </c>
      <c r="AV196" s="15" t="s">
        <v>151</v>
      </c>
      <c r="AW196" s="15" t="s">
        <v>28</v>
      </c>
      <c r="AX196" s="15" t="s">
        <v>79</v>
      </c>
      <c r="AY196" s="181" t="s">
        <v>144</v>
      </c>
    </row>
    <row r="197" spans="2:65" s="1" customFormat="1" ht="33" customHeight="1">
      <c r="B197" s="133"/>
      <c r="C197" s="134" t="s">
        <v>184</v>
      </c>
      <c r="D197" s="134" t="s">
        <v>147</v>
      </c>
      <c r="E197" s="135" t="s">
        <v>1378</v>
      </c>
      <c r="F197" s="136" t="s">
        <v>1379</v>
      </c>
      <c r="G197" s="137" t="s">
        <v>491</v>
      </c>
      <c r="H197" s="187"/>
      <c r="I197" s="139"/>
      <c r="J197" s="140">
        <f>ROUND(I197*H197,2)</f>
        <v>0</v>
      </c>
      <c r="K197" s="141"/>
      <c r="L197" s="32"/>
      <c r="M197" s="142" t="s">
        <v>1</v>
      </c>
      <c r="N197" s="143" t="s">
        <v>36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265</v>
      </c>
      <c r="AT197" s="146" t="s">
        <v>147</v>
      </c>
      <c r="AU197" s="146" t="s">
        <v>81</v>
      </c>
      <c r="AY197" s="17" t="s">
        <v>144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79</v>
      </c>
      <c r="BK197" s="147">
        <f>ROUND(I197*H197,2)</f>
        <v>0</v>
      </c>
      <c r="BL197" s="17" t="s">
        <v>265</v>
      </c>
      <c r="BM197" s="146" t="s">
        <v>1380</v>
      </c>
    </row>
    <row r="198" spans="2:65" s="11" customFormat="1" ht="22.9" customHeight="1">
      <c r="B198" s="121"/>
      <c r="D198" s="122" t="s">
        <v>70</v>
      </c>
      <c r="E198" s="131" t="s">
        <v>828</v>
      </c>
      <c r="F198" s="131" t="s">
        <v>829</v>
      </c>
      <c r="I198" s="124"/>
      <c r="J198" s="132">
        <f>BK198</f>
        <v>0</v>
      </c>
      <c r="L198" s="121"/>
      <c r="M198" s="126"/>
      <c r="P198" s="127">
        <f>SUM(P199:P204)</f>
        <v>0</v>
      </c>
      <c r="R198" s="127">
        <f>SUM(R199:R204)</f>
        <v>1.22395E-2</v>
      </c>
      <c r="T198" s="128">
        <f>SUM(T199:T204)</f>
        <v>0</v>
      </c>
      <c r="AR198" s="122" t="s">
        <v>81</v>
      </c>
      <c r="AT198" s="129" t="s">
        <v>70</v>
      </c>
      <c r="AU198" s="129" t="s">
        <v>79</v>
      </c>
      <c r="AY198" s="122" t="s">
        <v>144</v>
      </c>
      <c r="BK198" s="130">
        <f>SUM(BK199:BK204)</f>
        <v>0</v>
      </c>
    </row>
    <row r="199" spans="2:65" s="1" customFormat="1" ht="24.2" customHeight="1">
      <c r="B199" s="133"/>
      <c r="C199" s="193" t="s">
        <v>190</v>
      </c>
      <c r="D199" s="193" t="s">
        <v>147</v>
      </c>
      <c r="E199" s="194" t="s">
        <v>1381</v>
      </c>
      <c r="F199" s="195" t="s">
        <v>1382</v>
      </c>
      <c r="G199" s="196" t="s">
        <v>171</v>
      </c>
      <c r="H199" s="197">
        <v>6.3579999999999997</v>
      </c>
      <c r="I199" s="198"/>
      <c r="J199" s="198">
        <f>ROUND(I199*H199,2)</f>
        <v>0</v>
      </c>
      <c r="K199" s="141"/>
      <c r="L199" s="32"/>
      <c r="M199" s="142" t="s">
        <v>1</v>
      </c>
      <c r="N199" s="143" t="s">
        <v>36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265</v>
      </c>
      <c r="AT199" s="146" t="s">
        <v>147</v>
      </c>
      <c r="AU199" s="146" t="s">
        <v>81</v>
      </c>
      <c r="AY199" s="17" t="s">
        <v>144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79</v>
      </c>
      <c r="BK199" s="147">
        <f>ROUND(I199*H199,2)</f>
        <v>0</v>
      </c>
      <c r="BL199" s="17" t="s">
        <v>265</v>
      </c>
      <c r="BM199" s="146" t="s">
        <v>1383</v>
      </c>
    </row>
    <row r="200" spans="2:65" s="13" customFormat="1">
      <c r="B200" s="155"/>
      <c r="D200" s="149" t="s">
        <v>153</v>
      </c>
      <c r="E200" s="156" t="s">
        <v>1</v>
      </c>
      <c r="F200" s="157" t="s">
        <v>1384</v>
      </c>
      <c r="H200" s="158">
        <v>6.3579999999999997</v>
      </c>
      <c r="I200" s="159"/>
      <c r="L200" s="155"/>
      <c r="M200" s="160"/>
      <c r="T200" s="161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71</v>
      </c>
      <c r="AY200" s="156" t="s">
        <v>144</v>
      </c>
    </row>
    <row r="201" spans="2:65" s="14" customFormat="1">
      <c r="B201" s="173"/>
      <c r="D201" s="149" t="s">
        <v>153</v>
      </c>
      <c r="E201" s="174" t="s">
        <v>1</v>
      </c>
      <c r="F201" s="175" t="s">
        <v>178</v>
      </c>
      <c r="H201" s="176">
        <v>6.3579999999999997</v>
      </c>
      <c r="I201" s="177"/>
      <c r="L201" s="173"/>
      <c r="M201" s="178"/>
      <c r="T201" s="179"/>
      <c r="AT201" s="174" t="s">
        <v>153</v>
      </c>
      <c r="AU201" s="174" t="s">
        <v>81</v>
      </c>
      <c r="AV201" s="14" t="s">
        <v>145</v>
      </c>
      <c r="AW201" s="14" t="s">
        <v>28</v>
      </c>
      <c r="AX201" s="14" t="s">
        <v>79</v>
      </c>
      <c r="AY201" s="174" t="s">
        <v>144</v>
      </c>
    </row>
    <row r="202" spans="2:65" s="1" customFormat="1" ht="24.2" customHeight="1">
      <c r="B202" s="133"/>
      <c r="C202" s="162" t="s">
        <v>195</v>
      </c>
      <c r="D202" s="162" t="s">
        <v>163</v>
      </c>
      <c r="E202" s="163" t="s">
        <v>1385</v>
      </c>
      <c r="F202" s="164" t="s">
        <v>1386</v>
      </c>
      <c r="G202" s="165" t="s">
        <v>171</v>
      </c>
      <c r="H202" s="166">
        <v>6.9939999999999998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36</v>
      </c>
      <c r="P202" s="144">
        <f>O202*H202</f>
        <v>0</v>
      </c>
      <c r="Q202" s="144">
        <v>1.75E-3</v>
      </c>
      <c r="R202" s="144">
        <f>Q202*H202</f>
        <v>1.22395E-2</v>
      </c>
      <c r="S202" s="144">
        <v>0</v>
      </c>
      <c r="T202" s="145">
        <f>S202*H202</f>
        <v>0</v>
      </c>
      <c r="AR202" s="146" t="s">
        <v>355</v>
      </c>
      <c r="AT202" s="146" t="s">
        <v>163</v>
      </c>
      <c r="AU202" s="146" t="s">
        <v>81</v>
      </c>
      <c r="AY202" s="17" t="s">
        <v>144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79</v>
      </c>
      <c r="BK202" s="147">
        <f>ROUND(I202*H202,2)</f>
        <v>0</v>
      </c>
      <c r="BL202" s="17" t="s">
        <v>265</v>
      </c>
      <c r="BM202" s="146" t="s">
        <v>1387</v>
      </c>
    </row>
    <row r="203" spans="2:65" s="13" customFormat="1">
      <c r="B203" s="155"/>
      <c r="D203" s="149" t="s">
        <v>153</v>
      </c>
      <c r="F203" s="157" t="s">
        <v>1388</v>
      </c>
      <c r="H203" s="158">
        <v>6.9939999999999998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3</v>
      </c>
      <c r="AX203" s="13" t="s">
        <v>79</v>
      </c>
      <c r="AY203" s="156" t="s">
        <v>144</v>
      </c>
    </row>
    <row r="204" spans="2:65" s="1" customFormat="1" ht="24.2" customHeight="1">
      <c r="B204" s="133"/>
      <c r="C204" s="134" t="s">
        <v>166</v>
      </c>
      <c r="D204" s="134" t="s">
        <v>147</v>
      </c>
      <c r="E204" s="135" t="s">
        <v>833</v>
      </c>
      <c r="F204" s="136" t="s">
        <v>834</v>
      </c>
      <c r="G204" s="137" t="s">
        <v>491</v>
      </c>
      <c r="H204" s="187"/>
      <c r="I204" s="139"/>
      <c r="J204" s="140">
        <f>ROUND(I204*H204,2)</f>
        <v>0</v>
      </c>
      <c r="K204" s="141"/>
      <c r="L204" s="32"/>
      <c r="M204" s="142" t="s">
        <v>1</v>
      </c>
      <c r="N204" s="143" t="s">
        <v>36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265</v>
      </c>
      <c r="AT204" s="146" t="s">
        <v>147</v>
      </c>
      <c r="AU204" s="146" t="s">
        <v>81</v>
      </c>
      <c r="AY204" s="17" t="s">
        <v>144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79</v>
      </c>
      <c r="BK204" s="147">
        <f>ROUND(I204*H204,2)</f>
        <v>0</v>
      </c>
      <c r="BL204" s="17" t="s">
        <v>265</v>
      </c>
      <c r="BM204" s="146" t="s">
        <v>1389</v>
      </c>
    </row>
    <row r="205" spans="2:65" s="11" customFormat="1" ht="22.9" customHeight="1">
      <c r="B205" s="121"/>
      <c r="D205" s="122" t="s">
        <v>70</v>
      </c>
      <c r="E205" s="131" t="s">
        <v>1084</v>
      </c>
      <c r="F205" s="131" t="s">
        <v>1166</v>
      </c>
      <c r="I205" s="124"/>
      <c r="J205" s="132">
        <f>BK205</f>
        <v>0</v>
      </c>
      <c r="L205" s="121"/>
      <c r="M205" s="126"/>
      <c r="P205" s="127">
        <f>SUM(P206:P216)</f>
        <v>0</v>
      </c>
      <c r="R205" s="127">
        <f>SUM(R206:R216)</f>
        <v>1.7699999999999999E-3</v>
      </c>
      <c r="T205" s="128">
        <f>SUM(T206:T216)</f>
        <v>0</v>
      </c>
      <c r="AR205" s="122" t="s">
        <v>81</v>
      </c>
      <c r="AT205" s="129" t="s">
        <v>70</v>
      </c>
      <c r="AU205" s="129" t="s">
        <v>79</v>
      </c>
      <c r="AY205" s="122" t="s">
        <v>144</v>
      </c>
      <c r="BK205" s="130">
        <f>SUM(BK206:BK216)</f>
        <v>0</v>
      </c>
    </row>
    <row r="206" spans="2:65" s="1" customFormat="1" ht="16.5" customHeight="1">
      <c r="B206" s="133"/>
      <c r="C206" s="193" t="s">
        <v>203</v>
      </c>
      <c r="D206" s="193" t="s">
        <v>147</v>
      </c>
      <c r="E206" s="194" t="s">
        <v>1390</v>
      </c>
      <c r="F206" s="195" t="s">
        <v>1391</v>
      </c>
      <c r="G206" s="196" t="s">
        <v>318</v>
      </c>
      <c r="H206" s="197">
        <v>6</v>
      </c>
      <c r="I206" s="198"/>
      <c r="J206" s="198">
        <f>ROUND(I206*H206,2)</f>
        <v>0</v>
      </c>
      <c r="K206" s="141"/>
      <c r="L206" s="32"/>
      <c r="M206" s="142" t="s">
        <v>1</v>
      </c>
      <c r="N206" s="143" t="s">
        <v>36</v>
      </c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AR206" s="146" t="s">
        <v>265</v>
      </c>
      <c r="AT206" s="146" t="s">
        <v>147</v>
      </c>
      <c r="AU206" s="146" t="s">
        <v>81</v>
      </c>
      <c r="AY206" s="17" t="s">
        <v>144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79</v>
      </c>
      <c r="BK206" s="147">
        <f>ROUND(I206*H206,2)</f>
        <v>0</v>
      </c>
      <c r="BL206" s="17" t="s">
        <v>265</v>
      </c>
      <c r="BM206" s="146" t="s">
        <v>1392</v>
      </c>
    </row>
    <row r="207" spans="2:65" s="13" customFormat="1">
      <c r="B207" s="155"/>
      <c r="D207" s="149" t="s">
        <v>153</v>
      </c>
      <c r="E207" s="156" t="s">
        <v>1</v>
      </c>
      <c r="F207" s="157" t="s">
        <v>190</v>
      </c>
      <c r="H207" s="158">
        <v>6</v>
      </c>
      <c r="I207" s="159"/>
      <c r="L207" s="155"/>
      <c r="M207" s="160"/>
      <c r="T207" s="161"/>
      <c r="AT207" s="156" t="s">
        <v>153</v>
      </c>
      <c r="AU207" s="156" t="s">
        <v>81</v>
      </c>
      <c r="AV207" s="13" t="s">
        <v>81</v>
      </c>
      <c r="AW207" s="13" t="s">
        <v>28</v>
      </c>
      <c r="AX207" s="13" t="s">
        <v>79</v>
      </c>
      <c r="AY207" s="156" t="s">
        <v>144</v>
      </c>
    </row>
    <row r="208" spans="2:65" s="1" customFormat="1" ht="16.5" customHeight="1">
      <c r="B208" s="133"/>
      <c r="C208" s="193" t="s">
        <v>209</v>
      </c>
      <c r="D208" s="193" t="s">
        <v>147</v>
      </c>
      <c r="E208" s="194" t="s">
        <v>1393</v>
      </c>
      <c r="F208" s="195" t="s">
        <v>1394</v>
      </c>
      <c r="G208" s="196" t="s">
        <v>349</v>
      </c>
      <c r="H208" s="197">
        <v>6</v>
      </c>
      <c r="I208" s="198"/>
      <c r="J208" s="198">
        <f>ROUND(I208*H208,2)</f>
        <v>0</v>
      </c>
      <c r="K208" s="141"/>
      <c r="L208" s="32"/>
      <c r="M208" s="142" t="s">
        <v>1</v>
      </c>
      <c r="N208" s="143" t="s">
        <v>36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265</v>
      </c>
      <c r="AT208" s="146" t="s">
        <v>147</v>
      </c>
      <c r="AU208" s="146" t="s">
        <v>81</v>
      </c>
      <c r="AY208" s="17" t="s">
        <v>144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7" t="s">
        <v>79</v>
      </c>
      <c r="BK208" s="147">
        <f>ROUND(I208*H208,2)</f>
        <v>0</v>
      </c>
      <c r="BL208" s="17" t="s">
        <v>265</v>
      </c>
      <c r="BM208" s="146" t="s">
        <v>1395</v>
      </c>
    </row>
    <row r="209" spans="2:65" s="13" customFormat="1">
      <c r="B209" s="155"/>
      <c r="D209" s="149" t="s">
        <v>153</v>
      </c>
      <c r="E209" s="156" t="s">
        <v>1</v>
      </c>
      <c r="F209" s="157" t="s">
        <v>190</v>
      </c>
      <c r="H209" s="158">
        <v>6</v>
      </c>
      <c r="I209" s="159"/>
      <c r="L209" s="155"/>
      <c r="M209" s="160"/>
      <c r="T209" s="161"/>
      <c r="AT209" s="156" t="s">
        <v>153</v>
      </c>
      <c r="AU209" s="156" t="s">
        <v>81</v>
      </c>
      <c r="AV209" s="13" t="s">
        <v>81</v>
      </c>
      <c r="AW209" s="13" t="s">
        <v>28</v>
      </c>
      <c r="AX209" s="13" t="s">
        <v>79</v>
      </c>
      <c r="AY209" s="156" t="s">
        <v>144</v>
      </c>
    </row>
    <row r="210" spans="2:65" s="1" customFormat="1" ht="16.5" customHeight="1">
      <c r="B210" s="133"/>
      <c r="C210" s="193" t="s">
        <v>214</v>
      </c>
      <c r="D210" s="193" t="s">
        <v>147</v>
      </c>
      <c r="E210" s="194" t="s">
        <v>1396</v>
      </c>
      <c r="F210" s="195" t="s">
        <v>1397</v>
      </c>
      <c r="G210" s="196" t="s">
        <v>318</v>
      </c>
      <c r="H210" s="197">
        <v>4</v>
      </c>
      <c r="I210" s="198"/>
      <c r="J210" s="198">
        <f>ROUND(I210*H210,2)</f>
        <v>0</v>
      </c>
      <c r="K210" s="141"/>
      <c r="L210" s="32"/>
      <c r="M210" s="142" t="s">
        <v>1</v>
      </c>
      <c r="N210" s="143" t="s">
        <v>36</v>
      </c>
      <c r="P210" s="144">
        <f>O210*H210</f>
        <v>0</v>
      </c>
      <c r="Q210" s="144">
        <v>1.8000000000000001E-4</v>
      </c>
      <c r="R210" s="144">
        <f>Q210*H210</f>
        <v>7.2000000000000005E-4</v>
      </c>
      <c r="S210" s="144">
        <v>0</v>
      </c>
      <c r="T210" s="145">
        <f>S210*H210</f>
        <v>0</v>
      </c>
      <c r="AR210" s="146" t="s">
        <v>265</v>
      </c>
      <c r="AT210" s="146" t="s">
        <v>147</v>
      </c>
      <c r="AU210" s="146" t="s">
        <v>81</v>
      </c>
      <c r="AY210" s="17" t="s">
        <v>144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7" t="s">
        <v>79</v>
      </c>
      <c r="BK210" s="147">
        <f>ROUND(I210*H210,2)</f>
        <v>0</v>
      </c>
      <c r="BL210" s="17" t="s">
        <v>265</v>
      </c>
      <c r="BM210" s="146" t="s">
        <v>1398</v>
      </c>
    </row>
    <row r="211" spans="2:65" s="12" customFormat="1">
      <c r="B211" s="148"/>
      <c r="D211" s="149" t="s">
        <v>153</v>
      </c>
      <c r="E211" s="150" t="s">
        <v>1</v>
      </c>
      <c r="F211" s="151" t="s">
        <v>1399</v>
      </c>
      <c r="H211" s="150" t="s">
        <v>1</v>
      </c>
      <c r="I211" s="152"/>
      <c r="L211" s="148"/>
      <c r="M211" s="153"/>
      <c r="T211" s="154"/>
      <c r="AT211" s="150" t="s">
        <v>153</v>
      </c>
      <c r="AU211" s="150" t="s">
        <v>81</v>
      </c>
      <c r="AV211" s="12" t="s">
        <v>79</v>
      </c>
      <c r="AW211" s="12" t="s">
        <v>28</v>
      </c>
      <c r="AX211" s="12" t="s">
        <v>71</v>
      </c>
      <c r="AY211" s="150" t="s">
        <v>144</v>
      </c>
    </row>
    <row r="212" spans="2:65" s="13" customFormat="1">
      <c r="B212" s="155"/>
      <c r="D212" s="149" t="s">
        <v>153</v>
      </c>
      <c r="E212" s="156" t="s">
        <v>1</v>
      </c>
      <c r="F212" s="157" t="s">
        <v>1400</v>
      </c>
      <c r="H212" s="158">
        <v>4</v>
      </c>
      <c r="I212" s="159"/>
      <c r="L212" s="155"/>
      <c r="M212" s="160"/>
      <c r="T212" s="161"/>
      <c r="AT212" s="156" t="s">
        <v>153</v>
      </c>
      <c r="AU212" s="156" t="s">
        <v>81</v>
      </c>
      <c r="AV212" s="13" t="s">
        <v>81</v>
      </c>
      <c r="AW212" s="13" t="s">
        <v>28</v>
      </c>
      <c r="AX212" s="13" t="s">
        <v>79</v>
      </c>
      <c r="AY212" s="156" t="s">
        <v>144</v>
      </c>
    </row>
    <row r="213" spans="2:65" s="1" customFormat="1" ht="24.2" customHeight="1">
      <c r="B213" s="133"/>
      <c r="C213" s="193" t="s">
        <v>219</v>
      </c>
      <c r="D213" s="193" t="s">
        <v>147</v>
      </c>
      <c r="E213" s="194" t="s">
        <v>1401</v>
      </c>
      <c r="F213" s="195" t="s">
        <v>1402</v>
      </c>
      <c r="G213" s="196" t="s">
        <v>318</v>
      </c>
      <c r="H213" s="197">
        <v>7</v>
      </c>
      <c r="I213" s="198"/>
      <c r="J213" s="198">
        <f>ROUND(I213*H213,2)</f>
        <v>0</v>
      </c>
      <c r="K213" s="141"/>
      <c r="L213" s="32"/>
      <c r="M213" s="142" t="s">
        <v>1</v>
      </c>
      <c r="N213" s="143" t="s">
        <v>36</v>
      </c>
      <c r="P213" s="144">
        <f>O213*H213</f>
        <v>0</v>
      </c>
      <c r="Q213" s="144">
        <v>1.4999999999999999E-4</v>
      </c>
      <c r="R213" s="144">
        <f>Q213*H213</f>
        <v>1.0499999999999999E-3</v>
      </c>
      <c r="S213" s="144">
        <v>0</v>
      </c>
      <c r="T213" s="145">
        <f>S213*H213</f>
        <v>0</v>
      </c>
      <c r="AR213" s="146" t="s">
        <v>265</v>
      </c>
      <c r="AT213" s="146" t="s">
        <v>147</v>
      </c>
      <c r="AU213" s="146" t="s">
        <v>81</v>
      </c>
      <c r="AY213" s="17" t="s">
        <v>144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7" t="s">
        <v>79</v>
      </c>
      <c r="BK213" s="147">
        <f>ROUND(I213*H213,2)</f>
        <v>0</v>
      </c>
      <c r="BL213" s="17" t="s">
        <v>265</v>
      </c>
      <c r="BM213" s="146" t="s">
        <v>1403</v>
      </c>
    </row>
    <row r="214" spans="2:65" s="12" customFormat="1">
      <c r="B214" s="148"/>
      <c r="D214" s="149" t="s">
        <v>153</v>
      </c>
      <c r="E214" s="150" t="s">
        <v>1</v>
      </c>
      <c r="F214" s="151" t="s">
        <v>1399</v>
      </c>
      <c r="H214" s="150" t="s">
        <v>1</v>
      </c>
      <c r="I214" s="152"/>
      <c r="L214" s="148"/>
      <c r="M214" s="153"/>
      <c r="T214" s="154"/>
      <c r="AT214" s="150" t="s">
        <v>153</v>
      </c>
      <c r="AU214" s="150" t="s">
        <v>81</v>
      </c>
      <c r="AV214" s="12" t="s">
        <v>79</v>
      </c>
      <c r="AW214" s="12" t="s">
        <v>28</v>
      </c>
      <c r="AX214" s="12" t="s">
        <v>71</v>
      </c>
      <c r="AY214" s="150" t="s">
        <v>144</v>
      </c>
    </row>
    <row r="215" spans="2:65" s="13" customFormat="1">
      <c r="B215" s="155"/>
      <c r="D215" s="149" t="s">
        <v>153</v>
      </c>
      <c r="E215" s="156" t="s">
        <v>1</v>
      </c>
      <c r="F215" s="157" t="s">
        <v>195</v>
      </c>
      <c r="H215" s="158">
        <v>7</v>
      </c>
      <c r="I215" s="159"/>
      <c r="L215" s="155"/>
      <c r="M215" s="160"/>
      <c r="T215" s="161"/>
      <c r="AT215" s="156" t="s">
        <v>153</v>
      </c>
      <c r="AU215" s="156" t="s">
        <v>81</v>
      </c>
      <c r="AV215" s="13" t="s">
        <v>81</v>
      </c>
      <c r="AW215" s="13" t="s">
        <v>28</v>
      </c>
      <c r="AX215" s="13" t="s">
        <v>79</v>
      </c>
      <c r="AY215" s="156" t="s">
        <v>144</v>
      </c>
    </row>
    <row r="216" spans="2:65" s="1" customFormat="1" ht="24.2" customHeight="1">
      <c r="B216" s="133"/>
      <c r="C216" s="193" t="s">
        <v>224</v>
      </c>
      <c r="D216" s="193" t="s">
        <v>147</v>
      </c>
      <c r="E216" s="194" t="s">
        <v>1404</v>
      </c>
      <c r="F216" s="195" t="s">
        <v>1405</v>
      </c>
      <c r="G216" s="196" t="s">
        <v>491</v>
      </c>
      <c r="H216" s="197"/>
      <c r="I216" s="198"/>
      <c r="J216" s="198">
        <f>ROUND(I216*H216,2)</f>
        <v>0</v>
      </c>
      <c r="K216" s="141"/>
      <c r="L216" s="32"/>
      <c r="M216" s="142" t="s">
        <v>1</v>
      </c>
      <c r="N216" s="143" t="s">
        <v>36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265</v>
      </c>
      <c r="AT216" s="146" t="s">
        <v>147</v>
      </c>
      <c r="AU216" s="146" t="s">
        <v>81</v>
      </c>
      <c r="AY216" s="17" t="s">
        <v>144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79</v>
      </c>
      <c r="BK216" s="147">
        <f>ROUND(I216*H216,2)</f>
        <v>0</v>
      </c>
      <c r="BL216" s="17" t="s">
        <v>265</v>
      </c>
      <c r="BM216" s="146" t="s">
        <v>1406</v>
      </c>
    </row>
    <row r="217" spans="2:65" s="11" customFormat="1" ht="22.9" customHeight="1">
      <c r="B217" s="121"/>
      <c r="D217" s="122" t="s">
        <v>70</v>
      </c>
      <c r="E217" s="131" t="s">
        <v>1407</v>
      </c>
      <c r="F217" s="131" t="s">
        <v>1408</v>
      </c>
      <c r="I217" s="124"/>
      <c r="J217" s="132">
        <f>BK217</f>
        <v>0</v>
      </c>
      <c r="L217" s="121"/>
      <c r="M217" s="126"/>
      <c r="P217" s="127">
        <f>SUM(P218:P220)</f>
        <v>0</v>
      </c>
      <c r="R217" s="127">
        <f>SUM(R218:R220)</f>
        <v>0</v>
      </c>
      <c r="T217" s="128">
        <f>SUM(T218:T220)</f>
        <v>0</v>
      </c>
      <c r="AR217" s="122" t="s">
        <v>81</v>
      </c>
      <c r="AT217" s="129" t="s">
        <v>70</v>
      </c>
      <c r="AU217" s="129" t="s">
        <v>79</v>
      </c>
      <c r="AY217" s="122" t="s">
        <v>144</v>
      </c>
      <c r="BK217" s="130">
        <f>SUM(BK218:BK220)</f>
        <v>0</v>
      </c>
    </row>
    <row r="218" spans="2:65" s="1" customFormat="1" ht="24.2" customHeight="1">
      <c r="B218" s="133"/>
      <c r="C218" s="193" t="s">
        <v>242</v>
      </c>
      <c r="D218" s="193" t="s">
        <v>147</v>
      </c>
      <c r="E218" s="194" t="s">
        <v>1409</v>
      </c>
      <c r="F218" s="195" t="s">
        <v>1410</v>
      </c>
      <c r="G218" s="196" t="s">
        <v>349</v>
      </c>
      <c r="H218" s="197">
        <v>1</v>
      </c>
      <c r="I218" s="198"/>
      <c r="J218" s="198">
        <f>ROUND(I218*H218,2)</f>
        <v>0</v>
      </c>
      <c r="K218" s="141"/>
      <c r="L218" s="32"/>
      <c r="M218" s="142" t="s">
        <v>1</v>
      </c>
      <c r="N218" s="143" t="s">
        <v>36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265</v>
      </c>
      <c r="AT218" s="146" t="s">
        <v>147</v>
      </c>
      <c r="AU218" s="146" t="s">
        <v>81</v>
      </c>
      <c r="AY218" s="17" t="s">
        <v>144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79</v>
      </c>
      <c r="BK218" s="147">
        <f>ROUND(I218*H218,2)</f>
        <v>0</v>
      </c>
      <c r="BL218" s="17" t="s">
        <v>265</v>
      </c>
      <c r="BM218" s="146" t="s">
        <v>1411</v>
      </c>
    </row>
    <row r="219" spans="2:65" s="1" customFormat="1" ht="21.75" customHeight="1">
      <c r="B219" s="133"/>
      <c r="C219" s="193" t="s">
        <v>8</v>
      </c>
      <c r="D219" s="193" t="s">
        <v>147</v>
      </c>
      <c r="E219" s="194" t="s">
        <v>1412</v>
      </c>
      <c r="F219" s="195" t="s">
        <v>1413</v>
      </c>
      <c r="G219" s="196" t="s">
        <v>279</v>
      </c>
      <c r="H219" s="197">
        <v>9</v>
      </c>
      <c r="I219" s="198"/>
      <c r="J219" s="198">
        <f>ROUND(I219*H219,2)</f>
        <v>0</v>
      </c>
      <c r="K219" s="141"/>
      <c r="L219" s="32"/>
      <c r="M219" s="142" t="s">
        <v>1</v>
      </c>
      <c r="N219" s="143" t="s">
        <v>36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265</v>
      </c>
      <c r="AT219" s="146" t="s">
        <v>147</v>
      </c>
      <c r="AU219" s="146" t="s">
        <v>81</v>
      </c>
      <c r="AY219" s="17" t="s">
        <v>144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7" t="s">
        <v>79</v>
      </c>
      <c r="BK219" s="147">
        <f>ROUND(I219*H219,2)</f>
        <v>0</v>
      </c>
      <c r="BL219" s="17" t="s">
        <v>265</v>
      </c>
      <c r="BM219" s="146" t="s">
        <v>1414</v>
      </c>
    </row>
    <row r="220" spans="2:65" s="1" customFormat="1" ht="24.2" customHeight="1">
      <c r="B220" s="133"/>
      <c r="C220" s="193" t="s">
        <v>265</v>
      </c>
      <c r="D220" s="193" t="s">
        <v>147</v>
      </c>
      <c r="E220" s="194" t="s">
        <v>1415</v>
      </c>
      <c r="F220" s="195" t="s">
        <v>1416</v>
      </c>
      <c r="G220" s="196" t="s">
        <v>491</v>
      </c>
      <c r="H220" s="197"/>
      <c r="I220" s="198"/>
      <c r="J220" s="198">
        <f>ROUND(I220*H220,2)</f>
        <v>0</v>
      </c>
      <c r="K220" s="141"/>
      <c r="L220" s="32"/>
      <c r="M220" s="142" t="s">
        <v>1</v>
      </c>
      <c r="N220" s="143" t="s">
        <v>36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265</v>
      </c>
      <c r="AT220" s="146" t="s">
        <v>147</v>
      </c>
      <c r="AU220" s="146" t="s">
        <v>81</v>
      </c>
      <c r="AY220" s="17" t="s">
        <v>144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79</v>
      </c>
      <c r="BK220" s="147">
        <f>ROUND(I220*H220,2)</f>
        <v>0</v>
      </c>
      <c r="BL220" s="17" t="s">
        <v>265</v>
      </c>
      <c r="BM220" s="146" t="s">
        <v>1417</v>
      </c>
    </row>
    <row r="221" spans="2:65" s="11" customFormat="1" ht="22.9" customHeight="1">
      <c r="B221" s="121"/>
      <c r="D221" s="122" t="s">
        <v>70</v>
      </c>
      <c r="E221" s="131" t="s">
        <v>474</v>
      </c>
      <c r="F221" s="131" t="s">
        <v>475</v>
      </c>
      <c r="I221" s="124"/>
      <c r="J221" s="132">
        <f>BK221</f>
        <v>0</v>
      </c>
      <c r="L221" s="121"/>
      <c r="M221" s="126"/>
      <c r="P221" s="127">
        <f>P222</f>
        <v>0</v>
      </c>
      <c r="R221" s="127">
        <f>R222</f>
        <v>8.2400000000000008E-3</v>
      </c>
      <c r="T221" s="128">
        <f>T222</f>
        <v>0</v>
      </c>
      <c r="AR221" s="122" t="s">
        <v>81</v>
      </c>
      <c r="AT221" s="129" t="s">
        <v>70</v>
      </c>
      <c r="AU221" s="129" t="s">
        <v>79</v>
      </c>
      <c r="AY221" s="122" t="s">
        <v>144</v>
      </c>
      <c r="BK221" s="130">
        <f>BK222</f>
        <v>0</v>
      </c>
    </row>
    <row r="222" spans="2:65" s="1" customFormat="1" ht="21.75" customHeight="1">
      <c r="B222" s="133"/>
      <c r="C222" s="134" t="s">
        <v>276</v>
      </c>
      <c r="D222" s="134" t="s">
        <v>147</v>
      </c>
      <c r="E222" s="135" t="s">
        <v>1418</v>
      </c>
      <c r="F222" s="136" t="s">
        <v>1419</v>
      </c>
      <c r="G222" s="137" t="s">
        <v>171</v>
      </c>
      <c r="H222" s="138">
        <v>4</v>
      </c>
      <c r="I222" s="139"/>
      <c r="J222" s="140">
        <f>ROUND(I222*H222,2)</f>
        <v>0</v>
      </c>
      <c r="K222" s="141"/>
      <c r="L222" s="32"/>
      <c r="M222" s="142" t="s">
        <v>1</v>
      </c>
      <c r="N222" s="143" t="s">
        <v>36</v>
      </c>
      <c r="P222" s="144">
        <f>O222*H222</f>
        <v>0</v>
      </c>
      <c r="Q222" s="144">
        <v>2.0600000000000002E-3</v>
      </c>
      <c r="R222" s="144">
        <f>Q222*H222</f>
        <v>8.2400000000000008E-3</v>
      </c>
      <c r="S222" s="144">
        <v>0</v>
      </c>
      <c r="T222" s="145">
        <f>S222*H222</f>
        <v>0</v>
      </c>
      <c r="AR222" s="146" t="s">
        <v>265</v>
      </c>
      <c r="AT222" s="146" t="s">
        <v>147</v>
      </c>
      <c r="AU222" s="146" t="s">
        <v>81</v>
      </c>
      <c r="AY222" s="17" t="s">
        <v>144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7" t="s">
        <v>79</v>
      </c>
      <c r="BK222" s="147">
        <f>ROUND(I222*H222,2)</f>
        <v>0</v>
      </c>
      <c r="BL222" s="17" t="s">
        <v>265</v>
      </c>
      <c r="BM222" s="146" t="s">
        <v>1420</v>
      </c>
    </row>
    <row r="223" spans="2:65" s="11" customFormat="1" ht="22.9" customHeight="1">
      <c r="B223" s="121"/>
      <c r="D223" s="122" t="s">
        <v>70</v>
      </c>
      <c r="E223" s="131" t="s">
        <v>493</v>
      </c>
      <c r="F223" s="131" t="s">
        <v>494</v>
      </c>
      <c r="I223" s="124"/>
      <c r="J223" s="132">
        <f>BK223</f>
        <v>0</v>
      </c>
      <c r="L223" s="121"/>
      <c r="M223" s="126"/>
      <c r="P223" s="127">
        <f>SUM(P224:P323)</f>
        <v>0</v>
      </c>
      <c r="R223" s="127">
        <f>SUM(R224:R323)</f>
        <v>4.190027810000001</v>
      </c>
      <c r="T223" s="128">
        <f>SUM(T224:T323)</f>
        <v>0</v>
      </c>
      <c r="AR223" s="122" t="s">
        <v>81</v>
      </c>
      <c r="AT223" s="129" t="s">
        <v>70</v>
      </c>
      <c r="AU223" s="129" t="s">
        <v>79</v>
      </c>
      <c r="AY223" s="122" t="s">
        <v>144</v>
      </c>
      <c r="BK223" s="130">
        <f>SUM(BK224:BK323)</f>
        <v>0</v>
      </c>
    </row>
    <row r="224" spans="2:65" s="1" customFormat="1" ht="33" customHeight="1">
      <c r="B224" s="133"/>
      <c r="C224" s="134" t="s">
        <v>286</v>
      </c>
      <c r="D224" s="134" t="s">
        <v>147</v>
      </c>
      <c r="E224" s="135" t="s">
        <v>1421</v>
      </c>
      <c r="F224" s="136" t="s">
        <v>1422</v>
      </c>
      <c r="G224" s="137" t="s">
        <v>171</v>
      </c>
      <c r="H224" s="138">
        <v>34.133000000000003</v>
      </c>
      <c r="I224" s="139"/>
      <c r="J224" s="140">
        <f>ROUND(I224*H224,2)</f>
        <v>0</v>
      </c>
      <c r="K224" s="141"/>
      <c r="L224" s="32"/>
      <c r="M224" s="142" t="s">
        <v>1</v>
      </c>
      <c r="N224" s="143" t="s">
        <v>36</v>
      </c>
      <c r="P224" s="144">
        <f>O224*H224</f>
        <v>0</v>
      </c>
      <c r="Q224" s="144">
        <v>3.236E-2</v>
      </c>
      <c r="R224" s="144">
        <f>Q224*H224</f>
        <v>1.10454388</v>
      </c>
      <c r="S224" s="144">
        <v>0</v>
      </c>
      <c r="T224" s="145">
        <f>S224*H224</f>
        <v>0</v>
      </c>
      <c r="AR224" s="146" t="s">
        <v>265</v>
      </c>
      <c r="AT224" s="146" t="s">
        <v>147</v>
      </c>
      <c r="AU224" s="146" t="s">
        <v>81</v>
      </c>
      <c r="AY224" s="17" t="s">
        <v>144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7" t="s">
        <v>79</v>
      </c>
      <c r="BK224" s="147">
        <f>ROUND(I224*H224,2)</f>
        <v>0</v>
      </c>
      <c r="BL224" s="17" t="s">
        <v>265</v>
      </c>
      <c r="BM224" s="146" t="s">
        <v>1423</v>
      </c>
    </row>
    <row r="225" spans="2:65" s="12" customFormat="1">
      <c r="B225" s="148"/>
      <c r="D225" s="149" t="s">
        <v>153</v>
      </c>
      <c r="E225" s="150" t="s">
        <v>1</v>
      </c>
      <c r="F225" s="151" t="s">
        <v>174</v>
      </c>
      <c r="H225" s="150" t="s">
        <v>1</v>
      </c>
      <c r="I225" s="152"/>
      <c r="L225" s="148"/>
      <c r="M225" s="153"/>
      <c r="T225" s="154"/>
      <c r="AT225" s="150" t="s">
        <v>153</v>
      </c>
      <c r="AU225" s="150" t="s">
        <v>81</v>
      </c>
      <c r="AV225" s="12" t="s">
        <v>79</v>
      </c>
      <c r="AW225" s="12" t="s">
        <v>28</v>
      </c>
      <c r="AX225" s="12" t="s">
        <v>71</v>
      </c>
      <c r="AY225" s="150" t="s">
        <v>144</v>
      </c>
    </row>
    <row r="226" spans="2:65" s="13" customFormat="1">
      <c r="B226" s="155"/>
      <c r="D226" s="149" t="s">
        <v>153</v>
      </c>
      <c r="E226" s="156" t="s">
        <v>1</v>
      </c>
      <c r="F226" s="157" t="s">
        <v>1424</v>
      </c>
      <c r="H226" s="158">
        <v>11.138</v>
      </c>
      <c r="I226" s="159"/>
      <c r="L226" s="155"/>
      <c r="M226" s="160"/>
      <c r="T226" s="161"/>
      <c r="AT226" s="156" t="s">
        <v>153</v>
      </c>
      <c r="AU226" s="156" t="s">
        <v>81</v>
      </c>
      <c r="AV226" s="13" t="s">
        <v>81</v>
      </c>
      <c r="AW226" s="13" t="s">
        <v>28</v>
      </c>
      <c r="AX226" s="13" t="s">
        <v>71</v>
      </c>
      <c r="AY226" s="156" t="s">
        <v>144</v>
      </c>
    </row>
    <row r="227" spans="2:65" s="12" customFormat="1">
      <c r="B227" s="148"/>
      <c r="D227" s="149" t="s">
        <v>153</v>
      </c>
      <c r="E227" s="150" t="s">
        <v>1</v>
      </c>
      <c r="F227" s="151" t="s">
        <v>179</v>
      </c>
      <c r="H227" s="150" t="s">
        <v>1</v>
      </c>
      <c r="I227" s="152"/>
      <c r="L227" s="148"/>
      <c r="M227" s="153"/>
      <c r="T227" s="154"/>
      <c r="AT227" s="150" t="s">
        <v>153</v>
      </c>
      <c r="AU227" s="150" t="s">
        <v>81</v>
      </c>
      <c r="AV227" s="12" t="s">
        <v>79</v>
      </c>
      <c r="AW227" s="12" t="s">
        <v>28</v>
      </c>
      <c r="AX227" s="12" t="s">
        <v>71</v>
      </c>
      <c r="AY227" s="150" t="s">
        <v>144</v>
      </c>
    </row>
    <row r="228" spans="2:65" s="13" customFormat="1" ht="22.5">
      <c r="B228" s="155"/>
      <c r="D228" s="149" t="s">
        <v>153</v>
      </c>
      <c r="E228" s="156" t="s">
        <v>1</v>
      </c>
      <c r="F228" s="157" t="s">
        <v>1425</v>
      </c>
      <c r="H228" s="158">
        <v>22.995000000000001</v>
      </c>
      <c r="I228" s="159"/>
      <c r="L228" s="155"/>
      <c r="M228" s="160"/>
      <c r="T228" s="161"/>
      <c r="AT228" s="156" t="s">
        <v>153</v>
      </c>
      <c r="AU228" s="156" t="s">
        <v>81</v>
      </c>
      <c r="AV228" s="13" t="s">
        <v>81</v>
      </c>
      <c r="AW228" s="13" t="s">
        <v>28</v>
      </c>
      <c r="AX228" s="13" t="s">
        <v>71</v>
      </c>
      <c r="AY228" s="156" t="s">
        <v>144</v>
      </c>
    </row>
    <row r="229" spans="2:65" s="15" customFormat="1">
      <c r="B229" s="180"/>
      <c r="D229" s="149" t="s">
        <v>153</v>
      </c>
      <c r="E229" s="181" t="s">
        <v>1</v>
      </c>
      <c r="F229" s="182" t="s">
        <v>182</v>
      </c>
      <c r="H229" s="183">
        <v>34.133000000000003</v>
      </c>
      <c r="I229" s="184"/>
      <c r="L229" s="180"/>
      <c r="M229" s="185"/>
      <c r="T229" s="186"/>
      <c r="AT229" s="181" t="s">
        <v>153</v>
      </c>
      <c r="AU229" s="181" t="s">
        <v>81</v>
      </c>
      <c r="AV229" s="15" t="s">
        <v>151</v>
      </c>
      <c r="AW229" s="15" t="s">
        <v>28</v>
      </c>
      <c r="AX229" s="15" t="s">
        <v>79</v>
      </c>
      <c r="AY229" s="181" t="s">
        <v>144</v>
      </c>
    </row>
    <row r="230" spans="2:65" s="1" customFormat="1" ht="33" customHeight="1">
      <c r="B230" s="133"/>
      <c r="C230" s="134" t="s">
        <v>293</v>
      </c>
      <c r="D230" s="134" t="s">
        <v>147</v>
      </c>
      <c r="E230" s="135" t="s">
        <v>1426</v>
      </c>
      <c r="F230" s="136" t="s">
        <v>1427</v>
      </c>
      <c r="G230" s="137" t="s">
        <v>171</v>
      </c>
      <c r="H230" s="138">
        <v>14.35</v>
      </c>
      <c r="I230" s="139"/>
      <c r="J230" s="140">
        <f>ROUND(I230*H230,2)</f>
        <v>0</v>
      </c>
      <c r="K230" s="141"/>
      <c r="L230" s="32"/>
      <c r="M230" s="142" t="s">
        <v>1</v>
      </c>
      <c r="N230" s="143" t="s">
        <v>36</v>
      </c>
      <c r="P230" s="144">
        <f>O230*H230</f>
        <v>0</v>
      </c>
      <c r="Q230" s="144">
        <v>3.4169999999999999E-2</v>
      </c>
      <c r="R230" s="144">
        <f>Q230*H230</f>
        <v>0.49033949999999998</v>
      </c>
      <c r="S230" s="144">
        <v>0</v>
      </c>
      <c r="T230" s="145">
        <f>S230*H230</f>
        <v>0</v>
      </c>
      <c r="AR230" s="146" t="s">
        <v>265</v>
      </c>
      <c r="AT230" s="146" t="s">
        <v>147</v>
      </c>
      <c r="AU230" s="146" t="s">
        <v>81</v>
      </c>
      <c r="AY230" s="17" t="s">
        <v>144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7" t="s">
        <v>79</v>
      </c>
      <c r="BK230" s="147">
        <f>ROUND(I230*H230,2)</f>
        <v>0</v>
      </c>
      <c r="BL230" s="17" t="s">
        <v>265</v>
      </c>
      <c r="BM230" s="146" t="s">
        <v>1428</v>
      </c>
    </row>
    <row r="231" spans="2:65" s="12" customFormat="1">
      <c r="B231" s="148"/>
      <c r="D231" s="149" t="s">
        <v>153</v>
      </c>
      <c r="E231" s="150" t="s">
        <v>1</v>
      </c>
      <c r="F231" s="151" t="s">
        <v>174</v>
      </c>
      <c r="H231" s="150" t="s">
        <v>1</v>
      </c>
      <c r="I231" s="152"/>
      <c r="L231" s="148"/>
      <c r="M231" s="153"/>
      <c r="T231" s="154"/>
      <c r="AT231" s="150" t="s">
        <v>153</v>
      </c>
      <c r="AU231" s="150" t="s">
        <v>81</v>
      </c>
      <c r="AV231" s="12" t="s">
        <v>79</v>
      </c>
      <c r="AW231" s="12" t="s">
        <v>28</v>
      </c>
      <c r="AX231" s="12" t="s">
        <v>71</v>
      </c>
      <c r="AY231" s="150" t="s">
        <v>144</v>
      </c>
    </row>
    <row r="232" spans="2:65" s="13" customFormat="1">
      <c r="B232" s="155"/>
      <c r="D232" s="149" t="s">
        <v>153</v>
      </c>
      <c r="E232" s="156" t="s">
        <v>1</v>
      </c>
      <c r="F232" s="157" t="s">
        <v>1429</v>
      </c>
      <c r="H232" s="158">
        <v>6.35</v>
      </c>
      <c r="I232" s="159"/>
      <c r="L232" s="155"/>
      <c r="M232" s="160"/>
      <c r="T232" s="161"/>
      <c r="AT232" s="156" t="s">
        <v>153</v>
      </c>
      <c r="AU232" s="156" t="s">
        <v>81</v>
      </c>
      <c r="AV232" s="13" t="s">
        <v>81</v>
      </c>
      <c r="AW232" s="13" t="s">
        <v>28</v>
      </c>
      <c r="AX232" s="13" t="s">
        <v>71</v>
      </c>
      <c r="AY232" s="156" t="s">
        <v>144</v>
      </c>
    </row>
    <row r="233" spans="2:65" s="12" customFormat="1">
      <c r="B233" s="148"/>
      <c r="D233" s="149" t="s">
        <v>153</v>
      </c>
      <c r="E233" s="150" t="s">
        <v>1</v>
      </c>
      <c r="F233" s="151" t="s">
        <v>179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1430</v>
      </c>
      <c r="H234" s="158">
        <v>8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5" customFormat="1">
      <c r="B235" s="180"/>
      <c r="D235" s="149" t="s">
        <v>153</v>
      </c>
      <c r="E235" s="181" t="s">
        <v>1</v>
      </c>
      <c r="F235" s="182" t="s">
        <v>182</v>
      </c>
      <c r="H235" s="183">
        <v>14.35</v>
      </c>
      <c r="I235" s="184"/>
      <c r="L235" s="180"/>
      <c r="M235" s="185"/>
      <c r="T235" s="186"/>
      <c r="AT235" s="181" t="s">
        <v>153</v>
      </c>
      <c r="AU235" s="181" t="s">
        <v>81</v>
      </c>
      <c r="AV235" s="15" t="s">
        <v>151</v>
      </c>
      <c r="AW235" s="15" t="s">
        <v>28</v>
      </c>
      <c r="AX235" s="15" t="s">
        <v>79</v>
      </c>
      <c r="AY235" s="181" t="s">
        <v>144</v>
      </c>
    </row>
    <row r="236" spans="2:65" s="1" customFormat="1" ht="33" customHeight="1">
      <c r="B236" s="133"/>
      <c r="C236" s="134" t="s">
        <v>298</v>
      </c>
      <c r="D236" s="134" t="s">
        <v>147</v>
      </c>
      <c r="E236" s="135" t="s">
        <v>1431</v>
      </c>
      <c r="F236" s="136" t="s">
        <v>1432</v>
      </c>
      <c r="G236" s="137" t="s">
        <v>171</v>
      </c>
      <c r="H236" s="138">
        <v>2.25</v>
      </c>
      <c r="I236" s="139"/>
      <c r="J236" s="140">
        <f>ROUND(I236*H236,2)</f>
        <v>0</v>
      </c>
      <c r="K236" s="141"/>
      <c r="L236" s="32"/>
      <c r="M236" s="142" t="s">
        <v>1</v>
      </c>
      <c r="N236" s="143" t="s">
        <v>36</v>
      </c>
      <c r="P236" s="144">
        <f>O236*H236</f>
        <v>0</v>
      </c>
      <c r="Q236" s="144">
        <v>5.9709999999999999E-2</v>
      </c>
      <c r="R236" s="144">
        <f>Q236*H236</f>
        <v>0.13434750000000001</v>
      </c>
      <c r="S236" s="144">
        <v>0</v>
      </c>
      <c r="T236" s="145">
        <f>S236*H236</f>
        <v>0</v>
      </c>
      <c r="AR236" s="146" t="s">
        <v>265</v>
      </c>
      <c r="AT236" s="146" t="s">
        <v>147</v>
      </c>
      <c r="AU236" s="146" t="s">
        <v>81</v>
      </c>
      <c r="AY236" s="17" t="s">
        <v>144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79</v>
      </c>
      <c r="BK236" s="147">
        <f>ROUND(I236*H236,2)</f>
        <v>0</v>
      </c>
      <c r="BL236" s="17" t="s">
        <v>265</v>
      </c>
      <c r="BM236" s="146" t="s">
        <v>1433</v>
      </c>
    </row>
    <row r="237" spans="2:65" s="12" customFormat="1">
      <c r="B237" s="148"/>
      <c r="D237" s="149" t="s">
        <v>153</v>
      </c>
      <c r="E237" s="150" t="s">
        <v>1</v>
      </c>
      <c r="F237" s="151" t="s">
        <v>179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1434</v>
      </c>
      <c r="H238" s="158">
        <v>2.25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5" customFormat="1">
      <c r="B239" s="180"/>
      <c r="D239" s="149" t="s">
        <v>153</v>
      </c>
      <c r="E239" s="181" t="s">
        <v>1</v>
      </c>
      <c r="F239" s="182" t="s">
        <v>182</v>
      </c>
      <c r="H239" s="183">
        <v>2.25</v>
      </c>
      <c r="I239" s="184"/>
      <c r="L239" s="180"/>
      <c r="M239" s="185"/>
      <c r="T239" s="186"/>
      <c r="AT239" s="181" t="s">
        <v>153</v>
      </c>
      <c r="AU239" s="181" t="s">
        <v>81</v>
      </c>
      <c r="AV239" s="15" t="s">
        <v>151</v>
      </c>
      <c r="AW239" s="15" t="s">
        <v>28</v>
      </c>
      <c r="AX239" s="15" t="s">
        <v>79</v>
      </c>
      <c r="AY239" s="181" t="s">
        <v>144</v>
      </c>
    </row>
    <row r="240" spans="2:65" s="1" customFormat="1" ht="21.75" customHeight="1">
      <c r="B240" s="133"/>
      <c r="C240" s="134" t="s">
        <v>7</v>
      </c>
      <c r="D240" s="134" t="s">
        <v>147</v>
      </c>
      <c r="E240" s="135" t="s">
        <v>1435</v>
      </c>
      <c r="F240" s="136" t="s">
        <v>1436</v>
      </c>
      <c r="G240" s="137" t="s">
        <v>279</v>
      </c>
      <c r="H240" s="138">
        <v>41.4</v>
      </c>
      <c r="I240" s="139"/>
      <c r="J240" s="140">
        <f>ROUND(I240*H240,2)</f>
        <v>0</v>
      </c>
      <c r="K240" s="141"/>
      <c r="L240" s="32"/>
      <c r="M240" s="142" t="s">
        <v>1</v>
      </c>
      <c r="N240" s="143" t="s">
        <v>36</v>
      </c>
      <c r="P240" s="144">
        <f>O240*H240</f>
        <v>0</v>
      </c>
      <c r="Q240" s="144">
        <v>5.1900000000000002E-3</v>
      </c>
      <c r="R240" s="144">
        <f>Q240*H240</f>
        <v>0.214866</v>
      </c>
      <c r="S240" s="144">
        <v>0</v>
      </c>
      <c r="T240" s="145">
        <f>S240*H240</f>
        <v>0</v>
      </c>
      <c r="AR240" s="146" t="s">
        <v>265</v>
      </c>
      <c r="AT240" s="146" t="s">
        <v>147</v>
      </c>
      <c r="AU240" s="146" t="s">
        <v>81</v>
      </c>
      <c r="AY240" s="17" t="s">
        <v>144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7" t="s">
        <v>79</v>
      </c>
      <c r="BK240" s="147">
        <f>ROUND(I240*H240,2)</f>
        <v>0</v>
      </c>
      <c r="BL240" s="17" t="s">
        <v>265</v>
      </c>
      <c r="BM240" s="146" t="s">
        <v>1437</v>
      </c>
    </row>
    <row r="241" spans="2:65" s="12" customFormat="1">
      <c r="B241" s="148"/>
      <c r="D241" s="149" t="s">
        <v>153</v>
      </c>
      <c r="E241" s="150" t="s">
        <v>1</v>
      </c>
      <c r="F241" s="151" t="s">
        <v>1438</v>
      </c>
      <c r="H241" s="150" t="s">
        <v>1</v>
      </c>
      <c r="I241" s="152"/>
      <c r="L241" s="148"/>
      <c r="M241" s="153"/>
      <c r="T241" s="154"/>
      <c r="AT241" s="150" t="s">
        <v>153</v>
      </c>
      <c r="AU241" s="150" t="s">
        <v>81</v>
      </c>
      <c r="AV241" s="12" t="s">
        <v>79</v>
      </c>
      <c r="AW241" s="12" t="s">
        <v>28</v>
      </c>
      <c r="AX241" s="12" t="s">
        <v>71</v>
      </c>
      <c r="AY241" s="150" t="s">
        <v>144</v>
      </c>
    </row>
    <row r="242" spans="2:65" s="13" customFormat="1">
      <c r="B242" s="155"/>
      <c r="D242" s="149" t="s">
        <v>153</v>
      </c>
      <c r="E242" s="156" t="s">
        <v>1</v>
      </c>
      <c r="F242" s="157" t="s">
        <v>1439</v>
      </c>
      <c r="H242" s="158">
        <v>14.85</v>
      </c>
      <c r="I242" s="159"/>
      <c r="L242" s="155"/>
      <c r="M242" s="160"/>
      <c r="T242" s="161"/>
      <c r="AT242" s="156" t="s">
        <v>153</v>
      </c>
      <c r="AU242" s="156" t="s">
        <v>81</v>
      </c>
      <c r="AV242" s="13" t="s">
        <v>81</v>
      </c>
      <c r="AW242" s="13" t="s">
        <v>28</v>
      </c>
      <c r="AX242" s="13" t="s">
        <v>71</v>
      </c>
      <c r="AY242" s="156" t="s">
        <v>144</v>
      </c>
    </row>
    <row r="243" spans="2:65" s="12" customFormat="1">
      <c r="B243" s="148"/>
      <c r="D243" s="149" t="s">
        <v>153</v>
      </c>
      <c r="E243" s="150" t="s">
        <v>1</v>
      </c>
      <c r="F243" s="151" t="s">
        <v>179</v>
      </c>
      <c r="H243" s="150" t="s">
        <v>1</v>
      </c>
      <c r="I243" s="152"/>
      <c r="L243" s="148"/>
      <c r="M243" s="153"/>
      <c r="T243" s="154"/>
      <c r="AT243" s="150" t="s">
        <v>153</v>
      </c>
      <c r="AU243" s="150" t="s">
        <v>81</v>
      </c>
      <c r="AV243" s="12" t="s">
        <v>79</v>
      </c>
      <c r="AW243" s="12" t="s">
        <v>28</v>
      </c>
      <c r="AX243" s="12" t="s">
        <v>71</v>
      </c>
      <c r="AY243" s="150" t="s">
        <v>144</v>
      </c>
    </row>
    <row r="244" spans="2:65" s="13" customFormat="1">
      <c r="B244" s="155"/>
      <c r="D244" s="149" t="s">
        <v>153</v>
      </c>
      <c r="E244" s="156" t="s">
        <v>1</v>
      </c>
      <c r="F244" s="157" t="s">
        <v>1440</v>
      </c>
      <c r="H244" s="158">
        <v>26.55</v>
      </c>
      <c r="I244" s="159"/>
      <c r="L244" s="155"/>
      <c r="M244" s="160"/>
      <c r="T244" s="161"/>
      <c r="AT244" s="156" t="s">
        <v>153</v>
      </c>
      <c r="AU244" s="156" t="s">
        <v>81</v>
      </c>
      <c r="AV244" s="13" t="s">
        <v>81</v>
      </c>
      <c r="AW244" s="13" t="s">
        <v>28</v>
      </c>
      <c r="AX244" s="13" t="s">
        <v>71</v>
      </c>
      <c r="AY244" s="156" t="s">
        <v>144</v>
      </c>
    </row>
    <row r="245" spans="2:65" s="15" customFormat="1">
      <c r="B245" s="180"/>
      <c r="D245" s="149" t="s">
        <v>153</v>
      </c>
      <c r="E245" s="181" t="s">
        <v>1</v>
      </c>
      <c r="F245" s="182" t="s">
        <v>182</v>
      </c>
      <c r="H245" s="183">
        <v>41.4</v>
      </c>
      <c r="I245" s="184"/>
      <c r="L245" s="180"/>
      <c r="M245" s="185"/>
      <c r="T245" s="186"/>
      <c r="AT245" s="181" t="s">
        <v>153</v>
      </c>
      <c r="AU245" s="181" t="s">
        <v>81</v>
      </c>
      <c r="AV245" s="15" t="s">
        <v>151</v>
      </c>
      <c r="AW245" s="15" t="s">
        <v>28</v>
      </c>
      <c r="AX245" s="15" t="s">
        <v>79</v>
      </c>
      <c r="AY245" s="181" t="s">
        <v>144</v>
      </c>
    </row>
    <row r="246" spans="2:65" s="1" customFormat="1" ht="44.25" customHeight="1">
      <c r="B246" s="133"/>
      <c r="C246" s="134" t="s">
        <v>308</v>
      </c>
      <c r="D246" s="134" t="s">
        <v>147</v>
      </c>
      <c r="E246" s="135" t="s">
        <v>1441</v>
      </c>
      <c r="F246" s="136" t="s">
        <v>1442</v>
      </c>
      <c r="G246" s="137" t="s">
        <v>171</v>
      </c>
      <c r="H246" s="138">
        <v>17.882999999999999</v>
      </c>
      <c r="I246" s="139"/>
      <c r="J246" s="140">
        <f>ROUND(I246*H246,2)</f>
        <v>0</v>
      </c>
      <c r="K246" s="141"/>
      <c r="L246" s="32"/>
      <c r="M246" s="142" t="s">
        <v>1</v>
      </c>
      <c r="N246" s="143" t="s">
        <v>36</v>
      </c>
      <c r="P246" s="144">
        <f>O246*H246</f>
        <v>0</v>
      </c>
      <c r="Q246" s="144">
        <v>1.7809999999999999E-2</v>
      </c>
      <c r="R246" s="144">
        <f>Q246*H246</f>
        <v>0.31849622999999999</v>
      </c>
      <c r="S246" s="144">
        <v>0</v>
      </c>
      <c r="T246" s="145">
        <f>S246*H246</f>
        <v>0</v>
      </c>
      <c r="AR246" s="146" t="s">
        <v>265</v>
      </c>
      <c r="AT246" s="146" t="s">
        <v>147</v>
      </c>
      <c r="AU246" s="146" t="s">
        <v>81</v>
      </c>
      <c r="AY246" s="17" t="s">
        <v>144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7" t="s">
        <v>79</v>
      </c>
      <c r="BK246" s="147">
        <f>ROUND(I246*H246,2)</f>
        <v>0</v>
      </c>
      <c r="BL246" s="17" t="s">
        <v>265</v>
      </c>
      <c r="BM246" s="146" t="s">
        <v>1443</v>
      </c>
    </row>
    <row r="247" spans="2:65" s="12" customFormat="1">
      <c r="B247" s="148"/>
      <c r="D247" s="149" t="s">
        <v>153</v>
      </c>
      <c r="E247" s="150" t="s">
        <v>1</v>
      </c>
      <c r="F247" s="151" t="s">
        <v>174</v>
      </c>
      <c r="H247" s="150" t="s">
        <v>1</v>
      </c>
      <c r="I247" s="152"/>
      <c r="L247" s="148"/>
      <c r="M247" s="153"/>
      <c r="T247" s="154"/>
      <c r="AT247" s="150" t="s">
        <v>153</v>
      </c>
      <c r="AU247" s="150" t="s">
        <v>81</v>
      </c>
      <c r="AV247" s="12" t="s">
        <v>79</v>
      </c>
      <c r="AW247" s="12" t="s">
        <v>28</v>
      </c>
      <c r="AX247" s="12" t="s">
        <v>71</v>
      </c>
      <c r="AY247" s="150" t="s">
        <v>144</v>
      </c>
    </row>
    <row r="248" spans="2:65" s="13" customFormat="1">
      <c r="B248" s="155"/>
      <c r="D248" s="149" t="s">
        <v>153</v>
      </c>
      <c r="E248" s="156" t="s">
        <v>1</v>
      </c>
      <c r="F248" s="157" t="s">
        <v>1444</v>
      </c>
      <c r="H248" s="158">
        <v>12.263</v>
      </c>
      <c r="I248" s="159"/>
      <c r="L248" s="155"/>
      <c r="M248" s="160"/>
      <c r="T248" s="161"/>
      <c r="AT248" s="156" t="s">
        <v>153</v>
      </c>
      <c r="AU248" s="156" t="s">
        <v>81</v>
      </c>
      <c r="AV248" s="13" t="s">
        <v>81</v>
      </c>
      <c r="AW248" s="13" t="s">
        <v>28</v>
      </c>
      <c r="AX248" s="13" t="s">
        <v>71</v>
      </c>
      <c r="AY248" s="156" t="s">
        <v>144</v>
      </c>
    </row>
    <row r="249" spans="2:65" s="12" customFormat="1">
      <c r="B249" s="148"/>
      <c r="D249" s="149" t="s">
        <v>153</v>
      </c>
      <c r="E249" s="150" t="s">
        <v>1</v>
      </c>
      <c r="F249" s="151" t="s">
        <v>179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1445</v>
      </c>
      <c r="H250" s="158">
        <v>5.62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5" customFormat="1">
      <c r="B251" s="180"/>
      <c r="D251" s="149" t="s">
        <v>153</v>
      </c>
      <c r="E251" s="181" t="s">
        <v>1</v>
      </c>
      <c r="F251" s="182" t="s">
        <v>182</v>
      </c>
      <c r="H251" s="183">
        <v>17.882999999999999</v>
      </c>
      <c r="I251" s="184"/>
      <c r="L251" s="180"/>
      <c r="M251" s="185"/>
      <c r="T251" s="186"/>
      <c r="AT251" s="181" t="s">
        <v>153</v>
      </c>
      <c r="AU251" s="181" t="s">
        <v>81</v>
      </c>
      <c r="AV251" s="15" t="s">
        <v>151</v>
      </c>
      <c r="AW251" s="15" t="s">
        <v>28</v>
      </c>
      <c r="AX251" s="15" t="s">
        <v>79</v>
      </c>
      <c r="AY251" s="181" t="s">
        <v>144</v>
      </c>
    </row>
    <row r="252" spans="2:65" s="1" customFormat="1" ht="44.25" customHeight="1">
      <c r="B252" s="133"/>
      <c r="C252" s="134" t="s">
        <v>315</v>
      </c>
      <c r="D252" s="134" t="s">
        <v>147</v>
      </c>
      <c r="E252" s="135" t="s">
        <v>1446</v>
      </c>
      <c r="F252" s="136" t="s">
        <v>1447</v>
      </c>
      <c r="G252" s="137" t="s">
        <v>171</v>
      </c>
      <c r="H252" s="138">
        <v>8.06</v>
      </c>
      <c r="I252" s="139"/>
      <c r="J252" s="140">
        <f>ROUND(I252*H252,2)</f>
        <v>0</v>
      </c>
      <c r="K252" s="141"/>
      <c r="L252" s="32"/>
      <c r="M252" s="142" t="s">
        <v>1</v>
      </c>
      <c r="N252" s="143" t="s">
        <v>36</v>
      </c>
      <c r="P252" s="144">
        <f>O252*H252</f>
        <v>0</v>
      </c>
      <c r="Q252" s="144">
        <v>3.0720000000000001E-2</v>
      </c>
      <c r="R252" s="144">
        <f>Q252*H252</f>
        <v>0.24760320000000002</v>
      </c>
      <c r="S252" s="144">
        <v>0</v>
      </c>
      <c r="T252" s="145">
        <f>S252*H252</f>
        <v>0</v>
      </c>
      <c r="AR252" s="146" t="s">
        <v>265</v>
      </c>
      <c r="AT252" s="146" t="s">
        <v>147</v>
      </c>
      <c r="AU252" s="146" t="s">
        <v>81</v>
      </c>
      <c r="AY252" s="17" t="s">
        <v>144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79</v>
      </c>
      <c r="BK252" s="147">
        <f>ROUND(I252*H252,2)</f>
        <v>0</v>
      </c>
      <c r="BL252" s="17" t="s">
        <v>265</v>
      </c>
      <c r="BM252" s="146" t="s">
        <v>1448</v>
      </c>
    </row>
    <row r="253" spans="2:65" s="12" customFormat="1">
      <c r="B253" s="148"/>
      <c r="D253" s="149" t="s">
        <v>153</v>
      </c>
      <c r="E253" s="150" t="s">
        <v>1</v>
      </c>
      <c r="F253" s="151" t="s">
        <v>174</v>
      </c>
      <c r="H253" s="150" t="s">
        <v>1</v>
      </c>
      <c r="I253" s="152"/>
      <c r="L253" s="148"/>
      <c r="M253" s="153"/>
      <c r="T253" s="154"/>
      <c r="AT253" s="150" t="s">
        <v>153</v>
      </c>
      <c r="AU253" s="150" t="s">
        <v>81</v>
      </c>
      <c r="AV253" s="12" t="s">
        <v>79</v>
      </c>
      <c r="AW253" s="12" t="s">
        <v>28</v>
      </c>
      <c r="AX253" s="12" t="s">
        <v>71</v>
      </c>
      <c r="AY253" s="150" t="s">
        <v>144</v>
      </c>
    </row>
    <row r="254" spans="2:65" s="13" customFormat="1">
      <c r="B254" s="155"/>
      <c r="D254" s="149" t="s">
        <v>153</v>
      </c>
      <c r="E254" s="156" t="s">
        <v>1</v>
      </c>
      <c r="F254" s="157" t="s">
        <v>1449</v>
      </c>
      <c r="H254" s="158">
        <v>3.64</v>
      </c>
      <c r="I254" s="159"/>
      <c r="L254" s="155"/>
      <c r="M254" s="160"/>
      <c r="T254" s="161"/>
      <c r="AT254" s="156" t="s">
        <v>153</v>
      </c>
      <c r="AU254" s="156" t="s">
        <v>81</v>
      </c>
      <c r="AV254" s="13" t="s">
        <v>81</v>
      </c>
      <c r="AW254" s="13" t="s">
        <v>28</v>
      </c>
      <c r="AX254" s="13" t="s">
        <v>71</v>
      </c>
      <c r="AY254" s="156" t="s">
        <v>144</v>
      </c>
    </row>
    <row r="255" spans="2:65" s="12" customFormat="1">
      <c r="B255" s="148"/>
      <c r="D255" s="149" t="s">
        <v>153</v>
      </c>
      <c r="E255" s="150" t="s">
        <v>1</v>
      </c>
      <c r="F255" s="151" t="s">
        <v>179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3" customFormat="1">
      <c r="B256" s="155"/>
      <c r="D256" s="149" t="s">
        <v>153</v>
      </c>
      <c r="E256" s="156" t="s">
        <v>1</v>
      </c>
      <c r="F256" s="157" t="s">
        <v>1450</v>
      </c>
      <c r="H256" s="158">
        <v>4.42</v>
      </c>
      <c r="I256" s="159"/>
      <c r="L256" s="155"/>
      <c r="M256" s="160"/>
      <c r="T256" s="161"/>
      <c r="AT256" s="156" t="s">
        <v>153</v>
      </c>
      <c r="AU256" s="156" t="s">
        <v>81</v>
      </c>
      <c r="AV256" s="13" t="s">
        <v>81</v>
      </c>
      <c r="AW256" s="13" t="s">
        <v>28</v>
      </c>
      <c r="AX256" s="13" t="s">
        <v>71</v>
      </c>
      <c r="AY256" s="156" t="s">
        <v>144</v>
      </c>
    </row>
    <row r="257" spans="2:65" s="15" customFormat="1">
      <c r="B257" s="180"/>
      <c r="D257" s="149" t="s">
        <v>153</v>
      </c>
      <c r="E257" s="181" t="s">
        <v>1</v>
      </c>
      <c r="F257" s="182" t="s">
        <v>182</v>
      </c>
      <c r="H257" s="183">
        <v>8.06</v>
      </c>
      <c r="I257" s="184"/>
      <c r="L257" s="180"/>
      <c r="M257" s="185"/>
      <c r="T257" s="186"/>
      <c r="AT257" s="181" t="s">
        <v>153</v>
      </c>
      <c r="AU257" s="181" t="s">
        <v>81</v>
      </c>
      <c r="AV257" s="15" t="s">
        <v>151</v>
      </c>
      <c r="AW257" s="15" t="s">
        <v>28</v>
      </c>
      <c r="AX257" s="15" t="s">
        <v>79</v>
      </c>
      <c r="AY257" s="181" t="s">
        <v>144</v>
      </c>
    </row>
    <row r="258" spans="2:65" s="1" customFormat="1" ht="24.2" customHeight="1">
      <c r="B258" s="133"/>
      <c r="C258" s="134" t="s">
        <v>321</v>
      </c>
      <c r="D258" s="134" t="s">
        <v>147</v>
      </c>
      <c r="E258" s="135" t="s">
        <v>1451</v>
      </c>
      <c r="F258" s="136" t="s">
        <v>1452</v>
      </c>
      <c r="G258" s="137" t="s">
        <v>171</v>
      </c>
      <c r="H258" s="138">
        <v>5.89</v>
      </c>
      <c r="I258" s="139"/>
      <c r="J258" s="140">
        <f>ROUND(I258*H258,2)</f>
        <v>0</v>
      </c>
      <c r="K258" s="141"/>
      <c r="L258" s="32"/>
      <c r="M258" s="142" t="s">
        <v>1</v>
      </c>
      <c r="N258" s="143" t="s">
        <v>36</v>
      </c>
      <c r="P258" s="144">
        <f>O258*H258</f>
        <v>0</v>
      </c>
      <c r="Q258" s="144">
        <v>1.259E-2</v>
      </c>
      <c r="R258" s="144">
        <f>Q258*H258</f>
        <v>7.4155100000000002E-2</v>
      </c>
      <c r="S258" s="144">
        <v>0</v>
      </c>
      <c r="T258" s="145">
        <f>S258*H258</f>
        <v>0</v>
      </c>
      <c r="AR258" s="146" t="s">
        <v>265</v>
      </c>
      <c r="AT258" s="146" t="s">
        <v>147</v>
      </c>
      <c r="AU258" s="146" t="s">
        <v>81</v>
      </c>
      <c r="AY258" s="17" t="s">
        <v>144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7" t="s">
        <v>79</v>
      </c>
      <c r="BK258" s="147">
        <f>ROUND(I258*H258,2)</f>
        <v>0</v>
      </c>
      <c r="BL258" s="17" t="s">
        <v>265</v>
      </c>
      <c r="BM258" s="146" t="s">
        <v>1453</v>
      </c>
    </row>
    <row r="259" spans="2:65" s="12" customFormat="1">
      <c r="B259" s="148"/>
      <c r="D259" s="149" t="s">
        <v>153</v>
      </c>
      <c r="E259" s="150" t="s">
        <v>1</v>
      </c>
      <c r="F259" s="151" t="s">
        <v>174</v>
      </c>
      <c r="H259" s="150" t="s">
        <v>1</v>
      </c>
      <c r="I259" s="152"/>
      <c r="L259" s="148"/>
      <c r="M259" s="153"/>
      <c r="T259" s="154"/>
      <c r="AT259" s="150" t="s">
        <v>153</v>
      </c>
      <c r="AU259" s="150" t="s">
        <v>81</v>
      </c>
      <c r="AV259" s="12" t="s">
        <v>79</v>
      </c>
      <c r="AW259" s="12" t="s">
        <v>28</v>
      </c>
      <c r="AX259" s="12" t="s">
        <v>71</v>
      </c>
      <c r="AY259" s="150" t="s">
        <v>144</v>
      </c>
    </row>
    <row r="260" spans="2:65" s="12" customFormat="1">
      <c r="B260" s="148"/>
      <c r="D260" s="149" t="s">
        <v>153</v>
      </c>
      <c r="E260" s="150" t="s">
        <v>1</v>
      </c>
      <c r="F260" s="151" t="s">
        <v>270</v>
      </c>
      <c r="H260" s="150" t="s">
        <v>1</v>
      </c>
      <c r="I260" s="152"/>
      <c r="L260" s="148"/>
      <c r="M260" s="153"/>
      <c r="T260" s="154"/>
      <c r="AT260" s="150" t="s">
        <v>153</v>
      </c>
      <c r="AU260" s="150" t="s">
        <v>81</v>
      </c>
      <c r="AV260" s="12" t="s">
        <v>79</v>
      </c>
      <c r="AW260" s="12" t="s">
        <v>28</v>
      </c>
      <c r="AX260" s="12" t="s">
        <v>71</v>
      </c>
      <c r="AY260" s="150" t="s">
        <v>144</v>
      </c>
    </row>
    <row r="261" spans="2:65" s="13" customFormat="1">
      <c r="B261" s="155"/>
      <c r="D261" s="149" t="s">
        <v>153</v>
      </c>
      <c r="E261" s="156" t="s">
        <v>1</v>
      </c>
      <c r="F261" s="157" t="s">
        <v>1454</v>
      </c>
      <c r="H261" s="158">
        <v>2.65</v>
      </c>
      <c r="I261" s="159"/>
      <c r="L261" s="155"/>
      <c r="M261" s="160"/>
      <c r="T261" s="161"/>
      <c r="AT261" s="156" t="s">
        <v>153</v>
      </c>
      <c r="AU261" s="156" t="s">
        <v>81</v>
      </c>
      <c r="AV261" s="13" t="s">
        <v>81</v>
      </c>
      <c r="AW261" s="13" t="s">
        <v>28</v>
      </c>
      <c r="AX261" s="13" t="s">
        <v>71</v>
      </c>
      <c r="AY261" s="156" t="s">
        <v>144</v>
      </c>
    </row>
    <row r="262" spans="2:65" s="14" customFormat="1">
      <c r="B262" s="173"/>
      <c r="D262" s="149" t="s">
        <v>153</v>
      </c>
      <c r="E262" s="174" t="s">
        <v>1</v>
      </c>
      <c r="F262" s="175" t="s">
        <v>178</v>
      </c>
      <c r="H262" s="176">
        <v>2.65</v>
      </c>
      <c r="I262" s="177"/>
      <c r="L262" s="173"/>
      <c r="M262" s="178"/>
      <c r="T262" s="179"/>
      <c r="AT262" s="174" t="s">
        <v>153</v>
      </c>
      <c r="AU262" s="174" t="s">
        <v>81</v>
      </c>
      <c r="AV262" s="14" t="s">
        <v>145</v>
      </c>
      <c r="AW262" s="14" t="s">
        <v>28</v>
      </c>
      <c r="AX262" s="14" t="s">
        <v>71</v>
      </c>
      <c r="AY262" s="174" t="s">
        <v>144</v>
      </c>
    </row>
    <row r="263" spans="2:65" s="12" customFormat="1">
      <c r="B263" s="148"/>
      <c r="D263" s="149" t="s">
        <v>153</v>
      </c>
      <c r="E263" s="150" t="s">
        <v>1</v>
      </c>
      <c r="F263" s="151" t="s">
        <v>179</v>
      </c>
      <c r="H263" s="150" t="s">
        <v>1</v>
      </c>
      <c r="I263" s="152"/>
      <c r="L263" s="148"/>
      <c r="M263" s="153"/>
      <c r="T263" s="154"/>
      <c r="AT263" s="150" t="s">
        <v>153</v>
      </c>
      <c r="AU263" s="150" t="s">
        <v>81</v>
      </c>
      <c r="AV263" s="12" t="s">
        <v>79</v>
      </c>
      <c r="AW263" s="12" t="s">
        <v>28</v>
      </c>
      <c r="AX263" s="12" t="s">
        <v>71</v>
      </c>
      <c r="AY263" s="150" t="s">
        <v>144</v>
      </c>
    </row>
    <row r="264" spans="2:65" s="12" customFormat="1">
      <c r="B264" s="148"/>
      <c r="D264" s="149" t="s">
        <v>153</v>
      </c>
      <c r="E264" s="150" t="s">
        <v>1</v>
      </c>
      <c r="F264" s="151" t="s">
        <v>272</v>
      </c>
      <c r="H264" s="150" t="s">
        <v>1</v>
      </c>
      <c r="I264" s="152"/>
      <c r="L264" s="148"/>
      <c r="M264" s="153"/>
      <c r="T264" s="154"/>
      <c r="AT264" s="150" t="s">
        <v>153</v>
      </c>
      <c r="AU264" s="150" t="s">
        <v>81</v>
      </c>
      <c r="AV264" s="12" t="s">
        <v>79</v>
      </c>
      <c r="AW264" s="12" t="s">
        <v>28</v>
      </c>
      <c r="AX264" s="12" t="s">
        <v>71</v>
      </c>
      <c r="AY264" s="150" t="s">
        <v>144</v>
      </c>
    </row>
    <row r="265" spans="2:65" s="13" customFormat="1">
      <c r="B265" s="155"/>
      <c r="D265" s="149" t="s">
        <v>153</v>
      </c>
      <c r="E265" s="156" t="s">
        <v>1</v>
      </c>
      <c r="F265" s="157" t="s">
        <v>1455</v>
      </c>
      <c r="H265" s="158">
        <v>3.24</v>
      </c>
      <c r="I265" s="159"/>
      <c r="L265" s="155"/>
      <c r="M265" s="160"/>
      <c r="T265" s="161"/>
      <c r="AT265" s="156" t="s">
        <v>153</v>
      </c>
      <c r="AU265" s="156" t="s">
        <v>81</v>
      </c>
      <c r="AV265" s="13" t="s">
        <v>81</v>
      </c>
      <c r="AW265" s="13" t="s">
        <v>28</v>
      </c>
      <c r="AX265" s="13" t="s">
        <v>71</v>
      </c>
      <c r="AY265" s="156" t="s">
        <v>144</v>
      </c>
    </row>
    <row r="266" spans="2:65" s="14" customFormat="1">
      <c r="B266" s="173"/>
      <c r="D266" s="149" t="s">
        <v>153</v>
      </c>
      <c r="E266" s="174" t="s">
        <v>1</v>
      </c>
      <c r="F266" s="175" t="s">
        <v>178</v>
      </c>
      <c r="H266" s="176">
        <v>3.24</v>
      </c>
      <c r="I266" s="177"/>
      <c r="L266" s="173"/>
      <c r="M266" s="178"/>
      <c r="T266" s="179"/>
      <c r="AT266" s="174" t="s">
        <v>153</v>
      </c>
      <c r="AU266" s="174" t="s">
        <v>81</v>
      </c>
      <c r="AV266" s="14" t="s">
        <v>145</v>
      </c>
      <c r="AW266" s="14" t="s">
        <v>28</v>
      </c>
      <c r="AX266" s="14" t="s">
        <v>71</v>
      </c>
      <c r="AY266" s="174" t="s">
        <v>144</v>
      </c>
    </row>
    <row r="267" spans="2:65" s="15" customFormat="1">
      <c r="B267" s="180"/>
      <c r="D267" s="149" t="s">
        <v>153</v>
      </c>
      <c r="E267" s="181" t="s">
        <v>1</v>
      </c>
      <c r="F267" s="182" t="s">
        <v>182</v>
      </c>
      <c r="H267" s="183">
        <v>5.89</v>
      </c>
      <c r="I267" s="184"/>
      <c r="L267" s="180"/>
      <c r="M267" s="185"/>
      <c r="T267" s="186"/>
      <c r="AT267" s="181" t="s">
        <v>153</v>
      </c>
      <c r="AU267" s="181" t="s">
        <v>81</v>
      </c>
      <c r="AV267" s="15" t="s">
        <v>151</v>
      </c>
      <c r="AW267" s="15" t="s">
        <v>28</v>
      </c>
      <c r="AX267" s="15" t="s">
        <v>79</v>
      </c>
      <c r="AY267" s="181" t="s">
        <v>144</v>
      </c>
    </row>
    <row r="268" spans="2:65" s="1" customFormat="1" ht="16.5" customHeight="1">
      <c r="B268" s="133"/>
      <c r="C268" s="134" t="s">
        <v>326</v>
      </c>
      <c r="D268" s="134" t="s">
        <v>147</v>
      </c>
      <c r="E268" s="135" t="s">
        <v>1456</v>
      </c>
      <c r="F268" s="136" t="s">
        <v>1457</v>
      </c>
      <c r="G268" s="137" t="s">
        <v>171</v>
      </c>
      <c r="H268" s="138">
        <v>6.3579999999999997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36</v>
      </c>
      <c r="P268" s="144">
        <f>O268*H268</f>
        <v>0</v>
      </c>
      <c r="Q268" s="144">
        <v>1E-4</v>
      </c>
      <c r="R268" s="144">
        <f>Q268*H268</f>
        <v>6.3579999999999995E-4</v>
      </c>
      <c r="S268" s="144">
        <v>0</v>
      </c>
      <c r="T268" s="145">
        <f>S268*H268</f>
        <v>0</v>
      </c>
      <c r="AR268" s="146" t="s">
        <v>265</v>
      </c>
      <c r="AT268" s="146" t="s">
        <v>147</v>
      </c>
      <c r="AU268" s="146" t="s">
        <v>81</v>
      </c>
      <c r="AY268" s="17" t="s">
        <v>144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79</v>
      </c>
      <c r="BK268" s="147">
        <f>ROUND(I268*H268,2)</f>
        <v>0</v>
      </c>
      <c r="BL268" s="17" t="s">
        <v>265</v>
      </c>
      <c r="BM268" s="146" t="s">
        <v>1458</v>
      </c>
    </row>
    <row r="269" spans="2:65" s="13" customFormat="1">
      <c r="B269" s="155"/>
      <c r="D269" s="149" t="s">
        <v>153</v>
      </c>
      <c r="E269" s="156" t="s">
        <v>1</v>
      </c>
      <c r="F269" s="157" t="s">
        <v>1459</v>
      </c>
      <c r="H269" s="158">
        <v>6.3579999999999997</v>
      </c>
      <c r="I269" s="159"/>
      <c r="L269" s="155"/>
      <c r="M269" s="160"/>
      <c r="T269" s="161"/>
      <c r="AT269" s="156" t="s">
        <v>153</v>
      </c>
      <c r="AU269" s="156" t="s">
        <v>81</v>
      </c>
      <c r="AV269" s="13" t="s">
        <v>81</v>
      </c>
      <c r="AW269" s="13" t="s">
        <v>28</v>
      </c>
      <c r="AX269" s="13" t="s">
        <v>79</v>
      </c>
      <c r="AY269" s="156" t="s">
        <v>144</v>
      </c>
    </row>
    <row r="270" spans="2:65" s="1" customFormat="1" ht="21.75" customHeight="1">
      <c r="B270" s="133"/>
      <c r="C270" s="134" t="s">
        <v>330</v>
      </c>
      <c r="D270" s="134" t="s">
        <v>147</v>
      </c>
      <c r="E270" s="135" t="s">
        <v>1460</v>
      </c>
      <c r="F270" s="136" t="s">
        <v>1461</v>
      </c>
      <c r="G270" s="137" t="s">
        <v>171</v>
      </c>
      <c r="H270" s="138">
        <v>6.3579999999999997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6.9999999999999999E-4</v>
      </c>
      <c r="R270" s="144">
        <f>Q270*H270</f>
        <v>4.4505999999999999E-3</v>
      </c>
      <c r="S270" s="144">
        <v>0</v>
      </c>
      <c r="T270" s="145">
        <f>S270*H270</f>
        <v>0</v>
      </c>
      <c r="AR270" s="146" t="s">
        <v>265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265</v>
      </c>
      <c r="BM270" s="146" t="s">
        <v>1462</v>
      </c>
    </row>
    <row r="271" spans="2:65" s="1" customFormat="1" ht="21.75" customHeight="1">
      <c r="B271" s="133"/>
      <c r="C271" s="134" t="s">
        <v>334</v>
      </c>
      <c r="D271" s="134" t="s">
        <v>147</v>
      </c>
      <c r="E271" s="135" t="s">
        <v>1463</v>
      </c>
      <c r="F271" s="136" t="s">
        <v>1464</v>
      </c>
      <c r="G271" s="137" t="s">
        <v>279</v>
      </c>
      <c r="H271" s="138">
        <v>1.17</v>
      </c>
      <c r="I271" s="139"/>
      <c r="J271" s="140">
        <f>ROUND(I271*H271,2)</f>
        <v>0</v>
      </c>
      <c r="K271" s="141"/>
      <c r="L271" s="32"/>
      <c r="M271" s="142" t="s">
        <v>1</v>
      </c>
      <c r="N271" s="143" t="s">
        <v>36</v>
      </c>
      <c r="P271" s="144">
        <f>O271*H271</f>
        <v>0</v>
      </c>
      <c r="Q271" s="144">
        <v>5.1500000000000001E-3</v>
      </c>
      <c r="R271" s="144">
        <f>Q271*H271</f>
        <v>6.0254999999999996E-3</v>
      </c>
      <c r="S271" s="144">
        <v>0</v>
      </c>
      <c r="T271" s="145">
        <f>S271*H271</f>
        <v>0</v>
      </c>
      <c r="AR271" s="146" t="s">
        <v>265</v>
      </c>
      <c r="AT271" s="146" t="s">
        <v>147</v>
      </c>
      <c r="AU271" s="146" t="s">
        <v>81</v>
      </c>
      <c r="AY271" s="17" t="s">
        <v>144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79</v>
      </c>
      <c r="BK271" s="147">
        <f>ROUND(I271*H271,2)</f>
        <v>0</v>
      </c>
      <c r="BL271" s="17" t="s">
        <v>265</v>
      </c>
      <c r="BM271" s="146" t="s">
        <v>1465</v>
      </c>
    </row>
    <row r="272" spans="2:65" s="12" customFormat="1">
      <c r="B272" s="148"/>
      <c r="D272" s="149" t="s">
        <v>153</v>
      </c>
      <c r="E272" s="150" t="s">
        <v>1</v>
      </c>
      <c r="F272" s="151" t="s">
        <v>1466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3" customFormat="1">
      <c r="B273" s="155"/>
      <c r="D273" s="149" t="s">
        <v>153</v>
      </c>
      <c r="E273" s="156" t="s">
        <v>1</v>
      </c>
      <c r="F273" s="157" t="s">
        <v>1467</v>
      </c>
      <c r="H273" s="158">
        <v>1.17</v>
      </c>
      <c r="I273" s="159"/>
      <c r="L273" s="155"/>
      <c r="M273" s="160"/>
      <c r="T273" s="161"/>
      <c r="AT273" s="156" t="s">
        <v>153</v>
      </c>
      <c r="AU273" s="156" t="s">
        <v>81</v>
      </c>
      <c r="AV273" s="13" t="s">
        <v>81</v>
      </c>
      <c r="AW273" s="13" t="s">
        <v>28</v>
      </c>
      <c r="AX273" s="13" t="s">
        <v>79</v>
      </c>
      <c r="AY273" s="156" t="s">
        <v>144</v>
      </c>
    </row>
    <row r="274" spans="2:65" s="1" customFormat="1" ht="24.2" customHeight="1">
      <c r="B274" s="133"/>
      <c r="C274" s="134" t="s">
        <v>338</v>
      </c>
      <c r="D274" s="134" t="s">
        <v>147</v>
      </c>
      <c r="E274" s="135" t="s">
        <v>1468</v>
      </c>
      <c r="F274" s="136" t="s">
        <v>1469</v>
      </c>
      <c r="G274" s="137" t="s">
        <v>318</v>
      </c>
      <c r="H274" s="138">
        <v>1</v>
      </c>
      <c r="I274" s="139"/>
      <c r="J274" s="140">
        <f>ROUND(I274*H274,2)</f>
        <v>0</v>
      </c>
      <c r="K274" s="141"/>
      <c r="L274" s="32"/>
      <c r="M274" s="142" t="s">
        <v>1</v>
      </c>
      <c r="N274" s="143" t="s">
        <v>36</v>
      </c>
      <c r="P274" s="144">
        <f>O274*H274</f>
        <v>0</v>
      </c>
      <c r="Q274" s="144">
        <v>3.0000000000000001E-5</v>
      </c>
      <c r="R274" s="144">
        <f>Q274*H274</f>
        <v>3.0000000000000001E-5</v>
      </c>
      <c r="S274" s="144">
        <v>0</v>
      </c>
      <c r="T274" s="145">
        <f>S274*H274</f>
        <v>0</v>
      </c>
      <c r="AR274" s="146" t="s">
        <v>265</v>
      </c>
      <c r="AT274" s="146" t="s">
        <v>147</v>
      </c>
      <c r="AU274" s="146" t="s">
        <v>81</v>
      </c>
      <c r="AY274" s="17" t="s">
        <v>144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7" t="s">
        <v>79</v>
      </c>
      <c r="BK274" s="147">
        <f>ROUND(I274*H274,2)</f>
        <v>0</v>
      </c>
      <c r="BL274" s="17" t="s">
        <v>265</v>
      </c>
      <c r="BM274" s="146" t="s">
        <v>1470</v>
      </c>
    </row>
    <row r="275" spans="2:65" s="1" customFormat="1" ht="24.2" customHeight="1">
      <c r="B275" s="133"/>
      <c r="C275" s="162" t="s">
        <v>342</v>
      </c>
      <c r="D275" s="162" t="s">
        <v>163</v>
      </c>
      <c r="E275" s="163" t="s">
        <v>1471</v>
      </c>
      <c r="F275" s="164" t="s">
        <v>1472</v>
      </c>
      <c r="G275" s="165" t="s">
        <v>318</v>
      </c>
      <c r="H275" s="166">
        <v>1</v>
      </c>
      <c r="I275" s="167"/>
      <c r="J275" s="168">
        <f>ROUND(I275*H275,2)</f>
        <v>0</v>
      </c>
      <c r="K275" s="169"/>
      <c r="L275" s="170"/>
      <c r="M275" s="171" t="s">
        <v>1</v>
      </c>
      <c r="N275" s="172" t="s">
        <v>36</v>
      </c>
      <c r="P275" s="144">
        <f>O275*H275</f>
        <v>0</v>
      </c>
      <c r="Q275" s="144">
        <v>4.1999999999999997E-3</v>
      </c>
      <c r="R275" s="144">
        <f>Q275*H275</f>
        <v>4.1999999999999997E-3</v>
      </c>
      <c r="S275" s="144">
        <v>0</v>
      </c>
      <c r="T275" s="145">
        <f>S275*H275</f>
        <v>0</v>
      </c>
      <c r="AR275" s="146" t="s">
        <v>355</v>
      </c>
      <c r="AT275" s="146" t="s">
        <v>163</v>
      </c>
      <c r="AU275" s="146" t="s">
        <v>81</v>
      </c>
      <c r="AY275" s="17" t="s">
        <v>144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7" t="s">
        <v>79</v>
      </c>
      <c r="BK275" s="147">
        <f>ROUND(I275*H275,2)</f>
        <v>0</v>
      </c>
      <c r="BL275" s="17" t="s">
        <v>265</v>
      </c>
      <c r="BM275" s="146" t="s">
        <v>1473</v>
      </c>
    </row>
    <row r="276" spans="2:65" s="1" customFormat="1" ht="21.75" customHeight="1">
      <c r="B276" s="133"/>
      <c r="C276" s="134" t="s">
        <v>346</v>
      </c>
      <c r="D276" s="134" t="s">
        <v>147</v>
      </c>
      <c r="E276" s="135" t="s">
        <v>1474</v>
      </c>
      <c r="F276" s="136" t="s">
        <v>1475</v>
      </c>
      <c r="G276" s="137" t="s">
        <v>318</v>
      </c>
      <c r="H276" s="138">
        <v>6</v>
      </c>
      <c r="I276" s="139"/>
      <c r="J276" s="140">
        <f>ROUND(I276*H276,2)</f>
        <v>0</v>
      </c>
      <c r="K276" s="141"/>
      <c r="L276" s="32"/>
      <c r="M276" s="142" t="s">
        <v>1</v>
      </c>
      <c r="N276" s="143" t="s">
        <v>36</v>
      </c>
      <c r="P276" s="144">
        <f>O276*H276</f>
        <v>0</v>
      </c>
      <c r="Q276" s="144">
        <v>2.2000000000000001E-4</v>
      </c>
      <c r="R276" s="144">
        <f>Q276*H276</f>
        <v>1.32E-3</v>
      </c>
      <c r="S276" s="144">
        <v>0</v>
      </c>
      <c r="T276" s="145">
        <f>S276*H276</f>
        <v>0</v>
      </c>
      <c r="AR276" s="146" t="s">
        <v>265</v>
      </c>
      <c r="AT276" s="146" t="s">
        <v>147</v>
      </c>
      <c r="AU276" s="146" t="s">
        <v>81</v>
      </c>
      <c r="AY276" s="17" t="s">
        <v>144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7" t="s">
        <v>79</v>
      </c>
      <c r="BK276" s="147">
        <f>ROUND(I276*H276,2)</f>
        <v>0</v>
      </c>
      <c r="BL276" s="17" t="s">
        <v>265</v>
      </c>
      <c r="BM276" s="146" t="s">
        <v>1476</v>
      </c>
    </row>
    <row r="277" spans="2:65" s="12" customFormat="1">
      <c r="B277" s="148"/>
      <c r="D277" s="149" t="s">
        <v>153</v>
      </c>
      <c r="E277" s="150" t="s">
        <v>1</v>
      </c>
      <c r="F277" s="151" t="s">
        <v>500</v>
      </c>
      <c r="H277" s="150" t="s">
        <v>1</v>
      </c>
      <c r="I277" s="152"/>
      <c r="L277" s="148"/>
      <c r="M277" s="153"/>
      <c r="T277" s="154"/>
      <c r="AT277" s="150" t="s">
        <v>153</v>
      </c>
      <c r="AU277" s="150" t="s">
        <v>81</v>
      </c>
      <c r="AV277" s="12" t="s">
        <v>79</v>
      </c>
      <c r="AW277" s="12" t="s">
        <v>28</v>
      </c>
      <c r="AX277" s="12" t="s">
        <v>71</v>
      </c>
      <c r="AY277" s="150" t="s">
        <v>144</v>
      </c>
    </row>
    <row r="278" spans="2:65" s="12" customFormat="1">
      <c r="B278" s="148"/>
      <c r="D278" s="149" t="s">
        <v>153</v>
      </c>
      <c r="E278" s="150" t="s">
        <v>1</v>
      </c>
      <c r="F278" s="151" t="s">
        <v>1477</v>
      </c>
      <c r="H278" s="150" t="s">
        <v>1</v>
      </c>
      <c r="I278" s="152"/>
      <c r="L278" s="148"/>
      <c r="M278" s="153"/>
      <c r="T278" s="154"/>
      <c r="AT278" s="150" t="s">
        <v>153</v>
      </c>
      <c r="AU278" s="150" t="s">
        <v>81</v>
      </c>
      <c r="AV278" s="12" t="s">
        <v>79</v>
      </c>
      <c r="AW278" s="12" t="s">
        <v>28</v>
      </c>
      <c r="AX278" s="12" t="s">
        <v>71</v>
      </c>
      <c r="AY278" s="150" t="s">
        <v>144</v>
      </c>
    </row>
    <row r="279" spans="2:65" s="13" customFormat="1">
      <c r="B279" s="155"/>
      <c r="D279" s="149" t="s">
        <v>153</v>
      </c>
      <c r="E279" s="156" t="s">
        <v>1</v>
      </c>
      <c r="F279" s="157" t="s">
        <v>79</v>
      </c>
      <c r="H279" s="158">
        <v>1</v>
      </c>
      <c r="I279" s="159"/>
      <c r="L279" s="155"/>
      <c r="M279" s="160"/>
      <c r="T279" s="161"/>
      <c r="AT279" s="156" t="s">
        <v>153</v>
      </c>
      <c r="AU279" s="156" t="s">
        <v>81</v>
      </c>
      <c r="AV279" s="13" t="s">
        <v>81</v>
      </c>
      <c r="AW279" s="13" t="s">
        <v>28</v>
      </c>
      <c r="AX279" s="13" t="s">
        <v>71</v>
      </c>
      <c r="AY279" s="156" t="s">
        <v>144</v>
      </c>
    </row>
    <row r="280" spans="2:65" s="12" customFormat="1">
      <c r="B280" s="148"/>
      <c r="D280" s="149" t="s">
        <v>153</v>
      </c>
      <c r="E280" s="150" t="s">
        <v>1</v>
      </c>
      <c r="F280" s="151" t="s">
        <v>1478</v>
      </c>
      <c r="H280" s="150" t="s">
        <v>1</v>
      </c>
      <c r="I280" s="152"/>
      <c r="L280" s="148"/>
      <c r="M280" s="153"/>
      <c r="T280" s="154"/>
      <c r="AT280" s="150" t="s">
        <v>153</v>
      </c>
      <c r="AU280" s="150" t="s">
        <v>81</v>
      </c>
      <c r="AV280" s="12" t="s">
        <v>79</v>
      </c>
      <c r="AW280" s="12" t="s">
        <v>28</v>
      </c>
      <c r="AX280" s="12" t="s">
        <v>71</v>
      </c>
      <c r="AY280" s="150" t="s">
        <v>144</v>
      </c>
    </row>
    <row r="281" spans="2:65" s="13" customFormat="1">
      <c r="B281" s="155"/>
      <c r="D281" s="149" t="s">
        <v>153</v>
      </c>
      <c r="E281" s="156" t="s">
        <v>1</v>
      </c>
      <c r="F281" s="157" t="s">
        <v>79</v>
      </c>
      <c r="H281" s="158">
        <v>1</v>
      </c>
      <c r="I281" s="159"/>
      <c r="L281" s="155"/>
      <c r="M281" s="160"/>
      <c r="T281" s="161"/>
      <c r="AT281" s="156" t="s">
        <v>153</v>
      </c>
      <c r="AU281" s="156" t="s">
        <v>81</v>
      </c>
      <c r="AV281" s="13" t="s">
        <v>81</v>
      </c>
      <c r="AW281" s="13" t="s">
        <v>28</v>
      </c>
      <c r="AX281" s="13" t="s">
        <v>71</v>
      </c>
      <c r="AY281" s="156" t="s">
        <v>144</v>
      </c>
    </row>
    <row r="282" spans="2:65" s="12" customFormat="1">
      <c r="B282" s="148"/>
      <c r="D282" s="149" t="s">
        <v>153</v>
      </c>
      <c r="E282" s="150" t="s">
        <v>1</v>
      </c>
      <c r="F282" s="151" t="s">
        <v>179</v>
      </c>
      <c r="H282" s="150" t="s">
        <v>1</v>
      </c>
      <c r="I282" s="152"/>
      <c r="L282" s="148"/>
      <c r="M282" s="153"/>
      <c r="T282" s="154"/>
      <c r="AT282" s="150" t="s">
        <v>153</v>
      </c>
      <c r="AU282" s="150" t="s">
        <v>81</v>
      </c>
      <c r="AV282" s="12" t="s">
        <v>79</v>
      </c>
      <c r="AW282" s="12" t="s">
        <v>28</v>
      </c>
      <c r="AX282" s="12" t="s">
        <v>71</v>
      </c>
      <c r="AY282" s="150" t="s">
        <v>144</v>
      </c>
    </row>
    <row r="283" spans="2:65" s="12" customFormat="1">
      <c r="B283" s="148"/>
      <c r="D283" s="149" t="s">
        <v>153</v>
      </c>
      <c r="E283" s="150" t="s">
        <v>1</v>
      </c>
      <c r="F283" s="151" t="s">
        <v>1479</v>
      </c>
      <c r="H283" s="150" t="s">
        <v>1</v>
      </c>
      <c r="I283" s="152"/>
      <c r="L283" s="148"/>
      <c r="M283" s="153"/>
      <c r="T283" s="154"/>
      <c r="AT283" s="150" t="s">
        <v>153</v>
      </c>
      <c r="AU283" s="150" t="s">
        <v>81</v>
      </c>
      <c r="AV283" s="12" t="s">
        <v>79</v>
      </c>
      <c r="AW283" s="12" t="s">
        <v>28</v>
      </c>
      <c r="AX283" s="12" t="s">
        <v>71</v>
      </c>
      <c r="AY283" s="150" t="s">
        <v>144</v>
      </c>
    </row>
    <row r="284" spans="2:65" s="13" customFormat="1">
      <c r="B284" s="155"/>
      <c r="D284" s="149" t="s">
        <v>153</v>
      </c>
      <c r="E284" s="156" t="s">
        <v>1</v>
      </c>
      <c r="F284" s="157" t="s">
        <v>151</v>
      </c>
      <c r="H284" s="158">
        <v>4</v>
      </c>
      <c r="I284" s="159"/>
      <c r="L284" s="155"/>
      <c r="M284" s="160"/>
      <c r="T284" s="161"/>
      <c r="AT284" s="156" t="s">
        <v>153</v>
      </c>
      <c r="AU284" s="156" t="s">
        <v>81</v>
      </c>
      <c r="AV284" s="13" t="s">
        <v>81</v>
      </c>
      <c r="AW284" s="13" t="s">
        <v>28</v>
      </c>
      <c r="AX284" s="13" t="s">
        <v>71</v>
      </c>
      <c r="AY284" s="156" t="s">
        <v>144</v>
      </c>
    </row>
    <row r="285" spans="2:65" s="15" customFormat="1">
      <c r="B285" s="180"/>
      <c r="D285" s="149" t="s">
        <v>153</v>
      </c>
      <c r="E285" s="181" t="s">
        <v>1</v>
      </c>
      <c r="F285" s="182" t="s">
        <v>182</v>
      </c>
      <c r="H285" s="183">
        <v>6</v>
      </c>
      <c r="I285" s="184"/>
      <c r="L285" s="180"/>
      <c r="M285" s="185"/>
      <c r="T285" s="186"/>
      <c r="AT285" s="181" t="s">
        <v>153</v>
      </c>
      <c r="AU285" s="181" t="s">
        <v>81</v>
      </c>
      <c r="AV285" s="15" t="s">
        <v>151</v>
      </c>
      <c r="AW285" s="15" t="s">
        <v>28</v>
      </c>
      <c r="AX285" s="15" t="s">
        <v>79</v>
      </c>
      <c r="AY285" s="181" t="s">
        <v>144</v>
      </c>
    </row>
    <row r="286" spans="2:65" s="1" customFormat="1" ht="33" customHeight="1">
      <c r="B286" s="133"/>
      <c r="C286" s="162" t="s">
        <v>351</v>
      </c>
      <c r="D286" s="162" t="s">
        <v>163</v>
      </c>
      <c r="E286" s="163" t="s">
        <v>1480</v>
      </c>
      <c r="F286" s="164" t="s">
        <v>1481</v>
      </c>
      <c r="G286" s="165" t="s">
        <v>318</v>
      </c>
      <c r="H286" s="166">
        <v>1</v>
      </c>
      <c r="I286" s="167"/>
      <c r="J286" s="168">
        <f>ROUND(I286*H286,2)</f>
        <v>0</v>
      </c>
      <c r="K286" s="169"/>
      <c r="L286" s="170"/>
      <c r="M286" s="171" t="s">
        <v>1</v>
      </c>
      <c r="N286" s="172" t="s">
        <v>36</v>
      </c>
      <c r="P286" s="144">
        <f>O286*H286</f>
        <v>0</v>
      </c>
      <c r="Q286" s="144">
        <v>1.201E-2</v>
      </c>
      <c r="R286" s="144">
        <f>Q286*H286</f>
        <v>1.201E-2</v>
      </c>
      <c r="S286" s="144">
        <v>0</v>
      </c>
      <c r="T286" s="145">
        <f>S286*H286</f>
        <v>0</v>
      </c>
      <c r="AR286" s="146" t="s">
        <v>355</v>
      </c>
      <c r="AT286" s="146" t="s">
        <v>163</v>
      </c>
      <c r="AU286" s="146" t="s">
        <v>81</v>
      </c>
      <c r="AY286" s="17" t="s">
        <v>144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7" t="s">
        <v>79</v>
      </c>
      <c r="BK286" s="147">
        <f>ROUND(I286*H286,2)</f>
        <v>0</v>
      </c>
      <c r="BL286" s="17" t="s">
        <v>265</v>
      </c>
      <c r="BM286" s="146" t="s">
        <v>1482</v>
      </c>
    </row>
    <row r="287" spans="2:65" s="12" customFormat="1">
      <c r="B287" s="148"/>
      <c r="D287" s="149" t="s">
        <v>153</v>
      </c>
      <c r="E287" s="150" t="s">
        <v>1</v>
      </c>
      <c r="F287" s="151" t="s">
        <v>500</v>
      </c>
      <c r="H287" s="150" t="s">
        <v>1</v>
      </c>
      <c r="I287" s="152"/>
      <c r="L287" s="148"/>
      <c r="M287" s="153"/>
      <c r="T287" s="154"/>
      <c r="AT287" s="150" t="s">
        <v>153</v>
      </c>
      <c r="AU287" s="150" t="s">
        <v>81</v>
      </c>
      <c r="AV287" s="12" t="s">
        <v>79</v>
      </c>
      <c r="AW287" s="12" t="s">
        <v>28</v>
      </c>
      <c r="AX287" s="12" t="s">
        <v>71</v>
      </c>
      <c r="AY287" s="150" t="s">
        <v>144</v>
      </c>
    </row>
    <row r="288" spans="2:65" s="12" customFormat="1">
      <c r="B288" s="148"/>
      <c r="D288" s="149" t="s">
        <v>153</v>
      </c>
      <c r="E288" s="150" t="s">
        <v>1</v>
      </c>
      <c r="F288" s="151" t="s">
        <v>1477</v>
      </c>
      <c r="H288" s="150" t="s">
        <v>1</v>
      </c>
      <c r="I288" s="152"/>
      <c r="L288" s="148"/>
      <c r="M288" s="153"/>
      <c r="T288" s="154"/>
      <c r="AT288" s="150" t="s">
        <v>153</v>
      </c>
      <c r="AU288" s="150" t="s">
        <v>81</v>
      </c>
      <c r="AV288" s="12" t="s">
        <v>79</v>
      </c>
      <c r="AW288" s="12" t="s">
        <v>28</v>
      </c>
      <c r="AX288" s="12" t="s">
        <v>71</v>
      </c>
      <c r="AY288" s="150" t="s">
        <v>144</v>
      </c>
    </row>
    <row r="289" spans="2:65" s="13" customFormat="1">
      <c r="B289" s="155"/>
      <c r="D289" s="149" t="s">
        <v>153</v>
      </c>
      <c r="E289" s="156" t="s">
        <v>1</v>
      </c>
      <c r="F289" s="157" t="s">
        <v>79</v>
      </c>
      <c r="H289" s="158">
        <v>1</v>
      </c>
      <c r="I289" s="159"/>
      <c r="L289" s="155"/>
      <c r="M289" s="160"/>
      <c r="T289" s="161"/>
      <c r="AT289" s="156" t="s">
        <v>153</v>
      </c>
      <c r="AU289" s="156" t="s">
        <v>81</v>
      </c>
      <c r="AV289" s="13" t="s">
        <v>81</v>
      </c>
      <c r="AW289" s="13" t="s">
        <v>28</v>
      </c>
      <c r="AX289" s="13" t="s">
        <v>71</v>
      </c>
      <c r="AY289" s="156" t="s">
        <v>144</v>
      </c>
    </row>
    <row r="290" spans="2:65" s="15" customFormat="1">
      <c r="B290" s="180"/>
      <c r="D290" s="149" t="s">
        <v>153</v>
      </c>
      <c r="E290" s="181" t="s">
        <v>1</v>
      </c>
      <c r="F290" s="182" t="s">
        <v>182</v>
      </c>
      <c r="H290" s="183">
        <v>1</v>
      </c>
      <c r="I290" s="184"/>
      <c r="L290" s="180"/>
      <c r="M290" s="185"/>
      <c r="T290" s="186"/>
      <c r="AT290" s="181" t="s">
        <v>153</v>
      </c>
      <c r="AU290" s="181" t="s">
        <v>81</v>
      </c>
      <c r="AV290" s="15" t="s">
        <v>151</v>
      </c>
      <c r="AW290" s="15" t="s">
        <v>28</v>
      </c>
      <c r="AX290" s="15" t="s">
        <v>79</v>
      </c>
      <c r="AY290" s="181" t="s">
        <v>144</v>
      </c>
    </row>
    <row r="291" spans="2:65" s="1" customFormat="1" ht="33" customHeight="1">
      <c r="B291" s="133"/>
      <c r="C291" s="162" t="s">
        <v>355</v>
      </c>
      <c r="D291" s="162" t="s">
        <v>163</v>
      </c>
      <c r="E291" s="163" t="s">
        <v>1483</v>
      </c>
      <c r="F291" s="164" t="s">
        <v>1484</v>
      </c>
      <c r="G291" s="165" t="s">
        <v>318</v>
      </c>
      <c r="H291" s="166">
        <v>5</v>
      </c>
      <c r="I291" s="167"/>
      <c r="J291" s="168">
        <f>ROUND(I291*H291,2)</f>
        <v>0</v>
      </c>
      <c r="K291" s="169"/>
      <c r="L291" s="170"/>
      <c r="M291" s="171" t="s">
        <v>1</v>
      </c>
      <c r="N291" s="172" t="s">
        <v>36</v>
      </c>
      <c r="P291" s="144">
        <f>O291*H291</f>
        <v>0</v>
      </c>
      <c r="Q291" s="144">
        <v>1.225E-2</v>
      </c>
      <c r="R291" s="144">
        <f>Q291*H291</f>
        <v>6.1249999999999999E-2</v>
      </c>
      <c r="S291" s="144">
        <v>0</v>
      </c>
      <c r="T291" s="145">
        <f>S291*H291</f>
        <v>0</v>
      </c>
      <c r="AR291" s="146" t="s">
        <v>355</v>
      </c>
      <c r="AT291" s="146" t="s">
        <v>163</v>
      </c>
      <c r="AU291" s="146" t="s">
        <v>81</v>
      </c>
      <c r="AY291" s="17" t="s">
        <v>144</v>
      </c>
      <c r="BE291" s="147">
        <f>IF(N291="základní",J291,0)</f>
        <v>0</v>
      </c>
      <c r="BF291" s="147">
        <f>IF(N291="snížená",J291,0)</f>
        <v>0</v>
      </c>
      <c r="BG291" s="147">
        <f>IF(N291="zákl. přenesená",J291,0)</f>
        <v>0</v>
      </c>
      <c r="BH291" s="147">
        <f>IF(N291="sníž. přenesená",J291,0)</f>
        <v>0</v>
      </c>
      <c r="BI291" s="147">
        <f>IF(N291="nulová",J291,0)</f>
        <v>0</v>
      </c>
      <c r="BJ291" s="17" t="s">
        <v>79</v>
      </c>
      <c r="BK291" s="147">
        <f>ROUND(I291*H291,2)</f>
        <v>0</v>
      </c>
      <c r="BL291" s="17" t="s">
        <v>265</v>
      </c>
      <c r="BM291" s="146" t="s">
        <v>1485</v>
      </c>
    </row>
    <row r="292" spans="2:65" s="12" customFormat="1">
      <c r="B292" s="148"/>
      <c r="D292" s="149" t="s">
        <v>153</v>
      </c>
      <c r="E292" s="150" t="s">
        <v>1</v>
      </c>
      <c r="F292" s="151" t="s">
        <v>500</v>
      </c>
      <c r="H292" s="150" t="s">
        <v>1</v>
      </c>
      <c r="I292" s="152"/>
      <c r="L292" s="148"/>
      <c r="M292" s="153"/>
      <c r="T292" s="154"/>
      <c r="AT292" s="150" t="s">
        <v>153</v>
      </c>
      <c r="AU292" s="150" t="s">
        <v>81</v>
      </c>
      <c r="AV292" s="12" t="s">
        <v>79</v>
      </c>
      <c r="AW292" s="12" t="s">
        <v>28</v>
      </c>
      <c r="AX292" s="12" t="s">
        <v>71</v>
      </c>
      <c r="AY292" s="150" t="s">
        <v>144</v>
      </c>
    </row>
    <row r="293" spans="2:65" s="12" customFormat="1">
      <c r="B293" s="148"/>
      <c r="D293" s="149" t="s">
        <v>153</v>
      </c>
      <c r="E293" s="150" t="s">
        <v>1</v>
      </c>
      <c r="F293" s="151" t="s">
        <v>1478</v>
      </c>
      <c r="H293" s="150" t="s">
        <v>1</v>
      </c>
      <c r="I293" s="152"/>
      <c r="L293" s="148"/>
      <c r="M293" s="153"/>
      <c r="T293" s="154"/>
      <c r="AT293" s="150" t="s">
        <v>153</v>
      </c>
      <c r="AU293" s="150" t="s">
        <v>81</v>
      </c>
      <c r="AV293" s="12" t="s">
        <v>79</v>
      </c>
      <c r="AW293" s="12" t="s">
        <v>28</v>
      </c>
      <c r="AX293" s="12" t="s">
        <v>71</v>
      </c>
      <c r="AY293" s="150" t="s">
        <v>144</v>
      </c>
    </row>
    <row r="294" spans="2:65" s="13" customFormat="1">
      <c r="B294" s="155"/>
      <c r="D294" s="149" t="s">
        <v>153</v>
      </c>
      <c r="E294" s="156" t="s">
        <v>1</v>
      </c>
      <c r="F294" s="157" t="s">
        <v>79</v>
      </c>
      <c r="H294" s="158">
        <v>1</v>
      </c>
      <c r="I294" s="159"/>
      <c r="L294" s="155"/>
      <c r="M294" s="160"/>
      <c r="T294" s="161"/>
      <c r="AT294" s="156" t="s">
        <v>153</v>
      </c>
      <c r="AU294" s="156" t="s">
        <v>81</v>
      </c>
      <c r="AV294" s="13" t="s">
        <v>81</v>
      </c>
      <c r="AW294" s="13" t="s">
        <v>28</v>
      </c>
      <c r="AX294" s="13" t="s">
        <v>71</v>
      </c>
      <c r="AY294" s="156" t="s">
        <v>144</v>
      </c>
    </row>
    <row r="295" spans="2:65" s="12" customFormat="1">
      <c r="B295" s="148"/>
      <c r="D295" s="149" t="s">
        <v>153</v>
      </c>
      <c r="E295" s="150" t="s">
        <v>1</v>
      </c>
      <c r="F295" s="151" t="s">
        <v>179</v>
      </c>
      <c r="H295" s="150" t="s">
        <v>1</v>
      </c>
      <c r="I295" s="152"/>
      <c r="L295" s="148"/>
      <c r="M295" s="153"/>
      <c r="T295" s="154"/>
      <c r="AT295" s="150" t="s">
        <v>153</v>
      </c>
      <c r="AU295" s="150" t="s">
        <v>81</v>
      </c>
      <c r="AV295" s="12" t="s">
        <v>79</v>
      </c>
      <c r="AW295" s="12" t="s">
        <v>28</v>
      </c>
      <c r="AX295" s="12" t="s">
        <v>71</v>
      </c>
      <c r="AY295" s="150" t="s">
        <v>144</v>
      </c>
    </row>
    <row r="296" spans="2:65" s="12" customFormat="1">
      <c r="B296" s="148"/>
      <c r="D296" s="149" t="s">
        <v>153</v>
      </c>
      <c r="E296" s="150" t="s">
        <v>1</v>
      </c>
      <c r="F296" s="151" t="s">
        <v>1479</v>
      </c>
      <c r="H296" s="150" t="s">
        <v>1</v>
      </c>
      <c r="I296" s="152"/>
      <c r="L296" s="148"/>
      <c r="M296" s="153"/>
      <c r="T296" s="154"/>
      <c r="AT296" s="150" t="s">
        <v>153</v>
      </c>
      <c r="AU296" s="150" t="s">
        <v>81</v>
      </c>
      <c r="AV296" s="12" t="s">
        <v>79</v>
      </c>
      <c r="AW296" s="12" t="s">
        <v>28</v>
      </c>
      <c r="AX296" s="12" t="s">
        <v>71</v>
      </c>
      <c r="AY296" s="150" t="s">
        <v>144</v>
      </c>
    </row>
    <row r="297" spans="2:65" s="13" customFormat="1">
      <c r="B297" s="155"/>
      <c r="D297" s="149" t="s">
        <v>153</v>
      </c>
      <c r="E297" s="156" t="s">
        <v>1</v>
      </c>
      <c r="F297" s="157" t="s">
        <v>151</v>
      </c>
      <c r="H297" s="158">
        <v>4</v>
      </c>
      <c r="I297" s="159"/>
      <c r="L297" s="155"/>
      <c r="M297" s="160"/>
      <c r="T297" s="161"/>
      <c r="AT297" s="156" t="s">
        <v>153</v>
      </c>
      <c r="AU297" s="156" t="s">
        <v>81</v>
      </c>
      <c r="AV297" s="13" t="s">
        <v>81</v>
      </c>
      <c r="AW297" s="13" t="s">
        <v>28</v>
      </c>
      <c r="AX297" s="13" t="s">
        <v>71</v>
      </c>
      <c r="AY297" s="156" t="s">
        <v>144</v>
      </c>
    </row>
    <row r="298" spans="2:65" s="15" customFormat="1">
      <c r="B298" s="180"/>
      <c r="D298" s="149" t="s">
        <v>153</v>
      </c>
      <c r="E298" s="181" t="s">
        <v>1</v>
      </c>
      <c r="F298" s="182" t="s">
        <v>182</v>
      </c>
      <c r="H298" s="183">
        <v>5</v>
      </c>
      <c r="I298" s="184"/>
      <c r="L298" s="180"/>
      <c r="M298" s="185"/>
      <c r="T298" s="186"/>
      <c r="AT298" s="181" t="s">
        <v>153</v>
      </c>
      <c r="AU298" s="181" t="s">
        <v>81</v>
      </c>
      <c r="AV298" s="15" t="s">
        <v>151</v>
      </c>
      <c r="AW298" s="15" t="s">
        <v>28</v>
      </c>
      <c r="AX298" s="15" t="s">
        <v>79</v>
      </c>
      <c r="AY298" s="181" t="s">
        <v>144</v>
      </c>
    </row>
    <row r="299" spans="2:65" s="1" customFormat="1" ht="33" customHeight="1">
      <c r="B299" s="133"/>
      <c r="C299" s="134" t="s">
        <v>360</v>
      </c>
      <c r="D299" s="134" t="s">
        <v>147</v>
      </c>
      <c r="E299" s="135" t="s">
        <v>1486</v>
      </c>
      <c r="F299" s="136" t="s">
        <v>1487</v>
      </c>
      <c r="G299" s="137" t="s">
        <v>171</v>
      </c>
      <c r="H299" s="138">
        <v>21.125</v>
      </c>
      <c r="I299" s="139"/>
      <c r="J299" s="140">
        <f>ROUND(I299*H299,2)</f>
        <v>0</v>
      </c>
      <c r="K299" s="141"/>
      <c r="L299" s="32"/>
      <c r="M299" s="142" t="s">
        <v>1</v>
      </c>
      <c r="N299" s="143" t="s">
        <v>36</v>
      </c>
      <c r="P299" s="144">
        <f>O299*H299</f>
        <v>0</v>
      </c>
      <c r="Q299" s="144">
        <v>2.8819999999999998E-2</v>
      </c>
      <c r="R299" s="144">
        <f>Q299*H299</f>
        <v>0.60882249999999993</v>
      </c>
      <c r="S299" s="144">
        <v>0</v>
      </c>
      <c r="T299" s="145">
        <f>S299*H299</f>
        <v>0</v>
      </c>
      <c r="AR299" s="146" t="s">
        <v>265</v>
      </c>
      <c r="AT299" s="146" t="s">
        <v>147</v>
      </c>
      <c r="AU299" s="146" t="s">
        <v>81</v>
      </c>
      <c r="AY299" s="17" t="s">
        <v>144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7" t="s">
        <v>79</v>
      </c>
      <c r="BK299" s="147">
        <f>ROUND(I299*H299,2)</f>
        <v>0</v>
      </c>
      <c r="BL299" s="17" t="s">
        <v>265</v>
      </c>
      <c r="BM299" s="146" t="s">
        <v>1488</v>
      </c>
    </row>
    <row r="300" spans="2:65" s="12" customFormat="1">
      <c r="B300" s="148"/>
      <c r="D300" s="149" t="s">
        <v>153</v>
      </c>
      <c r="E300" s="150" t="s">
        <v>1</v>
      </c>
      <c r="F300" s="151" t="s">
        <v>174</v>
      </c>
      <c r="H300" s="150" t="s">
        <v>1</v>
      </c>
      <c r="I300" s="152"/>
      <c r="L300" s="148"/>
      <c r="M300" s="153"/>
      <c r="T300" s="154"/>
      <c r="AT300" s="150" t="s">
        <v>153</v>
      </c>
      <c r="AU300" s="150" t="s">
        <v>81</v>
      </c>
      <c r="AV300" s="12" t="s">
        <v>79</v>
      </c>
      <c r="AW300" s="12" t="s">
        <v>28</v>
      </c>
      <c r="AX300" s="12" t="s">
        <v>71</v>
      </c>
      <c r="AY300" s="150" t="s">
        <v>144</v>
      </c>
    </row>
    <row r="301" spans="2:65" s="13" customFormat="1">
      <c r="B301" s="155"/>
      <c r="D301" s="149" t="s">
        <v>153</v>
      </c>
      <c r="E301" s="156" t="s">
        <v>1</v>
      </c>
      <c r="F301" s="157" t="s">
        <v>1489</v>
      </c>
      <c r="H301" s="158">
        <v>16.125</v>
      </c>
      <c r="I301" s="159"/>
      <c r="L301" s="155"/>
      <c r="M301" s="160"/>
      <c r="T301" s="161"/>
      <c r="AT301" s="156" t="s">
        <v>153</v>
      </c>
      <c r="AU301" s="156" t="s">
        <v>81</v>
      </c>
      <c r="AV301" s="13" t="s">
        <v>81</v>
      </c>
      <c r="AW301" s="13" t="s">
        <v>28</v>
      </c>
      <c r="AX301" s="13" t="s">
        <v>71</v>
      </c>
      <c r="AY301" s="156" t="s">
        <v>144</v>
      </c>
    </row>
    <row r="302" spans="2:65" s="12" customFormat="1">
      <c r="B302" s="148"/>
      <c r="D302" s="149" t="s">
        <v>153</v>
      </c>
      <c r="E302" s="150" t="s">
        <v>1</v>
      </c>
      <c r="F302" s="151" t="s">
        <v>179</v>
      </c>
      <c r="H302" s="150" t="s">
        <v>1</v>
      </c>
      <c r="I302" s="152"/>
      <c r="L302" s="148"/>
      <c r="M302" s="153"/>
      <c r="T302" s="154"/>
      <c r="AT302" s="150" t="s">
        <v>153</v>
      </c>
      <c r="AU302" s="150" t="s">
        <v>81</v>
      </c>
      <c r="AV302" s="12" t="s">
        <v>79</v>
      </c>
      <c r="AW302" s="12" t="s">
        <v>28</v>
      </c>
      <c r="AX302" s="12" t="s">
        <v>71</v>
      </c>
      <c r="AY302" s="150" t="s">
        <v>144</v>
      </c>
    </row>
    <row r="303" spans="2:65" s="13" customFormat="1">
      <c r="B303" s="155"/>
      <c r="D303" s="149" t="s">
        <v>153</v>
      </c>
      <c r="E303" s="156" t="s">
        <v>1</v>
      </c>
      <c r="F303" s="157" t="s">
        <v>1490</v>
      </c>
      <c r="H303" s="158">
        <v>5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71</v>
      </c>
      <c r="AY303" s="156" t="s">
        <v>144</v>
      </c>
    </row>
    <row r="304" spans="2:65" s="15" customFormat="1">
      <c r="B304" s="180"/>
      <c r="D304" s="149" t="s">
        <v>153</v>
      </c>
      <c r="E304" s="181" t="s">
        <v>1</v>
      </c>
      <c r="F304" s="182" t="s">
        <v>182</v>
      </c>
      <c r="H304" s="183">
        <v>21.125</v>
      </c>
      <c r="I304" s="184"/>
      <c r="L304" s="180"/>
      <c r="M304" s="185"/>
      <c r="T304" s="186"/>
      <c r="AT304" s="181" t="s">
        <v>153</v>
      </c>
      <c r="AU304" s="181" t="s">
        <v>81</v>
      </c>
      <c r="AV304" s="15" t="s">
        <v>151</v>
      </c>
      <c r="AW304" s="15" t="s">
        <v>28</v>
      </c>
      <c r="AX304" s="15" t="s">
        <v>79</v>
      </c>
      <c r="AY304" s="181" t="s">
        <v>144</v>
      </c>
    </row>
    <row r="305" spans="2:65" s="1" customFormat="1" ht="37.9" customHeight="1">
      <c r="B305" s="133"/>
      <c r="C305" s="134" t="s">
        <v>364</v>
      </c>
      <c r="D305" s="134" t="s">
        <v>147</v>
      </c>
      <c r="E305" s="135" t="s">
        <v>1491</v>
      </c>
      <c r="F305" s="136" t="s">
        <v>1492</v>
      </c>
      <c r="G305" s="137" t="s">
        <v>171</v>
      </c>
      <c r="H305" s="138">
        <v>11.5</v>
      </c>
      <c r="I305" s="139"/>
      <c r="J305" s="140">
        <f>ROUND(I305*H305,2)</f>
        <v>0</v>
      </c>
      <c r="K305" s="141"/>
      <c r="L305" s="32"/>
      <c r="M305" s="142" t="s">
        <v>1</v>
      </c>
      <c r="N305" s="143" t="s">
        <v>36</v>
      </c>
      <c r="P305" s="144">
        <f>O305*H305</f>
        <v>0</v>
      </c>
      <c r="Q305" s="144">
        <v>1.8120000000000001E-2</v>
      </c>
      <c r="R305" s="144">
        <f>Q305*H305</f>
        <v>0.20838000000000001</v>
      </c>
      <c r="S305" s="144">
        <v>0</v>
      </c>
      <c r="T305" s="145">
        <f>S305*H305</f>
        <v>0</v>
      </c>
      <c r="AR305" s="146" t="s">
        <v>265</v>
      </c>
      <c r="AT305" s="146" t="s">
        <v>147</v>
      </c>
      <c r="AU305" s="146" t="s">
        <v>81</v>
      </c>
      <c r="AY305" s="17" t="s">
        <v>144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7" t="s">
        <v>79</v>
      </c>
      <c r="BK305" s="147">
        <f>ROUND(I305*H305,2)</f>
        <v>0</v>
      </c>
      <c r="BL305" s="17" t="s">
        <v>265</v>
      </c>
      <c r="BM305" s="146" t="s">
        <v>1493</v>
      </c>
    </row>
    <row r="306" spans="2:65" s="12" customFormat="1">
      <c r="B306" s="148"/>
      <c r="D306" s="149" t="s">
        <v>153</v>
      </c>
      <c r="E306" s="150" t="s">
        <v>1</v>
      </c>
      <c r="F306" s="151" t="s">
        <v>174</v>
      </c>
      <c r="H306" s="150" t="s">
        <v>1</v>
      </c>
      <c r="I306" s="152"/>
      <c r="L306" s="148"/>
      <c r="M306" s="153"/>
      <c r="T306" s="154"/>
      <c r="AT306" s="150" t="s">
        <v>153</v>
      </c>
      <c r="AU306" s="150" t="s">
        <v>81</v>
      </c>
      <c r="AV306" s="12" t="s">
        <v>79</v>
      </c>
      <c r="AW306" s="12" t="s">
        <v>28</v>
      </c>
      <c r="AX306" s="12" t="s">
        <v>71</v>
      </c>
      <c r="AY306" s="150" t="s">
        <v>144</v>
      </c>
    </row>
    <row r="307" spans="2:65" s="13" customFormat="1">
      <c r="B307" s="155"/>
      <c r="D307" s="149" t="s">
        <v>153</v>
      </c>
      <c r="E307" s="156" t="s">
        <v>1</v>
      </c>
      <c r="F307" s="157" t="s">
        <v>1494</v>
      </c>
      <c r="H307" s="158">
        <v>4.125</v>
      </c>
      <c r="I307" s="159"/>
      <c r="L307" s="155"/>
      <c r="M307" s="160"/>
      <c r="T307" s="161"/>
      <c r="AT307" s="156" t="s">
        <v>153</v>
      </c>
      <c r="AU307" s="156" t="s">
        <v>81</v>
      </c>
      <c r="AV307" s="13" t="s">
        <v>81</v>
      </c>
      <c r="AW307" s="13" t="s">
        <v>28</v>
      </c>
      <c r="AX307" s="13" t="s">
        <v>71</v>
      </c>
      <c r="AY307" s="156" t="s">
        <v>144</v>
      </c>
    </row>
    <row r="308" spans="2:65" s="12" customFormat="1">
      <c r="B308" s="148"/>
      <c r="D308" s="149" t="s">
        <v>153</v>
      </c>
      <c r="E308" s="150" t="s">
        <v>1</v>
      </c>
      <c r="F308" s="151" t="s">
        <v>179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3" customFormat="1">
      <c r="B309" s="155"/>
      <c r="D309" s="149" t="s">
        <v>153</v>
      </c>
      <c r="E309" s="156" t="s">
        <v>1</v>
      </c>
      <c r="F309" s="157" t="s">
        <v>1495</v>
      </c>
      <c r="H309" s="158">
        <v>7.375</v>
      </c>
      <c r="I309" s="159"/>
      <c r="L309" s="155"/>
      <c r="M309" s="160"/>
      <c r="T309" s="161"/>
      <c r="AT309" s="156" t="s">
        <v>153</v>
      </c>
      <c r="AU309" s="156" t="s">
        <v>81</v>
      </c>
      <c r="AV309" s="13" t="s">
        <v>81</v>
      </c>
      <c r="AW309" s="13" t="s">
        <v>28</v>
      </c>
      <c r="AX309" s="13" t="s">
        <v>71</v>
      </c>
      <c r="AY309" s="156" t="s">
        <v>144</v>
      </c>
    </row>
    <row r="310" spans="2:65" s="15" customFormat="1">
      <c r="B310" s="180"/>
      <c r="D310" s="149" t="s">
        <v>153</v>
      </c>
      <c r="E310" s="181" t="s">
        <v>1</v>
      </c>
      <c r="F310" s="182" t="s">
        <v>182</v>
      </c>
      <c r="H310" s="183">
        <v>11.5</v>
      </c>
      <c r="I310" s="184"/>
      <c r="L310" s="180"/>
      <c r="M310" s="185"/>
      <c r="T310" s="186"/>
      <c r="AT310" s="181" t="s">
        <v>153</v>
      </c>
      <c r="AU310" s="181" t="s">
        <v>81</v>
      </c>
      <c r="AV310" s="15" t="s">
        <v>151</v>
      </c>
      <c r="AW310" s="15" t="s">
        <v>28</v>
      </c>
      <c r="AX310" s="15" t="s">
        <v>79</v>
      </c>
      <c r="AY310" s="181" t="s">
        <v>144</v>
      </c>
    </row>
    <row r="311" spans="2:65" s="1" customFormat="1" ht="24.2" customHeight="1">
      <c r="B311" s="133"/>
      <c r="C311" s="134" t="s">
        <v>372</v>
      </c>
      <c r="D311" s="134" t="s">
        <v>147</v>
      </c>
      <c r="E311" s="135" t="s">
        <v>1496</v>
      </c>
      <c r="F311" s="136" t="s">
        <v>1497</v>
      </c>
      <c r="G311" s="137" t="s">
        <v>171</v>
      </c>
      <c r="H311" s="138">
        <v>25.6</v>
      </c>
      <c r="I311" s="139"/>
      <c r="J311" s="140">
        <f>ROUND(I311*H311,2)</f>
        <v>0</v>
      </c>
      <c r="K311" s="141"/>
      <c r="L311" s="32"/>
      <c r="M311" s="142" t="s">
        <v>1</v>
      </c>
      <c r="N311" s="143" t="s">
        <v>36</v>
      </c>
      <c r="P311" s="144">
        <f>O311*H311</f>
        <v>0</v>
      </c>
      <c r="Q311" s="144">
        <v>2.0119999999999999E-2</v>
      </c>
      <c r="R311" s="144">
        <f>Q311*H311</f>
        <v>0.51507199999999997</v>
      </c>
      <c r="S311" s="144">
        <v>0</v>
      </c>
      <c r="T311" s="145">
        <f>S311*H311</f>
        <v>0</v>
      </c>
      <c r="AR311" s="146" t="s">
        <v>265</v>
      </c>
      <c r="AT311" s="146" t="s">
        <v>147</v>
      </c>
      <c r="AU311" s="146" t="s">
        <v>81</v>
      </c>
      <c r="AY311" s="17" t="s">
        <v>144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7" t="s">
        <v>79</v>
      </c>
      <c r="BK311" s="147">
        <f>ROUND(I311*H311,2)</f>
        <v>0</v>
      </c>
      <c r="BL311" s="17" t="s">
        <v>265</v>
      </c>
      <c r="BM311" s="146" t="s">
        <v>1498</v>
      </c>
    </row>
    <row r="312" spans="2:65" s="12" customFormat="1">
      <c r="B312" s="148"/>
      <c r="D312" s="149" t="s">
        <v>153</v>
      </c>
      <c r="E312" s="150" t="s">
        <v>1</v>
      </c>
      <c r="F312" s="151" t="s">
        <v>174</v>
      </c>
      <c r="H312" s="150" t="s">
        <v>1</v>
      </c>
      <c r="I312" s="152"/>
      <c r="L312" s="148"/>
      <c r="M312" s="153"/>
      <c r="T312" s="154"/>
      <c r="AT312" s="150" t="s">
        <v>153</v>
      </c>
      <c r="AU312" s="150" t="s">
        <v>81</v>
      </c>
      <c r="AV312" s="12" t="s">
        <v>79</v>
      </c>
      <c r="AW312" s="12" t="s">
        <v>28</v>
      </c>
      <c r="AX312" s="12" t="s">
        <v>71</v>
      </c>
      <c r="AY312" s="150" t="s">
        <v>144</v>
      </c>
    </row>
    <row r="313" spans="2:65" s="13" customFormat="1">
      <c r="B313" s="155"/>
      <c r="D313" s="149" t="s">
        <v>153</v>
      </c>
      <c r="E313" s="156" t="s">
        <v>1</v>
      </c>
      <c r="F313" s="157" t="s">
        <v>1499</v>
      </c>
      <c r="H313" s="158">
        <v>12.8</v>
      </c>
      <c r="I313" s="159"/>
      <c r="L313" s="155"/>
      <c r="M313" s="160"/>
      <c r="T313" s="161"/>
      <c r="AT313" s="156" t="s">
        <v>153</v>
      </c>
      <c r="AU313" s="156" t="s">
        <v>81</v>
      </c>
      <c r="AV313" s="13" t="s">
        <v>81</v>
      </c>
      <c r="AW313" s="13" t="s">
        <v>28</v>
      </c>
      <c r="AX313" s="13" t="s">
        <v>71</v>
      </c>
      <c r="AY313" s="156" t="s">
        <v>144</v>
      </c>
    </row>
    <row r="314" spans="2:65" s="12" customFormat="1">
      <c r="B314" s="148"/>
      <c r="D314" s="149" t="s">
        <v>153</v>
      </c>
      <c r="E314" s="150" t="s">
        <v>1</v>
      </c>
      <c r="F314" s="151" t="s">
        <v>179</v>
      </c>
      <c r="H314" s="150" t="s">
        <v>1</v>
      </c>
      <c r="I314" s="152"/>
      <c r="L314" s="148"/>
      <c r="M314" s="153"/>
      <c r="T314" s="154"/>
      <c r="AT314" s="150" t="s">
        <v>153</v>
      </c>
      <c r="AU314" s="150" t="s">
        <v>81</v>
      </c>
      <c r="AV314" s="12" t="s">
        <v>79</v>
      </c>
      <c r="AW314" s="12" t="s">
        <v>28</v>
      </c>
      <c r="AX314" s="12" t="s">
        <v>71</v>
      </c>
      <c r="AY314" s="150" t="s">
        <v>144</v>
      </c>
    </row>
    <row r="315" spans="2:65" s="13" customFormat="1">
      <c r="B315" s="155"/>
      <c r="D315" s="149" t="s">
        <v>153</v>
      </c>
      <c r="E315" s="156" t="s">
        <v>1</v>
      </c>
      <c r="F315" s="157" t="s">
        <v>1499</v>
      </c>
      <c r="H315" s="158">
        <v>12.8</v>
      </c>
      <c r="I315" s="159"/>
      <c r="L315" s="155"/>
      <c r="M315" s="160"/>
      <c r="T315" s="161"/>
      <c r="AT315" s="156" t="s">
        <v>153</v>
      </c>
      <c r="AU315" s="156" t="s">
        <v>81</v>
      </c>
      <c r="AV315" s="13" t="s">
        <v>81</v>
      </c>
      <c r="AW315" s="13" t="s">
        <v>28</v>
      </c>
      <c r="AX315" s="13" t="s">
        <v>71</v>
      </c>
      <c r="AY315" s="156" t="s">
        <v>144</v>
      </c>
    </row>
    <row r="316" spans="2:65" s="15" customFormat="1">
      <c r="B316" s="180"/>
      <c r="D316" s="149" t="s">
        <v>153</v>
      </c>
      <c r="E316" s="181" t="s">
        <v>1</v>
      </c>
      <c r="F316" s="182" t="s">
        <v>182</v>
      </c>
      <c r="H316" s="183">
        <v>25.6</v>
      </c>
      <c r="I316" s="184"/>
      <c r="L316" s="180"/>
      <c r="M316" s="185"/>
      <c r="T316" s="186"/>
      <c r="AT316" s="181" t="s">
        <v>153</v>
      </c>
      <c r="AU316" s="181" t="s">
        <v>81</v>
      </c>
      <c r="AV316" s="15" t="s">
        <v>151</v>
      </c>
      <c r="AW316" s="15" t="s">
        <v>28</v>
      </c>
      <c r="AX316" s="15" t="s">
        <v>79</v>
      </c>
      <c r="AY316" s="181" t="s">
        <v>144</v>
      </c>
    </row>
    <row r="317" spans="2:65" s="1" customFormat="1" ht="24.2" customHeight="1">
      <c r="B317" s="133"/>
      <c r="C317" s="134" t="s">
        <v>377</v>
      </c>
      <c r="D317" s="134" t="s">
        <v>147</v>
      </c>
      <c r="E317" s="135" t="s">
        <v>1500</v>
      </c>
      <c r="F317" s="136" t="s">
        <v>1501</v>
      </c>
      <c r="G317" s="137" t="s">
        <v>318</v>
      </c>
      <c r="H317" s="138">
        <v>6</v>
      </c>
      <c r="I317" s="139"/>
      <c r="J317" s="140">
        <f>ROUND(I317*H317,2)</f>
        <v>0</v>
      </c>
      <c r="K317" s="141"/>
      <c r="L317" s="32"/>
      <c r="M317" s="142" t="s">
        <v>1</v>
      </c>
      <c r="N317" s="143" t="s">
        <v>36</v>
      </c>
      <c r="P317" s="144">
        <f>O317*H317</f>
        <v>0</v>
      </c>
      <c r="Q317" s="144">
        <v>3.058E-2</v>
      </c>
      <c r="R317" s="144">
        <f>Q317*H317</f>
        <v>0.18348</v>
      </c>
      <c r="S317" s="144">
        <v>0</v>
      </c>
      <c r="T317" s="145">
        <f>S317*H317</f>
        <v>0</v>
      </c>
      <c r="AR317" s="146" t="s">
        <v>265</v>
      </c>
      <c r="AT317" s="146" t="s">
        <v>147</v>
      </c>
      <c r="AU317" s="146" t="s">
        <v>81</v>
      </c>
      <c r="AY317" s="17" t="s">
        <v>144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79</v>
      </c>
      <c r="BK317" s="147">
        <f>ROUND(I317*H317,2)</f>
        <v>0</v>
      </c>
      <c r="BL317" s="17" t="s">
        <v>265</v>
      </c>
      <c r="BM317" s="146" t="s">
        <v>1502</v>
      </c>
    </row>
    <row r="318" spans="2:65" s="12" customFormat="1">
      <c r="B318" s="148"/>
      <c r="D318" s="149" t="s">
        <v>153</v>
      </c>
      <c r="E318" s="150" t="s">
        <v>1</v>
      </c>
      <c r="F318" s="151" t="s">
        <v>174</v>
      </c>
      <c r="H318" s="150" t="s">
        <v>1</v>
      </c>
      <c r="I318" s="152"/>
      <c r="L318" s="148"/>
      <c r="M318" s="153"/>
      <c r="T318" s="154"/>
      <c r="AT318" s="150" t="s">
        <v>153</v>
      </c>
      <c r="AU318" s="150" t="s">
        <v>81</v>
      </c>
      <c r="AV318" s="12" t="s">
        <v>79</v>
      </c>
      <c r="AW318" s="12" t="s">
        <v>28</v>
      </c>
      <c r="AX318" s="12" t="s">
        <v>71</v>
      </c>
      <c r="AY318" s="150" t="s">
        <v>144</v>
      </c>
    </row>
    <row r="319" spans="2:65" s="13" customFormat="1">
      <c r="B319" s="155"/>
      <c r="D319" s="149" t="s">
        <v>153</v>
      </c>
      <c r="E319" s="156" t="s">
        <v>1</v>
      </c>
      <c r="F319" s="157" t="s">
        <v>145</v>
      </c>
      <c r="H319" s="158">
        <v>3</v>
      </c>
      <c r="I319" s="159"/>
      <c r="L319" s="155"/>
      <c r="M319" s="160"/>
      <c r="T319" s="161"/>
      <c r="AT319" s="156" t="s">
        <v>153</v>
      </c>
      <c r="AU319" s="156" t="s">
        <v>81</v>
      </c>
      <c r="AV319" s="13" t="s">
        <v>81</v>
      </c>
      <c r="AW319" s="13" t="s">
        <v>28</v>
      </c>
      <c r="AX319" s="13" t="s">
        <v>71</v>
      </c>
      <c r="AY319" s="156" t="s">
        <v>144</v>
      </c>
    </row>
    <row r="320" spans="2:65" s="12" customFormat="1">
      <c r="B320" s="148"/>
      <c r="D320" s="149" t="s">
        <v>153</v>
      </c>
      <c r="E320" s="150" t="s">
        <v>1</v>
      </c>
      <c r="F320" s="151" t="s">
        <v>179</v>
      </c>
      <c r="H320" s="150" t="s">
        <v>1</v>
      </c>
      <c r="I320" s="152"/>
      <c r="L320" s="148"/>
      <c r="M320" s="153"/>
      <c r="T320" s="154"/>
      <c r="AT320" s="150" t="s">
        <v>153</v>
      </c>
      <c r="AU320" s="150" t="s">
        <v>81</v>
      </c>
      <c r="AV320" s="12" t="s">
        <v>79</v>
      </c>
      <c r="AW320" s="12" t="s">
        <v>28</v>
      </c>
      <c r="AX320" s="12" t="s">
        <v>71</v>
      </c>
      <c r="AY320" s="150" t="s">
        <v>144</v>
      </c>
    </row>
    <row r="321" spans="2:65" s="13" customFormat="1">
      <c r="B321" s="155"/>
      <c r="D321" s="149" t="s">
        <v>153</v>
      </c>
      <c r="E321" s="156" t="s">
        <v>1</v>
      </c>
      <c r="F321" s="157" t="s">
        <v>145</v>
      </c>
      <c r="H321" s="158">
        <v>3</v>
      </c>
      <c r="I321" s="159"/>
      <c r="L321" s="155"/>
      <c r="M321" s="160"/>
      <c r="T321" s="161"/>
      <c r="AT321" s="156" t="s">
        <v>153</v>
      </c>
      <c r="AU321" s="156" t="s">
        <v>81</v>
      </c>
      <c r="AV321" s="13" t="s">
        <v>81</v>
      </c>
      <c r="AW321" s="13" t="s">
        <v>28</v>
      </c>
      <c r="AX321" s="13" t="s">
        <v>71</v>
      </c>
      <c r="AY321" s="156" t="s">
        <v>144</v>
      </c>
    </row>
    <row r="322" spans="2:65" s="15" customFormat="1">
      <c r="B322" s="180"/>
      <c r="D322" s="149" t="s">
        <v>153</v>
      </c>
      <c r="E322" s="181" t="s">
        <v>1</v>
      </c>
      <c r="F322" s="182" t="s">
        <v>182</v>
      </c>
      <c r="H322" s="183">
        <v>6</v>
      </c>
      <c r="I322" s="184"/>
      <c r="L322" s="180"/>
      <c r="M322" s="185"/>
      <c r="T322" s="186"/>
      <c r="AT322" s="181" t="s">
        <v>153</v>
      </c>
      <c r="AU322" s="181" t="s">
        <v>81</v>
      </c>
      <c r="AV322" s="15" t="s">
        <v>151</v>
      </c>
      <c r="AW322" s="15" t="s">
        <v>28</v>
      </c>
      <c r="AX322" s="15" t="s">
        <v>79</v>
      </c>
      <c r="AY322" s="181" t="s">
        <v>144</v>
      </c>
    </row>
    <row r="323" spans="2:65" s="1" customFormat="1" ht="24.2" customHeight="1">
      <c r="B323" s="133"/>
      <c r="C323" s="134" t="s">
        <v>385</v>
      </c>
      <c r="D323" s="134" t="s">
        <v>147</v>
      </c>
      <c r="E323" s="135" t="s">
        <v>533</v>
      </c>
      <c r="F323" s="136" t="s">
        <v>534</v>
      </c>
      <c r="G323" s="137" t="s">
        <v>491</v>
      </c>
      <c r="H323" s="187"/>
      <c r="I323" s="139"/>
      <c r="J323" s="140">
        <f>ROUND(I323*H323,2)</f>
        <v>0</v>
      </c>
      <c r="K323" s="141"/>
      <c r="L323" s="32"/>
      <c r="M323" s="142" t="s">
        <v>1</v>
      </c>
      <c r="N323" s="143" t="s">
        <v>36</v>
      </c>
      <c r="P323" s="144">
        <f>O323*H323</f>
        <v>0</v>
      </c>
      <c r="Q323" s="144">
        <v>0</v>
      </c>
      <c r="R323" s="144">
        <f>Q323*H323</f>
        <v>0</v>
      </c>
      <c r="S323" s="144">
        <v>0</v>
      </c>
      <c r="T323" s="145">
        <f>S323*H323</f>
        <v>0</v>
      </c>
      <c r="AR323" s="146" t="s">
        <v>265</v>
      </c>
      <c r="AT323" s="146" t="s">
        <v>147</v>
      </c>
      <c r="AU323" s="146" t="s">
        <v>81</v>
      </c>
      <c r="AY323" s="17" t="s">
        <v>144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7" t="s">
        <v>79</v>
      </c>
      <c r="BK323" s="147">
        <f>ROUND(I323*H323,2)</f>
        <v>0</v>
      </c>
      <c r="BL323" s="17" t="s">
        <v>265</v>
      </c>
      <c r="BM323" s="146" t="s">
        <v>535</v>
      </c>
    </row>
    <row r="324" spans="2:65" s="11" customFormat="1" ht="22.9" customHeight="1">
      <c r="B324" s="121"/>
      <c r="D324" s="122" t="s">
        <v>70</v>
      </c>
      <c r="E324" s="131" t="s">
        <v>536</v>
      </c>
      <c r="F324" s="131" t="s">
        <v>537</v>
      </c>
      <c r="I324" s="124"/>
      <c r="J324" s="132">
        <f>BK324</f>
        <v>0</v>
      </c>
      <c r="L324" s="121"/>
      <c r="M324" s="126"/>
      <c r="P324" s="127">
        <f>SUM(P325:P330)</f>
        <v>0</v>
      </c>
      <c r="R324" s="127">
        <f>SUM(R325:R330)</f>
        <v>0</v>
      </c>
      <c r="T324" s="128">
        <f>SUM(T325:T330)</f>
        <v>0</v>
      </c>
      <c r="AR324" s="122" t="s">
        <v>81</v>
      </c>
      <c r="AT324" s="129" t="s">
        <v>70</v>
      </c>
      <c r="AU324" s="129" t="s">
        <v>79</v>
      </c>
      <c r="AY324" s="122" t="s">
        <v>144</v>
      </c>
      <c r="BK324" s="130">
        <f>SUM(BK325:BK330)</f>
        <v>0</v>
      </c>
    </row>
    <row r="325" spans="2:65" s="1" customFormat="1" ht="33" customHeight="1">
      <c r="B325" s="133"/>
      <c r="C325" s="134" t="s">
        <v>391</v>
      </c>
      <c r="D325" s="134" t="s">
        <v>147</v>
      </c>
      <c r="E325" s="135" t="s">
        <v>1503</v>
      </c>
      <c r="F325" s="136" t="s">
        <v>1504</v>
      </c>
      <c r="G325" s="137" t="s">
        <v>318</v>
      </c>
      <c r="H325" s="138">
        <v>1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265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265</v>
      </c>
      <c r="BM325" s="146" t="s">
        <v>1505</v>
      </c>
    </row>
    <row r="326" spans="2:65" s="12" customFormat="1">
      <c r="B326" s="148"/>
      <c r="D326" s="149" t="s">
        <v>153</v>
      </c>
      <c r="E326" s="150" t="s">
        <v>1</v>
      </c>
      <c r="F326" s="151" t="s">
        <v>1506</v>
      </c>
      <c r="H326" s="150" t="s">
        <v>1</v>
      </c>
      <c r="I326" s="152"/>
      <c r="L326" s="148"/>
      <c r="M326" s="153"/>
      <c r="T326" s="154"/>
      <c r="AT326" s="150" t="s">
        <v>153</v>
      </c>
      <c r="AU326" s="150" t="s">
        <v>81</v>
      </c>
      <c r="AV326" s="12" t="s">
        <v>79</v>
      </c>
      <c r="AW326" s="12" t="s">
        <v>28</v>
      </c>
      <c r="AX326" s="12" t="s">
        <v>71</v>
      </c>
      <c r="AY326" s="150" t="s">
        <v>144</v>
      </c>
    </row>
    <row r="327" spans="2:65" s="13" customFormat="1">
      <c r="B327" s="155"/>
      <c r="D327" s="149" t="s">
        <v>153</v>
      </c>
      <c r="E327" s="156" t="s">
        <v>1</v>
      </c>
      <c r="F327" s="157" t="s">
        <v>79</v>
      </c>
      <c r="H327" s="158">
        <v>1</v>
      </c>
      <c r="I327" s="159"/>
      <c r="L327" s="155"/>
      <c r="M327" s="160"/>
      <c r="T327" s="161"/>
      <c r="AT327" s="156" t="s">
        <v>153</v>
      </c>
      <c r="AU327" s="156" t="s">
        <v>81</v>
      </c>
      <c r="AV327" s="13" t="s">
        <v>81</v>
      </c>
      <c r="AW327" s="13" t="s">
        <v>28</v>
      </c>
      <c r="AX327" s="13" t="s">
        <v>79</v>
      </c>
      <c r="AY327" s="156" t="s">
        <v>144</v>
      </c>
    </row>
    <row r="328" spans="2:65" s="1" customFormat="1" ht="24.2" customHeight="1">
      <c r="B328" s="133"/>
      <c r="C328" s="193" t="s">
        <v>395</v>
      </c>
      <c r="D328" s="193" t="s">
        <v>147</v>
      </c>
      <c r="E328" s="194" t="s">
        <v>1507</v>
      </c>
      <c r="F328" s="195" t="s">
        <v>1508</v>
      </c>
      <c r="G328" s="196" t="s">
        <v>318</v>
      </c>
      <c r="H328" s="197">
        <v>3</v>
      </c>
      <c r="I328" s="198"/>
      <c r="J328" s="198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265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265</v>
      </c>
      <c r="BM328" s="146" t="s">
        <v>1509</v>
      </c>
    </row>
    <row r="329" spans="2:65" s="1" customFormat="1" ht="24.2" customHeight="1">
      <c r="B329" s="133"/>
      <c r="C329" s="193" t="s">
        <v>399</v>
      </c>
      <c r="D329" s="193" t="s">
        <v>147</v>
      </c>
      <c r="E329" s="194" t="s">
        <v>1510</v>
      </c>
      <c r="F329" s="195" t="s">
        <v>1511</v>
      </c>
      <c r="G329" s="196" t="s">
        <v>318</v>
      </c>
      <c r="H329" s="197">
        <v>6</v>
      </c>
      <c r="I329" s="198"/>
      <c r="J329" s="198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0</v>
      </c>
      <c r="R329" s="144">
        <f>Q329*H329</f>
        <v>0</v>
      </c>
      <c r="S329" s="144">
        <v>0</v>
      </c>
      <c r="T329" s="145">
        <f>S329*H329</f>
        <v>0</v>
      </c>
      <c r="AR329" s="146" t="s">
        <v>265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265</v>
      </c>
      <c r="BM329" s="146" t="s">
        <v>1512</v>
      </c>
    </row>
    <row r="330" spans="2:65" s="1" customFormat="1" ht="24.2" customHeight="1">
      <c r="B330" s="133"/>
      <c r="C330" s="134" t="s">
        <v>405</v>
      </c>
      <c r="D330" s="134" t="s">
        <v>147</v>
      </c>
      <c r="E330" s="135" t="s">
        <v>543</v>
      </c>
      <c r="F330" s="136" t="s">
        <v>544</v>
      </c>
      <c r="G330" s="137" t="s">
        <v>491</v>
      </c>
      <c r="H330" s="187"/>
      <c r="I330" s="139"/>
      <c r="J330" s="140">
        <f>ROUND(I330*H330,2)</f>
        <v>0</v>
      </c>
      <c r="K330" s="141"/>
      <c r="L330" s="32"/>
      <c r="M330" s="142" t="s">
        <v>1</v>
      </c>
      <c r="N330" s="143" t="s">
        <v>36</v>
      </c>
      <c r="P330" s="144">
        <f>O330*H330</f>
        <v>0</v>
      </c>
      <c r="Q330" s="144">
        <v>0</v>
      </c>
      <c r="R330" s="144">
        <f>Q330*H330</f>
        <v>0</v>
      </c>
      <c r="S330" s="144">
        <v>0</v>
      </c>
      <c r="T330" s="145">
        <f>S330*H330</f>
        <v>0</v>
      </c>
      <c r="AR330" s="146" t="s">
        <v>265</v>
      </c>
      <c r="AT330" s="146" t="s">
        <v>147</v>
      </c>
      <c r="AU330" s="146" t="s">
        <v>81</v>
      </c>
      <c r="AY330" s="17" t="s">
        <v>144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79</v>
      </c>
      <c r="BK330" s="147">
        <f>ROUND(I330*H330,2)</f>
        <v>0</v>
      </c>
      <c r="BL330" s="17" t="s">
        <v>265</v>
      </c>
      <c r="BM330" s="146" t="s">
        <v>545</v>
      </c>
    </row>
    <row r="331" spans="2:65" s="11" customFormat="1" ht="22.9" customHeight="1">
      <c r="B331" s="121"/>
      <c r="D331" s="122" t="s">
        <v>70</v>
      </c>
      <c r="E331" s="131" t="s">
        <v>546</v>
      </c>
      <c r="F331" s="131" t="s">
        <v>547</v>
      </c>
      <c r="I331" s="124"/>
      <c r="J331" s="132">
        <f>BK331</f>
        <v>0</v>
      </c>
      <c r="L331" s="121"/>
      <c r="M331" s="126"/>
      <c r="P331" s="127">
        <f>SUM(P332:P376)</f>
        <v>0</v>
      </c>
      <c r="R331" s="127">
        <f>SUM(R332:R376)</f>
        <v>1.52450748</v>
      </c>
      <c r="T331" s="128">
        <f>SUM(T332:T376)</f>
        <v>0</v>
      </c>
      <c r="AR331" s="122" t="s">
        <v>81</v>
      </c>
      <c r="AT331" s="129" t="s">
        <v>70</v>
      </c>
      <c r="AU331" s="129" t="s">
        <v>79</v>
      </c>
      <c r="AY331" s="122" t="s">
        <v>144</v>
      </c>
      <c r="BK331" s="130">
        <f>SUM(BK332:BK376)</f>
        <v>0</v>
      </c>
    </row>
    <row r="332" spans="2:65" s="1" customFormat="1" ht="16.5" customHeight="1">
      <c r="B332" s="133"/>
      <c r="C332" s="134" t="s">
        <v>414</v>
      </c>
      <c r="D332" s="134" t="s">
        <v>147</v>
      </c>
      <c r="E332" s="135" t="s">
        <v>1513</v>
      </c>
      <c r="F332" s="136" t="s">
        <v>1514</v>
      </c>
      <c r="G332" s="137" t="s">
        <v>171</v>
      </c>
      <c r="H332" s="138">
        <v>49.4</v>
      </c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36</v>
      </c>
      <c r="P332" s="144">
        <f>O332*H332</f>
        <v>0</v>
      </c>
      <c r="Q332" s="144">
        <v>0</v>
      </c>
      <c r="R332" s="144">
        <f>Q332*H332</f>
        <v>0</v>
      </c>
      <c r="S332" s="144">
        <v>0</v>
      </c>
      <c r="T332" s="145">
        <f>S332*H332</f>
        <v>0</v>
      </c>
      <c r="AR332" s="146" t="s">
        <v>265</v>
      </c>
      <c r="AT332" s="146" t="s">
        <v>147</v>
      </c>
      <c r="AU332" s="146" t="s">
        <v>81</v>
      </c>
      <c r="AY332" s="17" t="s">
        <v>144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265</v>
      </c>
      <c r="BM332" s="146" t="s">
        <v>1515</v>
      </c>
    </row>
    <row r="333" spans="2:65" s="1" customFormat="1" ht="16.5" customHeight="1">
      <c r="B333" s="133"/>
      <c r="C333" s="134" t="s">
        <v>423</v>
      </c>
      <c r="D333" s="134" t="s">
        <v>147</v>
      </c>
      <c r="E333" s="135" t="s">
        <v>1516</v>
      </c>
      <c r="F333" s="136" t="s">
        <v>1517</v>
      </c>
      <c r="G333" s="137" t="s">
        <v>171</v>
      </c>
      <c r="H333" s="138">
        <v>49.4</v>
      </c>
      <c r="I333" s="139"/>
      <c r="J333" s="140">
        <f>ROUND(I333*H333,2)</f>
        <v>0</v>
      </c>
      <c r="K333" s="141"/>
      <c r="L333" s="32"/>
      <c r="M333" s="142" t="s">
        <v>1</v>
      </c>
      <c r="N333" s="143" t="s">
        <v>36</v>
      </c>
      <c r="P333" s="144">
        <f>O333*H333</f>
        <v>0</v>
      </c>
      <c r="Q333" s="144">
        <v>2.9999999999999997E-4</v>
      </c>
      <c r="R333" s="144">
        <f>Q333*H333</f>
        <v>1.4819999999999998E-2</v>
      </c>
      <c r="S333" s="144">
        <v>0</v>
      </c>
      <c r="T333" s="145">
        <f>S333*H333</f>
        <v>0</v>
      </c>
      <c r="AR333" s="146" t="s">
        <v>265</v>
      </c>
      <c r="AT333" s="146" t="s">
        <v>147</v>
      </c>
      <c r="AU333" s="146" t="s">
        <v>81</v>
      </c>
      <c r="AY333" s="17" t="s">
        <v>144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7" t="s">
        <v>79</v>
      </c>
      <c r="BK333" s="147">
        <f>ROUND(I333*H333,2)</f>
        <v>0</v>
      </c>
      <c r="BL333" s="17" t="s">
        <v>265</v>
      </c>
      <c r="BM333" s="146" t="s">
        <v>1518</v>
      </c>
    </row>
    <row r="334" spans="2:65" s="1" customFormat="1" ht="33" customHeight="1">
      <c r="B334" s="133"/>
      <c r="C334" s="134" t="s">
        <v>437</v>
      </c>
      <c r="D334" s="134" t="s">
        <v>147</v>
      </c>
      <c r="E334" s="135" t="s">
        <v>1519</v>
      </c>
      <c r="F334" s="136" t="s">
        <v>1520</v>
      </c>
      <c r="G334" s="137" t="s">
        <v>279</v>
      </c>
      <c r="H334" s="138">
        <v>13.506</v>
      </c>
      <c r="I334" s="139"/>
      <c r="J334" s="140">
        <f>ROUND(I334*H334,2)</f>
        <v>0</v>
      </c>
      <c r="K334" s="141"/>
      <c r="L334" s="32"/>
      <c r="M334" s="142" t="s">
        <v>1</v>
      </c>
      <c r="N334" s="143" t="s">
        <v>36</v>
      </c>
      <c r="P334" s="144">
        <f>O334*H334</f>
        <v>0</v>
      </c>
      <c r="Q334" s="144">
        <v>5.8E-4</v>
      </c>
      <c r="R334" s="144">
        <f>Q334*H334</f>
        <v>7.8334800000000003E-3</v>
      </c>
      <c r="S334" s="144">
        <v>0</v>
      </c>
      <c r="T334" s="145">
        <f>S334*H334</f>
        <v>0</v>
      </c>
      <c r="AR334" s="146" t="s">
        <v>265</v>
      </c>
      <c r="AT334" s="146" t="s">
        <v>147</v>
      </c>
      <c r="AU334" s="146" t="s">
        <v>81</v>
      </c>
      <c r="AY334" s="17" t="s">
        <v>144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7" t="s">
        <v>79</v>
      </c>
      <c r="BK334" s="147">
        <f>ROUND(I334*H334,2)</f>
        <v>0</v>
      </c>
      <c r="BL334" s="17" t="s">
        <v>265</v>
      </c>
      <c r="BM334" s="146" t="s">
        <v>1521</v>
      </c>
    </row>
    <row r="335" spans="2:65" s="12" customFormat="1">
      <c r="B335" s="148"/>
      <c r="D335" s="149" t="s">
        <v>153</v>
      </c>
      <c r="E335" s="150" t="s">
        <v>1</v>
      </c>
      <c r="F335" s="151" t="s">
        <v>174</v>
      </c>
      <c r="H335" s="150" t="s">
        <v>1</v>
      </c>
      <c r="I335" s="152"/>
      <c r="L335" s="148"/>
      <c r="M335" s="153"/>
      <c r="T335" s="154"/>
      <c r="AT335" s="150" t="s">
        <v>153</v>
      </c>
      <c r="AU335" s="150" t="s">
        <v>81</v>
      </c>
      <c r="AV335" s="12" t="s">
        <v>79</v>
      </c>
      <c r="AW335" s="12" t="s">
        <v>28</v>
      </c>
      <c r="AX335" s="12" t="s">
        <v>71</v>
      </c>
      <c r="AY335" s="150" t="s">
        <v>144</v>
      </c>
    </row>
    <row r="336" spans="2:65" s="12" customFormat="1">
      <c r="B336" s="148"/>
      <c r="D336" s="149" t="s">
        <v>153</v>
      </c>
      <c r="E336" s="150" t="s">
        <v>1</v>
      </c>
      <c r="F336" s="151" t="s">
        <v>270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65" s="13" customFormat="1">
      <c r="B337" s="155"/>
      <c r="D337" s="149" t="s">
        <v>153</v>
      </c>
      <c r="E337" s="156" t="s">
        <v>1</v>
      </c>
      <c r="F337" s="157" t="s">
        <v>1522</v>
      </c>
      <c r="H337" s="158">
        <v>4.96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65" s="14" customFormat="1">
      <c r="B338" s="173"/>
      <c r="D338" s="149" t="s">
        <v>153</v>
      </c>
      <c r="E338" s="174" t="s">
        <v>1</v>
      </c>
      <c r="F338" s="175" t="s">
        <v>178</v>
      </c>
      <c r="H338" s="176">
        <v>4.96</v>
      </c>
      <c r="I338" s="177"/>
      <c r="L338" s="173"/>
      <c r="M338" s="178"/>
      <c r="T338" s="179"/>
      <c r="AT338" s="174" t="s">
        <v>153</v>
      </c>
      <c r="AU338" s="174" t="s">
        <v>81</v>
      </c>
      <c r="AV338" s="14" t="s">
        <v>145</v>
      </c>
      <c r="AW338" s="14" t="s">
        <v>28</v>
      </c>
      <c r="AX338" s="14" t="s">
        <v>71</v>
      </c>
      <c r="AY338" s="174" t="s">
        <v>144</v>
      </c>
    </row>
    <row r="339" spans="2:65" s="12" customFormat="1">
      <c r="B339" s="148"/>
      <c r="D339" s="149" t="s">
        <v>153</v>
      </c>
      <c r="E339" s="150" t="s">
        <v>1</v>
      </c>
      <c r="F339" s="151" t="s">
        <v>179</v>
      </c>
      <c r="H339" s="150" t="s">
        <v>1</v>
      </c>
      <c r="I339" s="152"/>
      <c r="L339" s="148"/>
      <c r="M339" s="153"/>
      <c r="T339" s="154"/>
      <c r="AT339" s="150" t="s">
        <v>153</v>
      </c>
      <c r="AU339" s="150" t="s">
        <v>81</v>
      </c>
      <c r="AV339" s="12" t="s">
        <v>79</v>
      </c>
      <c r="AW339" s="12" t="s">
        <v>28</v>
      </c>
      <c r="AX339" s="12" t="s">
        <v>71</v>
      </c>
      <c r="AY339" s="150" t="s">
        <v>144</v>
      </c>
    </row>
    <row r="340" spans="2:65" s="12" customFormat="1">
      <c r="B340" s="148"/>
      <c r="D340" s="149" t="s">
        <v>153</v>
      </c>
      <c r="E340" s="150" t="s">
        <v>1</v>
      </c>
      <c r="F340" s="151" t="s">
        <v>272</v>
      </c>
      <c r="H340" s="150" t="s">
        <v>1</v>
      </c>
      <c r="I340" s="152"/>
      <c r="L340" s="148"/>
      <c r="M340" s="153"/>
      <c r="T340" s="154"/>
      <c r="AT340" s="150" t="s">
        <v>153</v>
      </c>
      <c r="AU340" s="150" t="s">
        <v>81</v>
      </c>
      <c r="AV340" s="12" t="s">
        <v>79</v>
      </c>
      <c r="AW340" s="12" t="s">
        <v>28</v>
      </c>
      <c r="AX340" s="12" t="s">
        <v>71</v>
      </c>
      <c r="AY340" s="150" t="s">
        <v>144</v>
      </c>
    </row>
    <row r="341" spans="2:65" s="13" customFormat="1">
      <c r="B341" s="155"/>
      <c r="D341" s="149" t="s">
        <v>153</v>
      </c>
      <c r="E341" s="156" t="s">
        <v>1</v>
      </c>
      <c r="F341" s="157" t="s">
        <v>1523</v>
      </c>
      <c r="H341" s="158">
        <v>3.798</v>
      </c>
      <c r="I341" s="159"/>
      <c r="L341" s="155"/>
      <c r="M341" s="160"/>
      <c r="T341" s="161"/>
      <c r="AT341" s="156" t="s">
        <v>153</v>
      </c>
      <c r="AU341" s="156" t="s">
        <v>81</v>
      </c>
      <c r="AV341" s="13" t="s">
        <v>81</v>
      </c>
      <c r="AW341" s="13" t="s">
        <v>28</v>
      </c>
      <c r="AX341" s="13" t="s">
        <v>71</v>
      </c>
      <c r="AY341" s="156" t="s">
        <v>144</v>
      </c>
    </row>
    <row r="342" spans="2:65" s="12" customFormat="1">
      <c r="B342" s="148"/>
      <c r="D342" s="149" t="s">
        <v>153</v>
      </c>
      <c r="E342" s="150" t="s">
        <v>1</v>
      </c>
      <c r="F342" s="151" t="s">
        <v>240</v>
      </c>
      <c r="H342" s="150" t="s">
        <v>1</v>
      </c>
      <c r="I342" s="152"/>
      <c r="L342" s="148"/>
      <c r="M342" s="153"/>
      <c r="T342" s="154"/>
      <c r="AT342" s="150" t="s">
        <v>153</v>
      </c>
      <c r="AU342" s="150" t="s">
        <v>81</v>
      </c>
      <c r="AV342" s="12" t="s">
        <v>79</v>
      </c>
      <c r="AW342" s="12" t="s">
        <v>28</v>
      </c>
      <c r="AX342" s="12" t="s">
        <v>71</v>
      </c>
      <c r="AY342" s="150" t="s">
        <v>144</v>
      </c>
    </row>
    <row r="343" spans="2:65" s="13" customFormat="1">
      <c r="B343" s="155"/>
      <c r="D343" s="149" t="s">
        <v>153</v>
      </c>
      <c r="E343" s="156" t="s">
        <v>1</v>
      </c>
      <c r="F343" s="157" t="s">
        <v>1524</v>
      </c>
      <c r="H343" s="158">
        <v>4.7480000000000002</v>
      </c>
      <c r="I343" s="159"/>
      <c r="L343" s="155"/>
      <c r="M343" s="160"/>
      <c r="T343" s="161"/>
      <c r="AT343" s="156" t="s">
        <v>153</v>
      </c>
      <c r="AU343" s="156" t="s">
        <v>81</v>
      </c>
      <c r="AV343" s="13" t="s">
        <v>81</v>
      </c>
      <c r="AW343" s="13" t="s">
        <v>28</v>
      </c>
      <c r="AX343" s="13" t="s">
        <v>71</v>
      </c>
      <c r="AY343" s="156" t="s">
        <v>144</v>
      </c>
    </row>
    <row r="344" spans="2:65" s="14" customFormat="1">
      <c r="B344" s="173"/>
      <c r="D344" s="149" t="s">
        <v>153</v>
      </c>
      <c r="E344" s="174" t="s">
        <v>1</v>
      </c>
      <c r="F344" s="175" t="s">
        <v>178</v>
      </c>
      <c r="H344" s="176">
        <v>8.5459999999999994</v>
      </c>
      <c r="I344" s="177"/>
      <c r="L344" s="173"/>
      <c r="M344" s="178"/>
      <c r="T344" s="179"/>
      <c r="AT344" s="174" t="s">
        <v>153</v>
      </c>
      <c r="AU344" s="174" t="s">
        <v>81</v>
      </c>
      <c r="AV344" s="14" t="s">
        <v>145</v>
      </c>
      <c r="AW344" s="14" t="s">
        <v>28</v>
      </c>
      <c r="AX344" s="14" t="s">
        <v>71</v>
      </c>
      <c r="AY344" s="174" t="s">
        <v>144</v>
      </c>
    </row>
    <row r="345" spans="2:65" s="15" customFormat="1">
      <c r="B345" s="180"/>
      <c r="D345" s="149" t="s">
        <v>153</v>
      </c>
      <c r="E345" s="181" t="s">
        <v>1</v>
      </c>
      <c r="F345" s="182" t="s">
        <v>182</v>
      </c>
      <c r="H345" s="183">
        <v>13.506</v>
      </c>
      <c r="I345" s="184"/>
      <c r="L345" s="180"/>
      <c r="M345" s="185"/>
      <c r="T345" s="186"/>
      <c r="AT345" s="181" t="s">
        <v>153</v>
      </c>
      <c r="AU345" s="181" t="s">
        <v>81</v>
      </c>
      <c r="AV345" s="15" t="s">
        <v>151</v>
      </c>
      <c r="AW345" s="15" t="s">
        <v>28</v>
      </c>
      <c r="AX345" s="15" t="s">
        <v>79</v>
      </c>
      <c r="AY345" s="181" t="s">
        <v>144</v>
      </c>
    </row>
    <row r="346" spans="2:65" s="1" customFormat="1" ht="33" customHeight="1">
      <c r="B346" s="133"/>
      <c r="C346" s="134" t="s">
        <v>441</v>
      </c>
      <c r="D346" s="134" t="s">
        <v>147</v>
      </c>
      <c r="E346" s="135" t="s">
        <v>1525</v>
      </c>
      <c r="F346" s="136" t="s">
        <v>1526</v>
      </c>
      <c r="G346" s="137" t="s">
        <v>171</v>
      </c>
      <c r="H346" s="138">
        <v>49.4</v>
      </c>
      <c r="I346" s="139"/>
      <c r="J346" s="140">
        <f>ROUND(I346*H346,2)</f>
        <v>0</v>
      </c>
      <c r="K346" s="141"/>
      <c r="L346" s="32"/>
      <c r="M346" s="142" t="s">
        <v>1</v>
      </c>
      <c r="N346" s="143" t="s">
        <v>36</v>
      </c>
      <c r="P346" s="144">
        <f>O346*H346</f>
        <v>0</v>
      </c>
      <c r="Q346" s="144">
        <v>5.3800000000000002E-3</v>
      </c>
      <c r="R346" s="144">
        <f>Q346*H346</f>
        <v>0.26577200000000001</v>
      </c>
      <c r="S346" s="144">
        <v>0</v>
      </c>
      <c r="T346" s="145">
        <f>S346*H346</f>
        <v>0</v>
      </c>
      <c r="AR346" s="146" t="s">
        <v>265</v>
      </c>
      <c r="AT346" s="146" t="s">
        <v>147</v>
      </c>
      <c r="AU346" s="146" t="s">
        <v>81</v>
      </c>
      <c r="AY346" s="17" t="s">
        <v>144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7" t="s">
        <v>79</v>
      </c>
      <c r="BK346" s="147">
        <f>ROUND(I346*H346,2)</f>
        <v>0</v>
      </c>
      <c r="BL346" s="17" t="s">
        <v>265</v>
      </c>
      <c r="BM346" s="146" t="s">
        <v>1527</v>
      </c>
    </row>
    <row r="347" spans="2:65" s="12" customFormat="1">
      <c r="B347" s="148"/>
      <c r="D347" s="149" t="s">
        <v>153</v>
      </c>
      <c r="E347" s="150" t="s">
        <v>1</v>
      </c>
      <c r="F347" s="151" t="s">
        <v>174</v>
      </c>
      <c r="H347" s="150" t="s">
        <v>1</v>
      </c>
      <c r="I347" s="152"/>
      <c r="L347" s="148"/>
      <c r="M347" s="153"/>
      <c r="T347" s="154"/>
      <c r="AT347" s="150" t="s">
        <v>153</v>
      </c>
      <c r="AU347" s="150" t="s">
        <v>81</v>
      </c>
      <c r="AV347" s="12" t="s">
        <v>79</v>
      </c>
      <c r="AW347" s="12" t="s">
        <v>28</v>
      </c>
      <c r="AX347" s="12" t="s">
        <v>71</v>
      </c>
      <c r="AY347" s="150" t="s">
        <v>144</v>
      </c>
    </row>
    <row r="348" spans="2:65" s="12" customFormat="1">
      <c r="B348" s="148"/>
      <c r="D348" s="149" t="s">
        <v>153</v>
      </c>
      <c r="E348" s="150" t="s">
        <v>1</v>
      </c>
      <c r="F348" s="151" t="s">
        <v>228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65" s="13" customFormat="1">
      <c r="B349" s="155"/>
      <c r="D349" s="149" t="s">
        <v>153</v>
      </c>
      <c r="E349" s="156" t="s">
        <v>1</v>
      </c>
      <c r="F349" s="157" t="s">
        <v>229</v>
      </c>
      <c r="H349" s="158">
        <v>4.16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65" s="12" customFormat="1">
      <c r="B350" s="148"/>
      <c r="D350" s="149" t="s">
        <v>153</v>
      </c>
      <c r="E350" s="150" t="s">
        <v>1</v>
      </c>
      <c r="F350" s="151" t="s">
        <v>270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65" s="13" customFormat="1">
      <c r="B351" s="155"/>
      <c r="D351" s="149" t="s">
        <v>153</v>
      </c>
      <c r="E351" s="156" t="s">
        <v>1</v>
      </c>
      <c r="F351" s="157" t="s">
        <v>1454</v>
      </c>
      <c r="H351" s="158">
        <v>2.65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65" s="12" customFormat="1">
      <c r="B352" s="148"/>
      <c r="D352" s="149" t="s">
        <v>153</v>
      </c>
      <c r="E352" s="150" t="s">
        <v>1</v>
      </c>
      <c r="F352" s="151" t="s">
        <v>230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51" s="13" customFormat="1">
      <c r="B353" s="155"/>
      <c r="D353" s="149" t="s">
        <v>153</v>
      </c>
      <c r="E353" s="156" t="s">
        <v>1</v>
      </c>
      <c r="F353" s="157" t="s">
        <v>231</v>
      </c>
      <c r="H353" s="158">
        <v>8.39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51" s="12" customFormat="1">
      <c r="B354" s="148"/>
      <c r="D354" s="149" t="s">
        <v>153</v>
      </c>
      <c r="E354" s="150" t="s">
        <v>1</v>
      </c>
      <c r="F354" s="151" t="s">
        <v>232</v>
      </c>
      <c r="H354" s="150" t="s">
        <v>1</v>
      </c>
      <c r="I354" s="152"/>
      <c r="L354" s="148"/>
      <c r="M354" s="153"/>
      <c r="T354" s="154"/>
      <c r="AT354" s="150" t="s">
        <v>153</v>
      </c>
      <c r="AU354" s="150" t="s">
        <v>81</v>
      </c>
      <c r="AV354" s="12" t="s">
        <v>79</v>
      </c>
      <c r="AW354" s="12" t="s">
        <v>28</v>
      </c>
      <c r="AX354" s="12" t="s">
        <v>71</v>
      </c>
      <c r="AY354" s="150" t="s">
        <v>144</v>
      </c>
    </row>
    <row r="355" spans="2:51" s="13" customFormat="1">
      <c r="B355" s="155"/>
      <c r="D355" s="149" t="s">
        <v>153</v>
      </c>
      <c r="E355" s="156" t="s">
        <v>1</v>
      </c>
      <c r="F355" s="157" t="s">
        <v>233</v>
      </c>
      <c r="H355" s="158">
        <v>9.5299999999999994</v>
      </c>
      <c r="I355" s="159"/>
      <c r="L355" s="155"/>
      <c r="M355" s="160"/>
      <c r="T355" s="161"/>
      <c r="AT355" s="156" t="s">
        <v>153</v>
      </c>
      <c r="AU355" s="156" t="s">
        <v>81</v>
      </c>
      <c r="AV355" s="13" t="s">
        <v>81</v>
      </c>
      <c r="AW355" s="13" t="s">
        <v>28</v>
      </c>
      <c r="AX355" s="13" t="s">
        <v>71</v>
      </c>
      <c r="AY355" s="156" t="s">
        <v>144</v>
      </c>
    </row>
    <row r="356" spans="2:51" s="14" customFormat="1">
      <c r="B356" s="173"/>
      <c r="D356" s="149" t="s">
        <v>153</v>
      </c>
      <c r="E356" s="174" t="s">
        <v>1</v>
      </c>
      <c r="F356" s="175" t="s">
        <v>178</v>
      </c>
      <c r="H356" s="176">
        <v>24.73</v>
      </c>
      <c r="I356" s="177"/>
      <c r="L356" s="173"/>
      <c r="M356" s="178"/>
      <c r="T356" s="179"/>
      <c r="AT356" s="174" t="s">
        <v>153</v>
      </c>
      <c r="AU356" s="174" t="s">
        <v>81</v>
      </c>
      <c r="AV356" s="14" t="s">
        <v>145</v>
      </c>
      <c r="AW356" s="14" t="s">
        <v>28</v>
      </c>
      <c r="AX356" s="14" t="s">
        <v>71</v>
      </c>
      <c r="AY356" s="174" t="s">
        <v>144</v>
      </c>
    </row>
    <row r="357" spans="2:51" s="12" customFormat="1">
      <c r="B357" s="148"/>
      <c r="D357" s="149" t="s">
        <v>153</v>
      </c>
      <c r="E357" s="150" t="s">
        <v>1</v>
      </c>
      <c r="F357" s="151" t="s">
        <v>179</v>
      </c>
      <c r="H357" s="150" t="s">
        <v>1</v>
      </c>
      <c r="I357" s="152"/>
      <c r="L357" s="148"/>
      <c r="M357" s="153"/>
      <c r="T357" s="154"/>
      <c r="AT357" s="150" t="s">
        <v>153</v>
      </c>
      <c r="AU357" s="150" t="s">
        <v>81</v>
      </c>
      <c r="AV357" s="12" t="s">
        <v>79</v>
      </c>
      <c r="AW357" s="12" t="s">
        <v>28</v>
      </c>
      <c r="AX357" s="12" t="s">
        <v>71</v>
      </c>
      <c r="AY357" s="150" t="s">
        <v>144</v>
      </c>
    </row>
    <row r="358" spans="2:51" s="12" customFormat="1">
      <c r="B358" s="148"/>
      <c r="D358" s="149" t="s">
        <v>153</v>
      </c>
      <c r="E358" s="150" t="s">
        <v>1</v>
      </c>
      <c r="F358" s="151" t="s">
        <v>272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51" s="13" customFormat="1">
      <c r="B359" s="155"/>
      <c r="D359" s="149" t="s">
        <v>153</v>
      </c>
      <c r="E359" s="156" t="s">
        <v>1</v>
      </c>
      <c r="F359" s="157" t="s">
        <v>1455</v>
      </c>
      <c r="H359" s="158">
        <v>3.24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51" s="12" customFormat="1">
      <c r="B360" s="148"/>
      <c r="D360" s="149" t="s">
        <v>153</v>
      </c>
      <c r="E360" s="150" t="s">
        <v>1</v>
      </c>
      <c r="F360" s="151" t="s">
        <v>234</v>
      </c>
      <c r="H360" s="150" t="s">
        <v>1</v>
      </c>
      <c r="I360" s="152"/>
      <c r="L360" s="148"/>
      <c r="M360" s="153"/>
      <c r="T360" s="154"/>
      <c r="AT360" s="150" t="s">
        <v>153</v>
      </c>
      <c r="AU360" s="150" t="s">
        <v>81</v>
      </c>
      <c r="AV360" s="12" t="s">
        <v>79</v>
      </c>
      <c r="AW360" s="12" t="s">
        <v>28</v>
      </c>
      <c r="AX360" s="12" t="s">
        <v>71</v>
      </c>
      <c r="AY360" s="150" t="s">
        <v>144</v>
      </c>
    </row>
    <row r="361" spans="2:51" s="13" customFormat="1">
      <c r="B361" s="155"/>
      <c r="D361" s="149" t="s">
        <v>153</v>
      </c>
      <c r="E361" s="156" t="s">
        <v>1</v>
      </c>
      <c r="F361" s="157" t="s">
        <v>235</v>
      </c>
      <c r="H361" s="158">
        <v>1.71</v>
      </c>
      <c r="I361" s="159"/>
      <c r="L361" s="155"/>
      <c r="M361" s="160"/>
      <c r="T361" s="161"/>
      <c r="AT361" s="156" t="s">
        <v>153</v>
      </c>
      <c r="AU361" s="156" t="s">
        <v>81</v>
      </c>
      <c r="AV361" s="13" t="s">
        <v>81</v>
      </c>
      <c r="AW361" s="13" t="s">
        <v>28</v>
      </c>
      <c r="AX361" s="13" t="s">
        <v>71</v>
      </c>
      <c r="AY361" s="156" t="s">
        <v>144</v>
      </c>
    </row>
    <row r="362" spans="2:51" s="12" customFormat="1">
      <c r="B362" s="148"/>
      <c r="D362" s="149" t="s">
        <v>153</v>
      </c>
      <c r="E362" s="150" t="s">
        <v>1</v>
      </c>
      <c r="F362" s="151" t="s">
        <v>236</v>
      </c>
      <c r="H362" s="150" t="s">
        <v>1</v>
      </c>
      <c r="I362" s="152"/>
      <c r="L362" s="148"/>
      <c r="M362" s="153"/>
      <c r="T362" s="154"/>
      <c r="AT362" s="150" t="s">
        <v>153</v>
      </c>
      <c r="AU362" s="150" t="s">
        <v>81</v>
      </c>
      <c r="AV362" s="12" t="s">
        <v>79</v>
      </c>
      <c r="AW362" s="12" t="s">
        <v>28</v>
      </c>
      <c r="AX362" s="12" t="s">
        <v>71</v>
      </c>
      <c r="AY362" s="150" t="s">
        <v>144</v>
      </c>
    </row>
    <row r="363" spans="2:51" s="13" customFormat="1">
      <c r="B363" s="155"/>
      <c r="D363" s="149" t="s">
        <v>153</v>
      </c>
      <c r="E363" s="156" t="s">
        <v>1</v>
      </c>
      <c r="F363" s="157" t="s">
        <v>237</v>
      </c>
      <c r="H363" s="158">
        <v>8.99</v>
      </c>
      <c r="I363" s="159"/>
      <c r="L363" s="155"/>
      <c r="M363" s="160"/>
      <c r="T363" s="161"/>
      <c r="AT363" s="156" t="s">
        <v>153</v>
      </c>
      <c r="AU363" s="156" t="s">
        <v>81</v>
      </c>
      <c r="AV363" s="13" t="s">
        <v>81</v>
      </c>
      <c r="AW363" s="13" t="s">
        <v>28</v>
      </c>
      <c r="AX363" s="13" t="s">
        <v>71</v>
      </c>
      <c r="AY363" s="156" t="s">
        <v>144</v>
      </c>
    </row>
    <row r="364" spans="2:51" s="12" customFormat="1">
      <c r="B364" s="148"/>
      <c r="D364" s="149" t="s">
        <v>153</v>
      </c>
      <c r="E364" s="150" t="s">
        <v>1</v>
      </c>
      <c r="F364" s="151" t="s">
        <v>238</v>
      </c>
      <c r="H364" s="150" t="s">
        <v>1</v>
      </c>
      <c r="I364" s="152"/>
      <c r="L364" s="148"/>
      <c r="M364" s="153"/>
      <c r="T364" s="154"/>
      <c r="AT364" s="150" t="s">
        <v>153</v>
      </c>
      <c r="AU364" s="150" t="s">
        <v>81</v>
      </c>
      <c r="AV364" s="12" t="s">
        <v>79</v>
      </c>
      <c r="AW364" s="12" t="s">
        <v>28</v>
      </c>
      <c r="AX364" s="12" t="s">
        <v>71</v>
      </c>
      <c r="AY364" s="150" t="s">
        <v>144</v>
      </c>
    </row>
    <row r="365" spans="2:51" s="13" customFormat="1">
      <c r="B365" s="155"/>
      <c r="D365" s="149" t="s">
        <v>153</v>
      </c>
      <c r="E365" s="156" t="s">
        <v>1</v>
      </c>
      <c r="F365" s="157" t="s">
        <v>239</v>
      </c>
      <c r="H365" s="158">
        <v>9.07</v>
      </c>
      <c r="I365" s="159"/>
      <c r="L365" s="155"/>
      <c r="M365" s="160"/>
      <c r="T365" s="161"/>
      <c r="AT365" s="156" t="s">
        <v>153</v>
      </c>
      <c r="AU365" s="156" t="s">
        <v>81</v>
      </c>
      <c r="AV365" s="13" t="s">
        <v>81</v>
      </c>
      <c r="AW365" s="13" t="s">
        <v>28</v>
      </c>
      <c r="AX365" s="13" t="s">
        <v>71</v>
      </c>
      <c r="AY365" s="156" t="s">
        <v>144</v>
      </c>
    </row>
    <row r="366" spans="2:51" s="12" customFormat="1">
      <c r="B366" s="148"/>
      <c r="D366" s="149" t="s">
        <v>153</v>
      </c>
      <c r="E366" s="150" t="s">
        <v>1</v>
      </c>
      <c r="F366" s="151" t="s">
        <v>240</v>
      </c>
      <c r="H366" s="150" t="s">
        <v>1</v>
      </c>
      <c r="I366" s="152"/>
      <c r="L366" s="148"/>
      <c r="M366" s="153"/>
      <c r="T366" s="154"/>
      <c r="AT366" s="150" t="s">
        <v>153</v>
      </c>
      <c r="AU366" s="150" t="s">
        <v>81</v>
      </c>
      <c r="AV366" s="12" t="s">
        <v>79</v>
      </c>
      <c r="AW366" s="12" t="s">
        <v>28</v>
      </c>
      <c r="AX366" s="12" t="s">
        <v>71</v>
      </c>
      <c r="AY366" s="150" t="s">
        <v>144</v>
      </c>
    </row>
    <row r="367" spans="2:51" s="13" customFormat="1">
      <c r="B367" s="155"/>
      <c r="D367" s="149" t="s">
        <v>153</v>
      </c>
      <c r="E367" s="156" t="s">
        <v>1</v>
      </c>
      <c r="F367" s="157" t="s">
        <v>241</v>
      </c>
      <c r="H367" s="158">
        <v>1.66</v>
      </c>
      <c r="I367" s="159"/>
      <c r="L367" s="155"/>
      <c r="M367" s="160"/>
      <c r="T367" s="161"/>
      <c r="AT367" s="156" t="s">
        <v>153</v>
      </c>
      <c r="AU367" s="156" t="s">
        <v>81</v>
      </c>
      <c r="AV367" s="13" t="s">
        <v>81</v>
      </c>
      <c r="AW367" s="13" t="s">
        <v>28</v>
      </c>
      <c r="AX367" s="13" t="s">
        <v>71</v>
      </c>
      <c r="AY367" s="156" t="s">
        <v>144</v>
      </c>
    </row>
    <row r="368" spans="2:51" s="14" customFormat="1">
      <c r="B368" s="173"/>
      <c r="D368" s="149" t="s">
        <v>153</v>
      </c>
      <c r="E368" s="174" t="s">
        <v>1</v>
      </c>
      <c r="F368" s="175" t="s">
        <v>178</v>
      </c>
      <c r="H368" s="176">
        <v>24.67</v>
      </c>
      <c r="I368" s="177"/>
      <c r="L368" s="173"/>
      <c r="M368" s="178"/>
      <c r="T368" s="179"/>
      <c r="AT368" s="174" t="s">
        <v>153</v>
      </c>
      <c r="AU368" s="174" t="s">
        <v>81</v>
      </c>
      <c r="AV368" s="14" t="s">
        <v>145</v>
      </c>
      <c r="AW368" s="14" t="s">
        <v>28</v>
      </c>
      <c r="AX368" s="14" t="s">
        <v>71</v>
      </c>
      <c r="AY368" s="174" t="s">
        <v>144</v>
      </c>
    </row>
    <row r="369" spans="2:65" s="15" customFormat="1">
      <c r="B369" s="180"/>
      <c r="D369" s="149" t="s">
        <v>153</v>
      </c>
      <c r="E369" s="181" t="s">
        <v>1</v>
      </c>
      <c r="F369" s="182" t="s">
        <v>182</v>
      </c>
      <c r="H369" s="183">
        <v>49.4</v>
      </c>
      <c r="I369" s="184"/>
      <c r="L369" s="180"/>
      <c r="M369" s="185"/>
      <c r="T369" s="186"/>
      <c r="AT369" s="181" t="s">
        <v>153</v>
      </c>
      <c r="AU369" s="181" t="s">
        <v>81</v>
      </c>
      <c r="AV369" s="15" t="s">
        <v>151</v>
      </c>
      <c r="AW369" s="15" t="s">
        <v>28</v>
      </c>
      <c r="AX369" s="15" t="s">
        <v>79</v>
      </c>
      <c r="AY369" s="181" t="s">
        <v>144</v>
      </c>
    </row>
    <row r="370" spans="2:65" s="1" customFormat="1" ht="37.9" customHeight="1">
      <c r="B370" s="133"/>
      <c r="C370" s="162" t="s">
        <v>445</v>
      </c>
      <c r="D370" s="162" t="s">
        <v>163</v>
      </c>
      <c r="E370" s="163" t="s">
        <v>1528</v>
      </c>
      <c r="F370" s="164" t="s">
        <v>1529</v>
      </c>
      <c r="G370" s="165" t="s">
        <v>171</v>
      </c>
      <c r="H370" s="166">
        <v>55.960999999999999</v>
      </c>
      <c r="I370" s="167"/>
      <c r="J370" s="168">
        <f>ROUND(I370*H370,2)</f>
        <v>0</v>
      </c>
      <c r="K370" s="169"/>
      <c r="L370" s="170"/>
      <c r="M370" s="171" t="s">
        <v>1</v>
      </c>
      <c r="N370" s="172" t="s">
        <v>36</v>
      </c>
      <c r="P370" s="144">
        <f>O370*H370</f>
        <v>0</v>
      </c>
      <c r="Q370" s="144">
        <v>2.1999999999999999E-2</v>
      </c>
      <c r="R370" s="144">
        <f>Q370*H370</f>
        <v>1.231142</v>
      </c>
      <c r="S370" s="144">
        <v>0</v>
      </c>
      <c r="T370" s="145">
        <f>S370*H370</f>
        <v>0</v>
      </c>
      <c r="AR370" s="146" t="s">
        <v>355</v>
      </c>
      <c r="AT370" s="146" t="s">
        <v>163</v>
      </c>
      <c r="AU370" s="146" t="s">
        <v>81</v>
      </c>
      <c r="AY370" s="17" t="s">
        <v>144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7" t="s">
        <v>79</v>
      </c>
      <c r="BK370" s="147">
        <f>ROUND(I370*H370,2)</f>
        <v>0</v>
      </c>
      <c r="BL370" s="17" t="s">
        <v>265</v>
      </c>
      <c r="BM370" s="146" t="s">
        <v>1530</v>
      </c>
    </row>
    <row r="371" spans="2:65" s="13" customFormat="1">
      <c r="B371" s="155"/>
      <c r="D371" s="149" t="s">
        <v>153</v>
      </c>
      <c r="E371" s="156" t="s">
        <v>1</v>
      </c>
      <c r="F371" s="157" t="s">
        <v>1531</v>
      </c>
      <c r="H371" s="158">
        <v>54.34</v>
      </c>
      <c r="I371" s="159"/>
      <c r="L371" s="155"/>
      <c r="M371" s="160"/>
      <c r="T371" s="161"/>
      <c r="AT371" s="156" t="s">
        <v>153</v>
      </c>
      <c r="AU371" s="156" t="s">
        <v>81</v>
      </c>
      <c r="AV371" s="13" t="s">
        <v>81</v>
      </c>
      <c r="AW371" s="13" t="s">
        <v>28</v>
      </c>
      <c r="AX371" s="13" t="s">
        <v>71</v>
      </c>
      <c r="AY371" s="156" t="s">
        <v>144</v>
      </c>
    </row>
    <row r="372" spans="2:65" s="13" customFormat="1">
      <c r="B372" s="155"/>
      <c r="D372" s="149" t="s">
        <v>153</v>
      </c>
      <c r="E372" s="156" t="s">
        <v>1</v>
      </c>
      <c r="F372" s="157" t="s">
        <v>1532</v>
      </c>
      <c r="H372" s="158">
        <v>1.621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65" s="15" customFormat="1">
      <c r="B373" s="180"/>
      <c r="D373" s="149" t="s">
        <v>153</v>
      </c>
      <c r="E373" s="181" t="s">
        <v>1</v>
      </c>
      <c r="F373" s="182" t="s">
        <v>182</v>
      </c>
      <c r="H373" s="183">
        <v>55.960999999999999</v>
      </c>
      <c r="I373" s="184"/>
      <c r="L373" s="180"/>
      <c r="M373" s="185"/>
      <c r="T373" s="186"/>
      <c r="AT373" s="181" t="s">
        <v>153</v>
      </c>
      <c r="AU373" s="181" t="s">
        <v>81</v>
      </c>
      <c r="AV373" s="15" t="s">
        <v>151</v>
      </c>
      <c r="AW373" s="15" t="s">
        <v>28</v>
      </c>
      <c r="AX373" s="15" t="s">
        <v>79</v>
      </c>
      <c r="AY373" s="181" t="s">
        <v>144</v>
      </c>
    </row>
    <row r="374" spans="2:65" s="1" customFormat="1" ht="16.5" customHeight="1">
      <c r="B374" s="133"/>
      <c r="C374" s="193" t="s">
        <v>451</v>
      </c>
      <c r="D374" s="193" t="s">
        <v>147</v>
      </c>
      <c r="E374" s="194" t="s">
        <v>1533</v>
      </c>
      <c r="F374" s="195" t="s">
        <v>1534</v>
      </c>
      <c r="G374" s="196" t="s">
        <v>171</v>
      </c>
      <c r="H374" s="197">
        <v>49.4</v>
      </c>
      <c r="I374" s="198"/>
      <c r="J374" s="198">
        <f>ROUND(I374*H374,2)</f>
        <v>0</v>
      </c>
      <c r="K374" s="141"/>
      <c r="L374" s="32"/>
      <c r="M374" s="142" t="s">
        <v>1</v>
      </c>
      <c r="N374" s="143" t="s">
        <v>36</v>
      </c>
      <c r="P374" s="144">
        <f>O374*H374</f>
        <v>0</v>
      </c>
      <c r="Q374" s="144">
        <v>1E-4</v>
      </c>
      <c r="R374" s="144">
        <f>Q374*H374</f>
        <v>4.9399999999999999E-3</v>
      </c>
      <c r="S374" s="144">
        <v>0</v>
      </c>
      <c r="T374" s="145">
        <f>S374*H374</f>
        <v>0</v>
      </c>
      <c r="AR374" s="146" t="s">
        <v>265</v>
      </c>
      <c r="AT374" s="146" t="s">
        <v>147</v>
      </c>
      <c r="AU374" s="146" t="s">
        <v>81</v>
      </c>
      <c r="AY374" s="17" t="s">
        <v>144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7" t="s">
        <v>79</v>
      </c>
      <c r="BK374" s="147">
        <f>ROUND(I374*H374,2)</f>
        <v>0</v>
      </c>
      <c r="BL374" s="17" t="s">
        <v>265</v>
      </c>
      <c r="BM374" s="146" t="s">
        <v>1535</v>
      </c>
    </row>
    <row r="375" spans="2:65" s="13" customFormat="1">
      <c r="B375" s="155"/>
      <c r="D375" s="149" t="s">
        <v>153</v>
      </c>
      <c r="E375" s="156" t="s">
        <v>1</v>
      </c>
      <c r="F375" s="157" t="s">
        <v>359</v>
      </c>
      <c r="H375" s="158">
        <v>49.4</v>
      </c>
      <c r="I375" s="159"/>
      <c r="L375" s="155"/>
      <c r="M375" s="160"/>
      <c r="T375" s="161"/>
      <c r="AT375" s="156" t="s">
        <v>153</v>
      </c>
      <c r="AU375" s="156" t="s">
        <v>81</v>
      </c>
      <c r="AV375" s="13" t="s">
        <v>81</v>
      </c>
      <c r="AW375" s="13" t="s">
        <v>28</v>
      </c>
      <c r="AX375" s="13" t="s">
        <v>79</v>
      </c>
      <c r="AY375" s="156" t="s">
        <v>144</v>
      </c>
    </row>
    <row r="376" spans="2:65" s="1" customFormat="1" ht="24.2" customHeight="1">
      <c r="B376" s="133"/>
      <c r="C376" s="134" t="s">
        <v>456</v>
      </c>
      <c r="D376" s="134" t="s">
        <v>147</v>
      </c>
      <c r="E376" s="135" t="s">
        <v>561</v>
      </c>
      <c r="F376" s="136" t="s">
        <v>562</v>
      </c>
      <c r="G376" s="137" t="s">
        <v>491</v>
      </c>
      <c r="H376" s="187"/>
      <c r="I376" s="139"/>
      <c r="J376" s="140">
        <f>ROUND(I376*H376,2)</f>
        <v>0</v>
      </c>
      <c r="K376" s="141"/>
      <c r="L376" s="32"/>
      <c r="M376" s="142" t="s">
        <v>1</v>
      </c>
      <c r="N376" s="143" t="s">
        <v>36</v>
      </c>
      <c r="P376" s="144">
        <f>O376*H376</f>
        <v>0</v>
      </c>
      <c r="Q376" s="144">
        <v>0</v>
      </c>
      <c r="R376" s="144">
        <f>Q376*H376</f>
        <v>0</v>
      </c>
      <c r="S376" s="144">
        <v>0</v>
      </c>
      <c r="T376" s="145">
        <f>S376*H376</f>
        <v>0</v>
      </c>
      <c r="AR376" s="146" t="s">
        <v>265</v>
      </c>
      <c r="AT376" s="146" t="s">
        <v>147</v>
      </c>
      <c r="AU376" s="146" t="s">
        <v>81</v>
      </c>
      <c r="AY376" s="17" t="s">
        <v>144</v>
      </c>
      <c r="BE376" s="147">
        <f>IF(N376="základní",J376,0)</f>
        <v>0</v>
      </c>
      <c r="BF376" s="147">
        <f>IF(N376="snížená",J376,0)</f>
        <v>0</v>
      </c>
      <c r="BG376" s="147">
        <f>IF(N376="zákl. přenesená",J376,0)</f>
        <v>0</v>
      </c>
      <c r="BH376" s="147">
        <f>IF(N376="sníž. přenesená",J376,0)</f>
        <v>0</v>
      </c>
      <c r="BI376" s="147">
        <f>IF(N376="nulová",J376,0)</f>
        <v>0</v>
      </c>
      <c r="BJ376" s="17" t="s">
        <v>79</v>
      </c>
      <c r="BK376" s="147">
        <f>ROUND(I376*H376,2)</f>
        <v>0</v>
      </c>
      <c r="BL376" s="17" t="s">
        <v>265</v>
      </c>
      <c r="BM376" s="146" t="s">
        <v>563</v>
      </c>
    </row>
    <row r="377" spans="2:65" s="11" customFormat="1" ht="22.9" customHeight="1">
      <c r="B377" s="121"/>
      <c r="D377" s="122" t="s">
        <v>70</v>
      </c>
      <c r="E377" s="131" t="s">
        <v>564</v>
      </c>
      <c r="F377" s="131" t="s">
        <v>565</v>
      </c>
      <c r="I377" s="124"/>
      <c r="J377" s="132">
        <f>BK377</f>
        <v>0</v>
      </c>
      <c r="L377" s="121"/>
      <c r="M377" s="126"/>
      <c r="P377" s="127">
        <f>SUM(P378:P450)</f>
        <v>0</v>
      </c>
      <c r="R377" s="127">
        <f>SUM(R378:R450)</f>
        <v>3.3522559499999995</v>
      </c>
      <c r="T377" s="128">
        <f>SUM(T378:T450)</f>
        <v>0</v>
      </c>
      <c r="AR377" s="122" t="s">
        <v>81</v>
      </c>
      <c r="AT377" s="129" t="s">
        <v>70</v>
      </c>
      <c r="AU377" s="129" t="s">
        <v>79</v>
      </c>
      <c r="AY377" s="122" t="s">
        <v>144</v>
      </c>
      <c r="BK377" s="130">
        <f>SUM(BK378:BK450)</f>
        <v>0</v>
      </c>
    </row>
    <row r="378" spans="2:65" s="1" customFormat="1" ht="16.5" customHeight="1">
      <c r="B378" s="133"/>
      <c r="C378" s="134" t="s">
        <v>461</v>
      </c>
      <c r="D378" s="134" t="s">
        <v>147</v>
      </c>
      <c r="E378" s="135" t="s">
        <v>1536</v>
      </c>
      <c r="F378" s="136" t="s">
        <v>1537</v>
      </c>
      <c r="G378" s="137" t="s">
        <v>171</v>
      </c>
      <c r="H378" s="138">
        <v>171.23699999999999</v>
      </c>
      <c r="I378" s="139"/>
      <c r="J378" s="140">
        <f>ROUND(I378*H378,2)</f>
        <v>0</v>
      </c>
      <c r="K378" s="141"/>
      <c r="L378" s="32"/>
      <c r="M378" s="142" t="s">
        <v>1</v>
      </c>
      <c r="N378" s="143" t="s">
        <v>36</v>
      </c>
      <c r="P378" s="144">
        <f>O378*H378</f>
        <v>0</v>
      </c>
      <c r="Q378" s="144">
        <v>2.9999999999999997E-4</v>
      </c>
      <c r="R378" s="144">
        <f>Q378*H378</f>
        <v>5.1371099999999996E-2</v>
      </c>
      <c r="S378" s="144">
        <v>0</v>
      </c>
      <c r="T378" s="145">
        <f>S378*H378</f>
        <v>0</v>
      </c>
      <c r="AR378" s="146" t="s">
        <v>265</v>
      </c>
      <c r="AT378" s="146" t="s">
        <v>147</v>
      </c>
      <c r="AU378" s="146" t="s">
        <v>81</v>
      </c>
      <c r="AY378" s="17" t="s">
        <v>144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7" t="s">
        <v>79</v>
      </c>
      <c r="BK378" s="147">
        <f>ROUND(I378*H378,2)</f>
        <v>0</v>
      </c>
      <c r="BL378" s="17" t="s">
        <v>265</v>
      </c>
      <c r="BM378" s="146" t="s">
        <v>1538</v>
      </c>
    </row>
    <row r="379" spans="2:65" s="13" customFormat="1">
      <c r="B379" s="155"/>
      <c r="D379" s="149" t="s">
        <v>153</v>
      </c>
      <c r="E379" s="156" t="s">
        <v>1</v>
      </c>
      <c r="F379" s="157" t="s">
        <v>1539</v>
      </c>
      <c r="H379" s="158">
        <v>162.13300000000001</v>
      </c>
      <c r="I379" s="159"/>
      <c r="L379" s="155"/>
      <c r="M379" s="160"/>
      <c r="T379" s="161"/>
      <c r="AT379" s="156" t="s">
        <v>153</v>
      </c>
      <c r="AU379" s="156" t="s">
        <v>81</v>
      </c>
      <c r="AV379" s="13" t="s">
        <v>81</v>
      </c>
      <c r="AW379" s="13" t="s">
        <v>28</v>
      </c>
      <c r="AX379" s="13" t="s">
        <v>71</v>
      </c>
      <c r="AY379" s="156" t="s">
        <v>144</v>
      </c>
    </row>
    <row r="380" spans="2:65" s="13" customFormat="1">
      <c r="B380" s="155"/>
      <c r="D380" s="149" t="s">
        <v>153</v>
      </c>
      <c r="E380" s="156" t="s">
        <v>1</v>
      </c>
      <c r="F380" s="157" t="s">
        <v>1540</v>
      </c>
      <c r="H380" s="158">
        <v>4.9119999999999999</v>
      </c>
      <c r="I380" s="159"/>
      <c r="L380" s="155"/>
      <c r="M380" s="160"/>
      <c r="T380" s="161"/>
      <c r="AT380" s="156" t="s">
        <v>153</v>
      </c>
      <c r="AU380" s="156" t="s">
        <v>81</v>
      </c>
      <c r="AV380" s="13" t="s">
        <v>81</v>
      </c>
      <c r="AW380" s="13" t="s">
        <v>28</v>
      </c>
      <c r="AX380" s="13" t="s">
        <v>71</v>
      </c>
      <c r="AY380" s="156" t="s">
        <v>144</v>
      </c>
    </row>
    <row r="381" spans="2:65" s="13" customFormat="1">
      <c r="B381" s="155"/>
      <c r="D381" s="149" t="s">
        <v>153</v>
      </c>
      <c r="E381" s="156" t="s">
        <v>1</v>
      </c>
      <c r="F381" s="157" t="s">
        <v>1541</v>
      </c>
      <c r="H381" s="158">
        <v>4.1920000000000002</v>
      </c>
      <c r="I381" s="159"/>
      <c r="L381" s="155"/>
      <c r="M381" s="160"/>
      <c r="T381" s="161"/>
      <c r="AT381" s="156" t="s">
        <v>153</v>
      </c>
      <c r="AU381" s="156" t="s">
        <v>81</v>
      </c>
      <c r="AV381" s="13" t="s">
        <v>81</v>
      </c>
      <c r="AW381" s="13" t="s">
        <v>28</v>
      </c>
      <c r="AX381" s="13" t="s">
        <v>71</v>
      </c>
      <c r="AY381" s="156" t="s">
        <v>144</v>
      </c>
    </row>
    <row r="382" spans="2:65" s="15" customFormat="1">
      <c r="B382" s="180"/>
      <c r="D382" s="149" t="s">
        <v>153</v>
      </c>
      <c r="E382" s="181" t="s">
        <v>1</v>
      </c>
      <c r="F382" s="182" t="s">
        <v>182</v>
      </c>
      <c r="H382" s="183">
        <v>171.23699999999999</v>
      </c>
      <c r="I382" s="184"/>
      <c r="L382" s="180"/>
      <c r="M382" s="185"/>
      <c r="T382" s="186"/>
      <c r="AT382" s="181" t="s">
        <v>153</v>
      </c>
      <c r="AU382" s="181" t="s">
        <v>81</v>
      </c>
      <c r="AV382" s="15" t="s">
        <v>151</v>
      </c>
      <c r="AW382" s="15" t="s">
        <v>28</v>
      </c>
      <c r="AX382" s="15" t="s">
        <v>79</v>
      </c>
      <c r="AY382" s="181" t="s">
        <v>144</v>
      </c>
    </row>
    <row r="383" spans="2:65" s="1" customFormat="1" ht="24.2" customHeight="1">
      <c r="B383" s="133"/>
      <c r="C383" s="134" t="s">
        <v>468</v>
      </c>
      <c r="D383" s="134" t="s">
        <v>147</v>
      </c>
      <c r="E383" s="135" t="s">
        <v>1542</v>
      </c>
      <c r="F383" s="136" t="s">
        <v>1543</v>
      </c>
      <c r="G383" s="137" t="s">
        <v>318</v>
      </c>
      <c r="H383" s="138">
        <v>14</v>
      </c>
      <c r="I383" s="139"/>
      <c r="J383" s="140">
        <f>ROUND(I383*H383,2)</f>
        <v>0</v>
      </c>
      <c r="K383" s="141"/>
      <c r="L383" s="32"/>
      <c r="M383" s="142" t="s">
        <v>1</v>
      </c>
      <c r="N383" s="143" t="s">
        <v>36</v>
      </c>
      <c r="P383" s="144">
        <f>O383*H383</f>
        <v>0</v>
      </c>
      <c r="Q383" s="144">
        <v>2.1000000000000001E-4</v>
      </c>
      <c r="R383" s="144">
        <f>Q383*H383</f>
        <v>2.9399999999999999E-3</v>
      </c>
      <c r="S383" s="144">
        <v>0</v>
      </c>
      <c r="T383" s="145">
        <f>S383*H383</f>
        <v>0</v>
      </c>
      <c r="AR383" s="146" t="s">
        <v>265</v>
      </c>
      <c r="AT383" s="146" t="s">
        <v>147</v>
      </c>
      <c r="AU383" s="146" t="s">
        <v>81</v>
      </c>
      <c r="AY383" s="17" t="s">
        <v>144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79</v>
      </c>
      <c r="BK383" s="147">
        <f>ROUND(I383*H383,2)</f>
        <v>0</v>
      </c>
      <c r="BL383" s="17" t="s">
        <v>265</v>
      </c>
      <c r="BM383" s="146" t="s">
        <v>1544</v>
      </c>
    </row>
    <row r="384" spans="2:65" s="1" customFormat="1" ht="33" customHeight="1">
      <c r="B384" s="133"/>
      <c r="C384" s="134" t="s">
        <v>476</v>
      </c>
      <c r="D384" s="134" t="s">
        <v>147</v>
      </c>
      <c r="E384" s="135" t="s">
        <v>1545</v>
      </c>
      <c r="F384" s="136" t="s">
        <v>1546</v>
      </c>
      <c r="G384" s="137" t="s">
        <v>171</v>
      </c>
      <c r="H384" s="138">
        <v>162.13300000000001</v>
      </c>
      <c r="I384" s="139"/>
      <c r="J384" s="140">
        <f>ROUND(I384*H384,2)</f>
        <v>0</v>
      </c>
      <c r="K384" s="141"/>
      <c r="L384" s="32"/>
      <c r="M384" s="142" t="s">
        <v>1</v>
      </c>
      <c r="N384" s="143" t="s">
        <v>36</v>
      </c>
      <c r="P384" s="144">
        <f>O384*H384</f>
        <v>0</v>
      </c>
      <c r="Q384" s="144">
        <v>5.1999999999999998E-3</v>
      </c>
      <c r="R384" s="144">
        <f>Q384*H384</f>
        <v>0.84309160000000005</v>
      </c>
      <c r="S384" s="144">
        <v>0</v>
      </c>
      <c r="T384" s="145">
        <f>S384*H384</f>
        <v>0</v>
      </c>
      <c r="AR384" s="146" t="s">
        <v>265</v>
      </c>
      <c r="AT384" s="146" t="s">
        <v>147</v>
      </c>
      <c r="AU384" s="146" t="s">
        <v>81</v>
      </c>
      <c r="AY384" s="17" t="s">
        <v>144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7" t="s">
        <v>79</v>
      </c>
      <c r="BK384" s="147">
        <f>ROUND(I384*H384,2)</f>
        <v>0</v>
      </c>
      <c r="BL384" s="17" t="s">
        <v>265</v>
      </c>
      <c r="BM384" s="146" t="s">
        <v>1547</v>
      </c>
    </row>
    <row r="385" spans="2:51" s="12" customFormat="1">
      <c r="B385" s="148"/>
      <c r="D385" s="149" t="s">
        <v>153</v>
      </c>
      <c r="E385" s="150" t="s">
        <v>1</v>
      </c>
      <c r="F385" s="151" t="s">
        <v>174</v>
      </c>
      <c r="H385" s="150" t="s">
        <v>1</v>
      </c>
      <c r="I385" s="152"/>
      <c r="L385" s="148"/>
      <c r="M385" s="153"/>
      <c r="T385" s="154"/>
      <c r="AT385" s="150" t="s">
        <v>153</v>
      </c>
      <c r="AU385" s="150" t="s">
        <v>81</v>
      </c>
      <c r="AV385" s="12" t="s">
        <v>79</v>
      </c>
      <c r="AW385" s="12" t="s">
        <v>28</v>
      </c>
      <c r="AX385" s="12" t="s">
        <v>71</v>
      </c>
      <c r="AY385" s="150" t="s">
        <v>144</v>
      </c>
    </row>
    <row r="386" spans="2:51" s="12" customFormat="1">
      <c r="B386" s="148"/>
      <c r="D386" s="149" t="s">
        <v>153</v>
      </c>
      <c r="E386" s="150" t="s">
        <v>1</v>
      </c>
      <c r="F386" s="151" t="s">
        <v>228</v>
      </c>
      <c r="H386" s="150" t="s">
        <v>1</v>
      </c>
      <c r="I386" s="152"/>
      <c r="L386" s="148"/>
      <c r="M386" s="153"/>
      <c r="T386" s="154"/>
      <c r="AT386" s="150" t="s">
        <v>153</v>
      </c>
      <c r="AU386" s="150" t="s">
        <v>81</v>
      </c>
      <c r="AV386" s="12" t="s">
        <v>79</v>
      </c>
      <c r="AW386" s="12" t="s">
        <v>28</v>
      </c>
      <c r="AX386" s="12" t="s">
        <v>71</v>
      </c>
      <c r="AY386" s="150" t="s">
        <v>144</v>
      </c>
    </row>
    <row r="387" spans="2:51" s="13" customFormat="1">
      <c r="B387" s="155"/>
      <c r="D387" s="149" t="s">
        <v>153</v>
      </c>
      <c r="E387" s="156" t="s">
        <v>1</v>
      </c>
      <c r="F387" s="157" t="s">
        <v>1548</v>
      </c>
      <c r="H387" s="158">
        <v>12.656000000000001</v>
      </c>
      <c r="I387" s="159"/>
      <c r="L387" s="155"/>
      <c r="M387" s="160"/>
      <c r="T387" s="161"/>
      <c r="AT387" s="156" t="s">
        <v>153</v>
      </c>
      <c r="AU387" s="156" t="s">
        <v>81</v>
      </c>
      <c r="AV387" s="13" t="s">
        <v>81</v>
      </c>
      <c r="AW387" s="13" t="s">
        <v>28</v>
      </c>
      <c r="AX387" s="13" t="s">
        <v>71</v>
      </c>
      <c r="AY387" s="156" t="s">
        <v>144</v>
      </c>
    </row>
    <row r="388" spans="2:51" s="12" customFormat="1">
      <c r="B388" s="148"/>
      <c r="D388" s="149" t="s">
        <v>153</v>
      </c>
      <c r="E388" s="150" t="s">
        <v>1</v>
      </c>
      <c r="F388" s="151" t="s">
        <v>230</v>
      </c>
      <c r="H388" s="150" t="s">
        <v>1</v>
      </c>
      <c r="I388" s="152"/>
      <c r="L388" s="148"/>
      <c r="M388" s="153"/>
      <c r="T388" s="154"/>
      <c r="AT388" s="150" t="s">
        <v>153</v>
      </c>
      <c r="AU388" s="150" t="s">
        <v>81</v>
      </c>
      <c r="AV388" s="12" t="s">
        <v>79</v>
      </c>
      <c r="AW388" s="12" t="s">
        <v>28</v>
      </c>
      <c r="AX388" s="12" t="s">
        <v>71</v>
      </c>
      <c r="AY388" s="150" t="s">
        <v>144</v>
      </c>
    </row>
    <row r="389" spans="2:51" s="13" customFormat="1">
      <c r="B389" s="155"/>
      <c r="D389" s="149" t="s">
        <v>153</v>
      </c>
      <c r="E389" s="156" t="s">
        <v>1</v>
      </c>
      <c r="F389" s="157" t="s">
        <v>1549</v>
      </c>
      <c r="H389" s="158">
        <v>25.157</v>
      </c>
      <c r="I389" s="159"/>
      <c r="L389" s="155"/>
      <c r="M389" s="160"/>
      <c r="T389" s="161"/>
      <c r="AT389" s="156" t="s">
        <v>153</v>
      </c>
      <c r="AU389" s="156" t="s">
        <v>81</v>
      </c>
      <c r="AV389" s="13" t="s">
        <v>81</v>
      </c>
      <c r="AW389" s="13" t="s">
        <v>28</v>
      </c>
      <c r="AX389" s="13" t="s">
        <v>71</v>
      </c>
      <c r="AY389" s="156" t="s">
        <v>144</v>
      </c>
    </row>
    <row r="390" spans="2:51" s="12" customFormat="1">
      <c r="B390" s="148"/>
      <c r="D390" s="149" t="s">
        <v>153</v>
      </c>
      <c r="E390" s="150" t="s">
        <v>1</v>
      </c>
      <c r="F390" s="151" t="s">
        <v>232</v>
      </c>
      <c r="H390" s="150" t="s">
        <v>1</v>
      </c>
      <c r="I390" s="152"/>
      <c r="L390" s="148"/>
      <c r="M390" s="153"/>
      <c r="T390" s="154"/>
      <c r="AT390" s="150" t="s">
        <v>153</v>
      </c>
      <c r="AU390" s="150" t="s">
        <v>81</v>
      </c>
      <c r="AV390" s="12" t="s">
        <v>79</v>
      </c>
      <c r="AW390" s="12" t="s">
        <v>28</v>
      </c>
      <c r="AX390" s="12" t="s">
        <v>71</v>
      </c>
      <c r="AY390" s="150" t="s">
        <v>144</v>
      </c>
    </row>
    <row r="391" spans="2:51" s="13" customFormat="1" ht="22.5">
      <c r="B391" s="155"/>
      <c r="D391" s="149" t="s">
        <v>153</v>
      </c>
      <c r="E391" s="156" t="s">
        <v>1</v>
      </c>
      <c r="F391" s="157" t="s">
        <v>1550</v>
      </c>
      <c r="H391" s="158">
        <v>43.314999999999998</v>
      </c>
      <c r="I391" s="159"/>
      <c r="L391" s="155"/>
      <c r="M391" s="160"/>
      <c r="T391" s="161"/>
      <c r="AT391" s="156" t="s">
        <v>153</v>
      </c>
      <c r="AU391" s="156" t="s">
        <v>81</v>
      </c>
      <c r="AV391" s="13" t="s">
        <v>81</v>
      </c>
      <c r="AW391" s="13" t="s">
        <v>28</v>
      </c>
      <c r="AX391" s="13" t="s">
        <v>71</v>
      </c>
      <c r="AY391" s="156" t="s">
        <v>144</v>
      </c>
    </row>
    <row r="392" spans="2:51" s="12" customFormat="1">
      <c r="B392" s="148"/>
      <c r="D392" s="149" t="s">
        <v>153</v>
      </c>
      <c r="E392" s="150" t="s">
        <v>1</v>
      </c>
      <c r="F392" s="151" t="s">
        <v>1551</v>
      </c>
      <c r="H392" s="150" t="s">
        <v>1</v>
      </c>
      <c r="I392" s="152"/>
      <c r="L392" s="148"/>
      <c r="M392" s="153"/>
      <c r="T392" s="154"/>
      <c r="AT392" s="150" t="s">
        <v>153</v>
      </c>
      <c r="AU392" s="150" t="s">
        <v>81</v>
      </c>
      <c r="AV392" s="12" t="s">
        <v>79</v>
      </c>
      <c r="AW392" s="12" t="s">
        <v>28</v>
      </c>
      <c r="AX392" s="12" t="s">
        <v>71</v>
      </c>
      <c r="AY392" s="150" t="s">
        <v>144</v>
      </c>
    </row>
    <row r="393" spans="2:51" s="13" customFormat="1">
      <c r="B393" s="155"/>
      <c r="D393" s="149" t="s">
        <v>153</v>
      </c>
      <c r="E393" s="156" t="s">
        <v>1</v>
      </c>
      <c r="F393" s="157" t="s">
        <v>1552</v>
      </c>
      <c r="H393" s="158">
        <v>1.7529999999999999</v>
      </c>
      <c r="I393" s="159"/>
      <c r="L393" s="155"/>
      <c r="M393" s="160"/>
      <c r="T393" s="161"/>
      <c r="AT393" s="156" t="s">
        <v>153</v>
      </c>
      <c r="AU393" s="156" t="s">
        <v>81</v>
      </c>
      <c r="AV393" s="13" t="s">
        <v>81</v>
      </c>
      <c r="AW393" s="13" t="s">
        <v>28</v>
      </c>
      <c r="AX393" s="13" t="s">
        <v>71</v>
      </c>
      <c r="AY393" s="156" t="s">
        <v>144</v>
      </c>
    </row>
    <row r="394" spans="2:51" s="14" customFormat="1">
      <c r="B394" s="173"/>
      <c r="D394" s="149" t="s">
        <v>153</v>
      </c>
      <c r="E394" s="174" t="s">
        <v>1</v>
      </c>
      <c r="F394" s="175" t="s">
        <v>178</v>
      </c>
      <c r="H394" s="176">
        <v>82.881</v>
      </c>
      <c r="I394" s="177"/>
      <c r="L394" s="173"/>
      <c r="M394" s="178"/>
      <c r="T394" s="179"/>
      <c r="AT394" s="174" t="s">
        <v>153</v>
      </c>
      <c r="AU394" s="174" t="s">
        <v>81</v>
      </c>
      <c r="AV394" s="14" t="s">
        <v>145</v>
      </c>
      <c r="AW394" s="14" t="s">
        <v>28</v>
      </c>
      <c r="AX394" s="14" t="s">
        <v>71</v>
      </c>
      <c r="AY394" s="174" t="s">
        <v>144</v>
      </c>
    </row>
    <row r="395" spans="2:51" s="12" customFormat="1">
      <c r="B395" s="148"/>
      <c r="D395" s="149" t="s">
        <v>153</v>
      </c>
      <c r="E395" s="150" t="s">
        <v>1</v>
      </c>
      <c r="F395" s="151" t="s">
        <v>179</v>
      </c>
      <c r="H395" s="150" t="s">
        <v>1</v>
      </c>
      <c r="I395" s="152"/>
      <c r="L395" s="148"/>
      <c r="M395" s="153"/>
      <c r="T395" s="154"/>
      <c r="AT395" s="150" t="s">
        <v>153</v>
      </c>
      <c r="AU395" s="150" t="s">
        <v>81</v>
      </c>
      <c r="AV395" s="12" t="s">
        <v>79</v>
      </c>
      <c r="AW395" s="12" t="s">
        <v>28</v>
      </c>
      <c r="AX395" s="12" t="s">
        <v>71</v>
      </c>
      <c r="AY395" s="150" t="s">
        <v>144</v>
      </c>
    </row>
    <row r="396" spans="2:51" s="12" customFormat="1">
      <c r="B396" s="148"/>
      <c r="D396" s="149" t="s">
        <v>153</v>
      </c>
      <c r="E396" s="150" t="s">
        <v>1</v>
      </c>
      <c r="F396" s="151" t="s">
        <v>234</v>
      </c>
      <c r="H396" s="150" t="s">
        <v>1</v>
      </c>
      <c r="I396" s="152"/>
      <c r="L396" s="148"/>
      <c r="M396" s="153"/>
      <c r="T396" s="154"/>
      <c r="AT396" s="150" t="s">
        <v>153</v>
      </c>
      <c r="AU396" s="150" t="s">
        <v>81</v>
      </c>
      <c r="AV396" s="12" t="s">
        <v>79</v>
      </c>
      <c r="AW396" s="12" t="s">
        <v>28</v>
      </c>
      <c r="AX396" s="12" t="s">
        <v>71</v>
      </c>
      <c r="AY396" s="150" t="s">
        <v>144</v>
      </c>
    </row>
    <row r="397" spans="2:51" s="13" customFormat="1">
      <c r="B397" s="155"/>
      <c r="D397" s="149" t="s">
        <v>153</v>
      </c>
      <c r="E397" s="156" t="s">
        <v>1</v>
      </c>
      <c r="F397" s="157" t="s">
        <v>1553</v>
      </c>
      <c r="H397" s="158">
        <v>7.9969999999999999</v>
      </c>
      <c r="I397" s="159"/>
      <c r="L397" s="155"/>
      <c r="M397" s="160"/>
      <c r="T397" s="161"/>
      <c r="AT397" s="156" t="s">
        <v>153</v>
      </c>
      <c r="AU397" s="156" t="s">
        <v>81</v>
      </c>
      <c r="AV397" s="13" t="s">
        <v>81</v>
      </c>
      <c r="AW397" s="13" t="s">
        <v>28</v>
      </c>
      <c r="AX397" s="13" t="s">
        <v>71</v>
      </c>
      <c r="AY397" s="156" t="s">
        <v>144</v>
      </c>
    </row>
    <row r="398" spans="2:51" s="12" customFormat="1">
      <c r="B398" s="148"/>
      <c r="D398" s="149" t="s">
        <v>153</v>
      </c>
      <c r="E398" s="150" t="s">
        <v>1</v>
      </c>
      <c r="F398" s="151" t="s">
        <v>236</v>
      </c>
      <c r="H398" s="150" t="s">
        <v>1</v>
      </c>
      <c r="I398" s="152"/>
      <c r="L398" s="148"/>
      <c r="M398" s="153"/>
      <c r="T398" s="154"/>
      <c r="AT398" s="150" t="s">
        <v>153</v>
      </c>
      <c r="AU398" s="150" t="s">
        <v>81</v>
      </c>
      <c r="AV398" s="12" t="s">
        <v>79</v>
      </c>
      <c r="AW398" s="12" t="s">
        <v>28</v>
      </c>
      <c r="AX398" s="12" t="s">
        <v>71</v>
      </c>
      <c r="AY398" s="150" t="s">
        <v>144</v>
      </c>
    </row>
    <row r="399" spans="2:51" s="13" customFormat="1">
      <c r="B399" s="155"/>
      <c r="D399" s="149" t="s">
        <v>153</v>
      </c>
      <c r="E399" s="156" t="s">
        <v>1</v>
      </c>
      <c r="F399" s="157" t="s">
        <v>1554</v>
      </c>
      <c r="H399" s="158">
        <v>28.64</v>
      </c>
      <c r="I399" s="159"/>
      <c r="L399" s="155"/>
      <c r="M399" s="160"/>
      <c r="T399" s="161"/>
      <c r="AT399" s="156" t="s">
        <v>153</v>
      </c>
      <c r="AU399" s="156" t="s">
        <v>81</v>
      </c>
      <c r="AV399" s="13" t="s">
        <v>81</v>
      </c>
      <c r="AW399" s="13" t="s">
        <v>28</v>
      </c>
      <c r="AX399" s="13" t="s">
        <v>71</v>
      </c>
      <c r="AY399" s="156" t="s">
        <v>144</v>
      </c>
    </row>
    <row r="400" spans="2:51" s="12" customFormat="1">
      <c r="B400" s="148"/>
      <c r="D400" s="149" t="s">
        <v>153</v>
      </c>
      <c r="E400" s="150" t="s">
        <v>1</v>
      </c>
      <c r="F400" s="151" t="s">
        <v>238</v>
      </c>
      <c r="H400" s="150" t="s">
        <v>1</v>
      </c>
      <c r="I400" s="152"/>
      <c r="L400" s="148"/>
      <c r="M400" s="153"/>
      <c r="T400" s="154"/>
      <c r="AT400" s="150" t="s">
        <v>153</v>
      </c>
      <c r="AU400" s="150" t="s">
        <v>81</v>
      </c>
      <c r="AV400" s="12" t="s">
        <v>79</v>
      </c>
      <c r="AW400" s="12" t="s">
        <v>28</v>
      </c>
      <c r="AX400" s="12" t="s">
        <v>71</v>
      </c>
      <c r="AY400" s="150" t="s">
        <v>144</v>
      </c>
    </row>
    <row r="401" spans="2:65" s="13" customFormat="1">
      <c r="B401" s="155"/>
      <c r="D401" s="149" t="s">
        <v>153</v>
      </c>
      <c r="E401" s="156" t="s">
        <v>1</v>
      </c>
      <c r="F401" s="157" t="s">
        <v>1555</v>
      </c>
      <c r="H401" s="158">
        <v>41.265000000000001</v>
      </c>
      <c r="I401" s="159"/>
      <c r="L401" s="155"/>
      <c r="M401" s="160"/>
      <c r="T401" s="161"/>
      <c r="AT401" s="156" t="s">
        <v>153</v>
      </c>
      <c r="AU401" s="156" t="s">
        <v>81</v>
      </c>
      <c r="AV401" s="13" t="s">
        <v>81</v>
      </c>
      <c r="AW401" s="13" t="s">
        <v>28</v>
      </c>
      <c r="AX401" s="13" t="s">
        <v>71</v>
      </c>
      <c r="AY401" s="156" t="s">
        <v>144</v>
      </c>
    </row>
    <row r="402" spans="2:65" s="12" customFormat="1">
      <c r="B402" s="148"/>
      <c r="D402" s="149" t="s">
        <v>153</v>
      </c>
      <c r="E402" s="150" t="s">
        <v>1</v>
      </c>
      <c r="F402" s="151" t="s">
        <v>1551</v>
      </c>
      <c r="H402" s="150" t="s">
        <v>1</v>
      </c>
      <c r="I402" s="152"/>
      <c r="L402" s="148"/>
      <c r="M402" s="153"/>
      <c r="T402" s="154"/>
      <c r="AT402" s="150" t="s">
        <v>153</v>
      </c>
      <c r="AU402" s="150" t="s">
        <v>81</v>
      </c>
      <c r="AV402" s="12" t="s">
        <v>79</v>
      </c>
      <c r="AW402" s="12" t="s">
        <v>28</v>
      </c>
      <c r="AX402" s="12" t="s">
        <v>71</v>
      </c>
      <c r="AY402" s="150" t="s">
        <v>144</v>
      </c>
    </row>
    <row r="403" spans="2:65" s="13" customFormat="1">
      <c r="B403" s="155"/>
      <c r="D403" s="149" t="s">
        <v>153</v>
      </c>
      <c r="E403" s="156" t="s">
        <v>1</v>
      </c>
      <c r="F403" s="157" t="s">
        <v>1556</v>
      </c>
      <c r="H403" s="158">
        <v>1.35</v>
      </c>
      <c r="I403" s="159"/>
      <c r="L403" s="155"/>
      <c r="M403" s="160"/>
      <c r="T403" s="161"/>
      <c r="AT403" s="156" t="s">
        <v>153</v>
      </c>
      <c r="AU403" s="156" t="s">
        <v>81</v>
      </c>
      <c r="AV403" s="13" t="s">
        <v>81</v>
      </c>
      <c r="AW403" s="13" t="s">
        <v>28</v>
      </c>
      <c r="AX403" s="13" t="s">
        <v>71</v>
      </c>
      <c r="AY403" s="156" t="s">
        <v>144</v>
      </c>
    </row>
    <row r="404" spans="2:65" s="14" customFormat="1">
      <c r="B404" s="173"/>
      <c r="D404" s="149" t="s">
        <v>153</v>
      </c>
      <c r="E404" s="174" t="s">
        <v>1</v>
      </c>
      <c r="F404" s="175" t="s">
        <v>178</v>
      </c>
      <c r="H404" s="176">
        <v>79.251999999999995</v>
      </c>
      <c r="I404" s="177"/>
      <c r="L404" s="173"/>
      <c r="M404" s="178"/>
      <c r="T404" s="179"/>
      <c r="AT404" s="174" t="s">
        <v>153</v>
      </c>
      <c r="AU404" s="174" t="s">
        <v>81</v>
      </c>
      <c r="AV404" s="14" t="s">
        <v>145</v>
      </c>
      <c r="AW404" s="14" t="s">
        <v>28</v>
      </c>
      <c r="AX404" s="14" t="s">
        <v>71</v>
      </c>
      <c r="AY404" s="174" t="s">
        <v>144</v>
      </c>
    </row>
    <row r="405" spans="2:65" s="15" customFormat="1">
      <c r="B405" s="180"/>
      <c r="D405" s="149" t="s">
        <v>153</v>
      </c>
      <c r="E405" s="181" t="s">
        <v>1</v>
      </c>
      <c r="F405" s="182" t="s">
        <v>182</v>
      </c>
      <c r="H405" s="183">
        <v>162.13300000000001</v>
      </c>
      <c r="I405" s="184"/>
      <c r="L405" s="180"/>
      <c r="M405" s="185"/>
      <c r="T405" s="186"/>
      <c r="AT405" s="181" t="s">
        <v>153</v>
      </c>
      <c r="AU405" s="181" t="s">
        <v>81</v>
      </c>
      <c r="AV405" s="15" t="s">
        <v>151</v>
      </c>
      <c r="AW405" s="15" t="s">
        <v>28</v>
      </c>
      <c r="AX405" s="15" t="s">
        <v>79</v>
      </c>
      <c r="AY405" s="181" t="s">
        <v>144</v>
      </c>
    </row>
    <row r="406" spans="2:65" s="1" customFormat="1" ht="16.5" customHeight="1">
      <c r="B406" s="133"/>
      <c r="C406" s="162" t="s">
        <v>484</v>
      </c>
      <c r="D406" s="162" t="s">
        <v>163</v>
      </c>
      <c r="E406" s="163" t="s">
        <v>1557</v>
      </c>
      <c r="F406" s="164" t="s">
        <v>1558</v>
      </c>
      <c r="G406" s="165" t="s">
        <v>171</v>
      </c>
      <c r="H406" s="166">
        <v>188.36099999999999</v>
      </c>
      <c r="I406" s="167"/>
      <c r="J406" s="168">
        <f>ROUND(I406*H406,2)</f>
        <v>0</v>
      </c>
      <c r="K406" s="169"/>
      <c r="L406" s="170"/>
      <c r="M406" s="171" t="s">
        <v>1</v>
      </c>
      <c r="N406" s="172" t="s">
        <v>36</v>
      </c>
      <c r="P406" s="144">
        <f>O406*H406</f>
        <v>0</v>
      </c>
      <c r="Q406" s="144">
        <v>1.26E-2</v>
      </c>
      <c r="R406" s="144">
        <f>Q406*H406</f>
        <v>2.3733485999999999</v>
      </c>
      <c r="S406" s="144">
        <v>0</v>
      </c>
      <c r="T406" s="145">
        <f>S406*H406</f>
        <v>0</v>
      </c>
      <c r="AR406" s="146" t="s">
        <v>355</v>
      </c>
      <c r="AT406" s="146" t="s">
        <v>163</v>
      </c>
      <c r="AU406" s="146" t="s">
        <v>81</v>
      </c>
      <c r="AY406" s="17" t="s">
        <v>144</v>
      </c>
      <c r="BE406" s="147">
        <f>IF(N406="základní",J406,0)</f>
        <v>0</v>
      </c>
      <c r="BF406" s="147">
        <f>IF(N406="snížená",J406,0)</f>
        <v>0</v>
      </c>
      <c r="BG406" s="147">
        <f>IF(N406="zákl. přenesená",J406,0)</f>
        <v>0</v>
      </c>
      <c r="BH406" s="147">
        <f>IF(N406="sníž. přenesená",J406,0)</f>
        <v>0</v>
      </c>
      <c r="BI406" s="147">
        <f>IF(N406="nulová",J406,0)</f>
        <v>0</v>
      </c>
      <c r="BJ406" s="17" t="s">
        <v>79</v>
      </c>
      <c r="BK406" s="147">
        <f>ROUND(I406*H406,2)</f>
        <v>0</v>
      </c>
      <c r="BL406" s="17" t="s">
        <v>265</v>
      </c>
      <c r="BM406" s="146" t="s">
        <v>1559</v>
      </c>
    </row>
    <row r="407" spans="2:65" s="13" customFormat="1">
      <c r="B407" s="155"/>
      <c r="D407" s="149" t="s">
        <v>153</v>
      </c>
      <c r="E407" s="156" t="s">
        <v>1</v>
      </c>
      <c r="F407" s="157" t="s">
        <v>1539</v>
      </c>
      <c r="H407" s="158">
        <v>162.13300000000001</v>
      </c>
      <c r="I407" s="159"/>
      <c r="L407" s="155"/>
      <c r="M407" s="160"/>
      <c r="T407" s="161"/>
      <c r="AT407" s="156" t="s">
        <v>153</v>
      </c>
      <c r="AU407" s="156" t="s">
        <v>81</v>
      </c>
      <c r="AV407" s="13" t="s">
        <v>81</v>
      </c>
      <c r="AW407" s="13" t="s">
        <v>28</v>
      </c>
      <c r="AX407" s="13" t="s">
        <v>71</v>
      </c>
      <c r="AY407" s="156" t="s">
        <v>144</v>
      </c>
    </row>
    <row r="408" spans="2:65" s="13" customFormat="1">
      <c r="B408" s="155"/>
      <c r="D408" s="149" t="s">
        <v>153</v>
      </c>
      <c r="E408" s="156" t="s">
        <v>1</v>
      </c>
      <c r="F408" s="157" t="s">
        <v>1540</v>
      </c>
      <c r="H408" s="158">
        <v>4.9119999999999999</v>
      </c>
      <c r="I408" s="159"/>
      <c r="L408" s="155"/>
      <c r="M408" s="160"/>
      <c r="T408" s="161"/>
      <c r="AT408" s="156" t="s">
        <v>153</v>
      </c>
      <c r="AU408" s="156" t="s">
        <v>81</v>
      </c>
      <c r="AV408" s="13" t="s">
        <v>81</v>
      </c>
      <c r="AW408" s="13" t="s">
        <v>28</v>
      </c>
      <c r="AX408" s="13" t="s">
        <v>71</v>
      </c>
      <c r="AY408" s="156" t="s">
        <v>144</v>
      </c>
    </row>
    <row r="409" spans="2:65" s="13" customFormat="1">
      <c r="B409" s="155"/>
      <c r="D409" s="149" t="s">
        <v>153</v>
      </c>
      <c r="E409" s="156" t="s">
        <v>1</v>
      </c>
      <c r="F409" s="157" t="s">
        <v>1541</v>
      </c>
      <c r="H409" s="158">
        <v>4.1920000000000002</v>
      </c>
      <c r="I409" s="159"/>
      <c r="L409" s="155"/>
      <c r="M409" s="160"/>
      <c r="T409" s="161"/>
      <c r="AT409" s="156" t="s">
        <v>153</v>
      </c>
      <c r="AU409" s="156" t="s">
        <v>81</v>
      </c>
      <c r="AV409" s="13" t="s">
        <v>81</v>
      </c>
      <c r="AW409" s="13" t="s">
        <v>28</v>
      </c>
      <c r="AX409" s="13" t="s">
        <v>71</v>
      </c>
      <c r="AY409" s="156" t="s">
        <v>144</v>
      </c>
    </row>
    <row r="410" spans="2:65" s="15" customFormat="1">
      <c r="B410" s="180"/>
      <c r="D410" s="149" t="s">
        <v>153</v>
      </c>
      <c r="E410" s="181" t="s">
        <v>1</v>
      </c>
      <c r="F410" s="182" t="s">
        <v>182</v>
      </c>
      <c r="H410" s="183">
        <v>171.23699999999999</v>
      </c>
      <c r="I410" s="184"/>
      <c r="L410" s="180"/>
      <c r="M410" s="185"/>
      <c r="T410" s="186"/>
      <c r="AT410" s="181" t="s">
        <v>153</v>
      </c>
      <c r="AU410" s="181" t="s">
        <v>81</v>
      </c>
      <c r="AV410" s="15" t="s">
        <v>151</v>
      </c>
      <c r="AW410" s="15" t="s">
        <v>28</v>
      </c>
      <c r="AX410" s="15" t="s">
        <v>79</v>
      </c>
      <c r="AY410" s="181" t="s">
        <v>144</v>
      </c>
    </row>
    <row r="411" spans="2:65" s="13" customFormat="1">
      <c r="B411" s="155"/>
      <c r="D411" s="149" t="s">
        <v>153</v>
      </c>
      <c r="F411" s="157" t="s">
        <v>1560</v>
      </c>
      <c r="H411" s="158">
        <v>188.36099999999999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3</v>
      </c>
      <c r="AX411" s="13" t="s">
        <v>79</v>
      </c>
      <c r="AY411" s="156" t="s">
        <v>144</v>
      </c>
    </row>
    <row r="412" spans="2:65" s="1" customFormat="1" ht="24.2" customHeight="1">
      <c r="B412" s="133"/>
      <c r="C412" s="193" t="s">
        <v>488</v>
      </c>
      <c r="D412" s="193" t="s">
        <v>147</v>
      </c>
      <c r="E412" s="194" t="s">
        <v>1561</v>
      </c>
      <c r="F412" s="195" t="s">
        <v>1562</v>
      </c>
      <c r="G412" s="196" t="s">
        <v>279</v>
      </c>
      <c r="H412" s="197">
        <v>95</v>
      </c>
      <c r="I412" s="198"/>
      <c r="J412" s="198">
        <f>ROUND(I412*H412,2)</f>
        <v>0</v>
      </c>
      <c r="K412" s="141"/>
      <c r="L412" s="32"/>
      <c r="M412" s="142" t="s">
        <v>1</v>
      </c>
      <c r="N412" s="143" t="s">
        <v>36</v>
      </c>
      <c r="P412" s="144">
        <f>O412*H412</f>
        <v>0</v>
      </c>
      <c r="Q412" s="144">
        <v>1.8000000000000001E-4</v>
      </c>
      <c r="R412" s="144">
        <f>Q412*H412</f>
        <v>1.7100000000000001E-2</v>
      </c>
      <c r="S412" s="144">
        <v>0</v>
      </c>
      <c r="T412" s="145">
        <f>S412*H412</f>
        <v>0</v>
      </c>
      <c r="AR412" s="146" t="s">
        <v>265</v>
      </c>
      <c r="AT412" s="146" t="s">
        <v>147</v>
      </c>
      <c r="AU412" s="146" t="s">
        <v>81</v>
      </c>
      <c r="AY412" s="17" t="s">
        <v>144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7" t="s">
        <v>79</v>
      </c>
      <c r="BK412" s="147">
        <f>ROUND(I412*H412,2)</f>
        <v>0</v>
      </c>
      <c r="BL412" s="17" t="s">
        <v>265</v>
      </c>
      <c r="BM412" s="146" t="s">
        <v>1563</v>
      </c>
    </row>
    <row r="413" spans="2:65" s="13" customFormat="1">
      <c r="B413" s="155"/>
      <c r="D413" s="149" t="s">
        <v>153</v>
      </c>
      <c r="E413" s="156" t="s">
        <v>1</v>
      </c>
      <c r="F413" s="157" t="s">
        <v>1564</v>
      </c>
      <c r="H413" s="158">
        <v>95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79</v>
      </c>
      <c r="AY413" s="156" t="s">
        <v>144</v>
      </c>
    </row>
    <row r="414" spans="2:65" s="1" customFormat="1" ht="16.5" customHeight="1">
      <c r="B414" s="133"/>
      <c r="C414" s="455" t="s">
        <v>495</v>
      </c>
      <c r="D414" s="455" t="s">
        <v>163</v>
      </c>
      <c r="E414" s="456" t="s">
        <v>1565</v>
      </c>
      <c r="F414" s="457" t="s">
        <v>1566</v>
      </c>
      <c r="G414" s="458" t="s">
        <v>279</v>
      </c>
      <c r="H414" s="459">
        <v>99.75</v>
      </c>
      <c r="I414" s="460"/>
      <c r="J414" s="460">
        <f>ROUND(I414*H414,2)</f>
        <v>0</v>
      </c>
      <c r="K414" s="169"/>
      <c r="L414" s="170"/>
      <c r="M414" s="171" t="s">
        <v>1</v>
      </c>
      <c r="N414" s="172" t="s">
        <v>36</v>
      </c>
      <c r="P414" s="144">
        <f>O414*H414</f>
        <v>0</v>
      </c>
      <c r="Q414" s="144">
        <v>1.2E-4</v>
      </c>
      <c r="R414" s="144">
        <f>Q414*H414</f>
        <v>1.197E-2</v>
      </c>
      <c r="S414" s="144">
        <v>0</v>
      </c>
      <c r="T414" s="145">
        <f>S414*H414</f>
        <v>0</v>
      </c>
      <c r="AR414" s="146" t="s">
        <v>355</v>
      </c>
      <c r="AT414" s="146" t="s">
        <v>163</v>
      </c>
      <c r="AU414" s="146" t="s">
        <v>81</v>
      </c>
      <c r="AY414" s="17" t="s">
        <v>144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79</v>
      </c>
      <c r="BK414" s="147">
        <f>ROUND(I414*H414,2)</f>
        <v>0</v>
      </c>
      <c r="BL414" s="17" t="s">
        <v>265</v>
      </c>
      <c r="BM414" s="146" t="s">
        <v>1567</v>
      </c>
    </row>
    <row r="415" spans="2:65" s="13" customFormat="1">
      <c r="B415" s="155"/>
      <c r="D415" s="149" t="s">
        <v>153</v>
      </c>
      <c r="F415" s="157" t="s">
        <v>1568</v>
      </c>
      <c r="H415" s="158">
        <v>99.75</v>
      </c>
      <c r="I415" s="159"/>
      <c r="L415" s="155"/>
      <c r="M415" s="160"/>
      <c r="T415" s="161"/>
      <c r="AT415" s="156" t="s">
        <v>153</v>
      </c>
      <c r="AU415" s="156" t="s">
        <v>81</v>
      </c>
      <c r="AV415" s="13" t="s">
        <v>81</v>
      </c>
      <c r="AW415" s="13" t="s">
        <v>3</v>
      </c>
      <c r="AX415" s="13" t="s">
        <v>79</v>
      </c>
      <c r="AY415" s="156" t="s">
        <v>144</v>
      </c>
    </row>
    <row r="416" spans="2:65" s="1" customFormat="1" ht="16.5" customHeight="1">
      <c r="B416" s="133"/>
      <c r="C416" s="193" t="s">
        <v>516</v>
      </c>
      <c r="D416" s="193" t="s">
        <v>147</v>
      </c>
      <c r="E416" s="194" t="s">
        <v>1569</v>
      </c>
      <c r="F416" s="195" t="s">
        <v>1534</v>
      </c>
      <c r="G416" s="196" t="s">
        <v>171</v>
      </c>
      <c r="H416" s="197">
        <v>171.23699999999999</v>
      </c>
      <c r="I416" s="198"/>
      <c r="J416" s="198">
        <f>ROUND(I416*H416,2)</f>
        <v>0</v>
      </c>
      <c r="K416" s="141"/>
      <c r="L416" s="32"/>
      <c r="M416" s="142" t="s">
        <v>1</v>
      </c>
      <c r="N416" s="143" t="s">
        <v>36</v>
      </c>
      <c r="P416" s="144">
        <f>O416*H416</f>
        <v>0</v>
      </c>
      <c r="Q416" s="144">
        <v>5.0000000000000002E-5</v>
      </c>
      <c r="R416" s="144">
        <f>Q416*H416</f>
        <v>8.5618499999999993E-3</v>
      </c>
      <c r="S416" s="144">
        <v>0</v>
      </c>
      <c r="T416" s="145">
        <f>S416*H416</f>
        <v>0</v>
      </c>
      <c r="AR416" s="146" t="s">
        <v>265</v>
      </c>
      <c r="AT416" s="146" t="s">
        <v>147</v>
      </c>
      <c r="AU416" s="146" t="s">
        <v>81</v>
      </c>
      <c r="AY416" s="17" t="s">
        <v>144</v>
      </c>
      <c r="BE416" s="147">
        <f>IF(N416="základní",J416,0)</f>
        <v>0</v>
      </c>
      <c r="BF416" s="147">
        <f>IF(N416="snížená",J416,0)</f>
        <v>0</v>
      </c>
      <c r="BG416" s="147">
        <f>IF(N416="zákl. přenesená",J416,0)</f>
        <v>0</v>
      </c>
      <c r="BH416" s="147">
        <f>IF(N416="sníž. přenesená",J416,0)</f>
        <v>0</v>
      </c>
      <c r="BI416" s="147">
        <f>IF(N416="nulová",J416,0)</f>
        <v>0</v>
      </c>
      <c r="BJ416" s="17" t="s">
        <v>79</v>
      </c>
      <c r="BK416" s="147">
        <f>ROUND(I416*H416,2)</f>
        <v>0</v>
      </c>
      <c r="BL416" s="17" t="s">
        <v>265</v>
      </c>
      <c r="BM416" s="146" t="s">
        <v>1570</v>
      </c>
    </row>
    <row r="417" spans="2:65" s="13" customFormat="1">
      <c r="B417" s="155"/>
      <c r="D417" s="149" t="s">
        <v>153</v>
      </c>
      <c r="E417" s="156" t="s">
        <v>1</v>
      </c>
      <c r="F417" s="157" t="s">
        <v>1571</v>
      </c>
      <c r="H417" s="158">
        <v>171.23699999999999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79</v>
      </c>
      <c r="AY417" s="156" t="s">
        <v>144</v>
      </c>
    </row>
    <row r="418" spans="2:65" s="1" customFormat="1" ht="24.2" customHeight="1">
      <c r="B418" s="133"/>
      <c r="C418" s="134" t="s">
        <v>523</v>
      </c>
      <c r="D418" s="134" t="s">
        <v>147</v>
      </c>
      <c r="E418" s="135" t="s">
        <v>1572</v>
      </c>
      <c r="F418" s="136" t="s">
        <v>1573</v>
      </c>
      <c r="G418" s="137" t="s">
        <v>279</v>
      </c>
      <c r="H418" s="138">
        <v>24.56</v>
      </c>
      <c r="I418" s="139"/>
      <c r="J418" s="140">
        <f>ROUND(I418*H418,2)</f>
        <v>0</v>
      </c>
      <c r="K418" s="141"/>
      <c r="L418" s="32"/>
      <c r="M418" s="142" t="s">
        <v>1</v>
      </c>
      <c r="N418" s="143" t="s">
        <v>36</v>
      </c>
      <c r="P418" s="144">
        <f>O418*H418</f>
        <v>0</v>
      </c>
      <c r="Q418" s="144">
        <v>9.5E-4</v>
      </c>
      <c r="R418" s="144">
        <f>Q418*H418</f>
        <v>2.3331999999999999E-2</v>
      </c>
      <c r="S418" s="144">
        <v>0</v>
      </c>
      <c r="T418" s="145">
        <f>S418*H418</f>
        <v>0</v>
      </c>
      <c r="AR418" s="146" t="s">
        <v>265</v>
      </c>
      <c r="AT418" s="146" t="s">
        <v>147</v>
      </c>
      <c r="AU418" s="146" t="s">
        <v>81</v>
      </c>
      <c r="AY418" s="17" t="s">
        <v>144</v>
      </c>
      <c r="BE418" s="147">
        <f>IF(N418="základní",J418,0)</f>
        <v>0</v>
      </c>
      <c r="BF418" s="147">
        <f>IF(N418="snížená",J418,0)</f>
        <v>0</v>
      </c>
      <c r="BG418" s="147">
        <f>IF(N418="zákl. přenesená",J418,0)</f>
        <v>0</v>
      </c>
      <c r="BH418" s="147">
        <f>IF(N418="sníž. přenesená",J418,0)</f>
        <v>0</v>
      </c>
      <c r="BI418" s="147">
        <f>IF(N418="nulová",J418,0)</f>
        <v>0</v>
      </c>
      <c r="BJ418" s="17" t="s">
        <v>79</v>
      </c>
      <c r="BK418" s="147">
        <f>ROUND(I418*H418,2)</f>
        <v>0</v>
      </c>
      <c r="BL418" s="17" t="s">
        <v>265</v>
      </c>
      <c r="BM418" s="146" t="s">
        <v>1574</v>
      </c>
    </row>
    <row r="419" spans="2:65" s="12" customFormat="1">
      <c r="B419" s="148"/>
      <c r="D419" s="149" t="s">
        <v>153</v>
      </c>
      <c r="E419" s="150" t="s">
        <v>1</v>
      </c>
      <c r="F419" s="151" t="s">
        <v>174</v>
      </c>
      <c r="H419" s="150" t="s">
        <v>1</v>
      </c>
      <c r="I419" s="152"/>
      <c r="L419" s="148"/>
      <c r="M419" s="153"/>
      <c r="T419" s="154"/>
      <c r="AT419" s="150" t="s">
        <v>153</v>
      </c>
      <c r="AU419" s="150" t="s">
        <v>81</v>
      </c>
      <c r="AV419" s="12" t="s">
        <v>79</v>
      </c>
      <c r="AW419" s="12" t="s">
        <v>28</v>
      </c>
      <c r="AX419" s="12" t="s">
        <v>71</v>
      </c>
      <c r="AY419" s="150" t="s">
        <v>144</v>
      </c>
    </row>
    <row r="420" spans="2:65" s="12" customFormat="1">
      <c r="B420" s="148"/>
      <c r="D420" s="149" t="s">
        <v>153</v>
      </c>
      <c r="E420" s="150" t="s">
        <v>1</v>
      </c>
      <c r="F420" s="151" t="s">
        <v>228</v>
      </c>
      <c r="H420" s="150" t="s">
        <v>1</v>
      </c>
      <c r="I420" s="152"/>
      <c r="L420" s="148"/>
      <c r="M420" s="153"/>
      <c r="T420" s="154"/>
      <c r="AT420" s="150" t="s">
        <v>153</v>
      </c>
      <c r="AU420" s="150" t="s">
        <v>81</v>
      </c>
      <c r="AV420" s="12" t="s">
        <v>79</v>
      </c>
      <c r="AW420" s="12" t="s">
        <v>28</v>
      </c>
      <c r="AX420" s="12" t="s">
        <v>71</v>
      </c>
      <c r="AY420" s="150" t="s">
        <v>144</v>
      </c>
    </row>
    <row r="421" spans="2:65" s="13" customFormat="1">
      <c r="B421" s="155"/>
      <c r="D421" s="149" t="s">
        <v>153</v>
      </c>
      <c r="E421" s="156" t="s">
        <v>1</v>
      </c>
      <c r="F421" s="157" t="s">
        <v>1575</v>
      </c>
      <c r="H421" s="158">
        <v>3.2</v>
      </c>
      <c r="I421" s="159"/>
      <c r="L421" s="155"/>
      <c r="M421" s="160"/>
      <c r="T421" s="161"/>
      <c r="AT421" s="156" t="s">
        <v>153</v>
      </c>
      <c r="AU421" s="156" t="s">
        <v>81</v>
      </c>
      <c r="AV421" s="13" t="s">
        <v>81</v>
      </c>
      <c r="AW421" s="13" t="s">
        <v>28</v>
      </c>
      <c r="AX421" s="13" t="s">
        <v>71</v>
      </c>
      <c r="AY421" s="156" t="s">
        <v>144</v>
      </c>
    </row>
    <row r="422" spans="2:65" s="12" customFormat="1">
      <c r="B422" s="148"/>
      <c r="D422" s="149" t="s">
        <v>153</v>
      </c>
      <c r="E422" s="150" t="s">
        <v>1</v>
      </c>
      <c r="F422" s="151" t="s">
        <v>230</v>
      </c>
      <c r="H422" s="150" t="s">
        <v>1</v>
      </c>
      <c r="I422" s="152"/>
      <c r="L422" s="148"/>
      <c r="M422" s="153"/>
      <c r="T422" s="154"/>
      <c r="AT422" s="150" t="s">
        <v>153</v>
      </c>
      <c r="AU422" s="150" t="s">
        <v>81</v>
      </c>
      <c r="AV422" s="12" t="s">
        <v>79</v>
      </c>
      <c r="AW422" s="12" t="s">
        <v>28</v>
      </c>
      <c r="AX422" s="12" t="s">
        <v>71</v>
      </c>
      <c r="AY422" s="150" t="s">
        <v>144</v>
      </c>
    </row>
    <row r="423" spans="2:65" s="13" customFormat="1">
      <c r="B423" s="155"/>
      <c r="D423" s="149" t="s">
        <v>153</v>
      </c>
      <c r="E423" s="156" t="s">
        <v>1</v>
      </c>
      <c r="F423" s="157" t="s">
        <v>1576</v>
      </c>
      <c r="H423" s="158">
        <v>6.84</v>
      </c>
      <c r="I423" s="159"/>
      <c r="L423" s="155"/>
      <c r="M423" s="160"/>
      <c r="T423" s="161"/>
      <c r="AT423" s="156" t="s">
        <v>153</v>
      </c>
      <c r="AU423" s="156" t="s">
        <v>81</v>
      </c>
      <c r="AV423" s="13" t="s">
        <v>81</v>
      </c>
      <c r="AW423" s="13" t="s">
        <v>28</v>
      </c>
      <c r="AX423" s="13" t="s">
        <v>71</v>
      </c>
      <c r="AY423" s="156" t="s">
        <v>144</v>
      </c>
    </row>
    <row r="424" spans="2:65" s="12" customFormat="1">
      <c r="B424" s="148"/>
      <c r="D424" s="149" t="s">
        <v>153</v>
      </c>
      <c r="E424" s="150" t="s">
        <v>1</v>
      </c>
      <c r="F424" s="151" t="s">
        <v>232</v>
      </c>
      <c r="H424" s="150" t="s">
        <v>1</v>
      </c>
      <c r="I424" s="152"/>
      <c r="L424" s="148"/>
      <c r="M424" s="153"/>
      <c r="T424" s="154"/>
      <c r="AT424" s="150" t="s">
        <v>153</v>
      </c>
      <c r="AU424" s="150" t="s">
        <v>81</v>
      </c>
      <c r="AV424" s="12" t="s">
        <v>79</v>
      </c>
      <c r="AW424" s="12" t="s">
        <v>28</v>
      </c>
      <c r="AX424" s="12" t="s">
        <v>71</v>
      </c>
      <c r="AY424" s="150" t="s">
        <v>144</v>
      </c>
    </row>
    <row r="425" spans="2:65" s="13" customFormat="1">
      <c r="B425" s="155"/>
      <c r="D425" s="149" t="s">
        <v>153</v>
      </c>
      <c r="E425" s="156" t="s">
        <v>1</v>
      </c>
      <c r="F425" s="157" t="s">
        <v>1577</v>
      </c>
      <c r="H425" s="158">
        <v>4.84</v>
      </c>
      <c r="I425" s="159"/>
      <c r="L425" s="155"/>
      <c r="M425" s="160"/>
      <c r="T425" s="161"/>
      <c r="AT425" s="156" t="s">
        <v>153</v>
      </c>
      <c r="AU425" s="156" t="s">
        <v>81</v>
      </c>
      <c r="AV425" s="13" t="s">
        <v>81</v>
      </c>
      <c r="AW425" s="13" t="s">
        <v>28</v>
      </c>
      <c r="AX425" s="13" t="s">
        <v>71</v>
      </c>
      <c r="AY425" s="156" t="s">
        <v>144</v>
      </c>
    </row>
    <row r="426" spans="2:65" s="14" customFormat="1">
      <c r="B426" s="173"/>
      <c r="D426" s="149" t="s">
        <v>153</v>
      </c>
      <c r="E426" s="174" t="s">
        <v>1</v>
      </c>
      <c r="F426" s="175" t="s">
        <v>178</v>
      </c>
      <c r="H426" s="176">
        <v>14.88</v>
      </c>
      <c r="I426" s="177"/>
      <c r="L426" s="173"/>
      <c r="M426" s="178"/>
      <c r="T426" s="179"/>
      <c r="AT426" s="174" t="s">
        <v>153</v>
      </c>
      <c r="AU426" s="174" t="s">
        <v>81</v>
      </c>
      <c r="AV426" s="14" t="s">
        <v>145</v>
      </c>
      <c r="AW426" s="14" t="s">
        <v>28</v>
      </c>
      <c r="AX426" s="14" t="s">
        <v>71</v>
      </c>
      <c r="AY426" s="174" t="s">
        <v>144</v>
      </c>
    </row>
    <row r="427" spans="2:65" s="12" customFormat="1">
      <c r="B427" s="148"/>
      <c r="D427" s="149" t="s">
        <v>153</v>
      </c>
      <c r="E427" s="150" t="s">
        <v>1</v>
      </c>
      <c r="F427" s="151" t="s">
        <v>179</v>
      </c>
      <c r="H427" s="150" t="s">
        <v>1</v>
      </c>
      <c r="I427" s="152"/>
      <c r="L427" s="148"/>
      <c r="M427" s="153"/>
      <c r="T427" s="154"/>
      <c r="AT427" s="150" t="s">
        <v>153</v>
      </c>
      <c r="AU427" s="150" t="s">
        <v>81</v>
      </c>
      <c r="AV427" s="12" t="s">
        <v>79</v>
      </c>
      <c r="AW427" s="12" t="s">
        <v>28</v>
      </c>
      <c r="AX427" s="12" t="s">
        <v>71</v>
      </c>
      <c r="AY427" s="150" t="s">
        <v>144</v>
      </c>
    </row>
    <row r="428" spans="2:65" s="12" customFormat="1">
      <c r="B428" s="148"/>
      <c r="D428" s="149" t="s">
        <v>153</v>
      </c>
      <c r="E428" s="150" t="s">
        <v>1</v>
      </c>
      <c r="F428" s="151" t="s">
        <v>236</v>
      </c>
      <c r="H428" s="150" t="s">
        <v>1</v>
      </c>
      <c r="I428" s="152"/>
      <c r="L428" s="148"/>
      <c r="M428" s="153"/>
      <c r="T428" s="154"/>
      <c r="AT428" s="150" t="s">
        <v>153</v>
      </c>
      <c r="AU428" s="150" t="s">
        <v>81</v>
      </c>
      <c r="AV428" s="12" t="s">
        <v>79</v>
      </c>
      <c r="AW428" s="12" t="s">
        <v>28</v>
      </c>
      <c r="AX428" s="12" t="s">
        <v>71</v>
      </c>
      <c r="AY428" s="150" t="s">
        <v>144</v>
      </c>
    </row>
    <row r="429" spans="2:65" s="13" customFormat="1">
      <c r="B429" s="155"/>
      <c r="D429" s="149" t="s">
        <v>153</v>
      </c>
      <c r="E429" s="156" t="s">
        <v>1</v>
      </c>
      <c r="F429" s="157" t="s">
        <v>1577</v>
      </c>
      <c r="H429" s="158">
        <v>4.84</v>
      </c>
      <c r="I429" s="159"/>
      <c r="L429" s="155"/>
      <c r="M429" s="160"/>
      <c r="T429" s="161"/>
      <c r="AT429" s="156" t="s">
        <v>153</v>
      </c>
      <c r="AU429" s="156" t="s">
        <v>81</v>
      </c>
      <c r="AV429" s="13" t="s">
        <v>81</v>
      </c>
      <c r="AW429" s="13" t="s">
        <v>28</v>
      </c>
      <c r="AX429" s="13" t="s">
        <v>71</v>
      </c>
      <c r="AY429" s="156" t="s">
        <v>144</v>
      </c>
    </row>
    <row r="430" spans="2:65" s="12" customFormat="1">
      <c r="B430" s="148"/>
      <c r="D430" s="149" t="s">
        <v>153</v>
      </c>
      <c r="E430" s="150" t="s">
        <v>1</v>
      </c>
      <c r="F430" s="151" t="s">
        <v>238</v>
      </c>
      <c r="H430" s="150" t="s">
        <v>1</v>
      </c>
      <c r="I430" s="152"/>
      <c r="L430" s="148"/>
      <c r="M430" s="153"/>
      <c r="T430" s="154"/>
      <c r="AT430" s="150" t="s">
        <v>153</v>
      </c>
      <c r="AU430" s="150" t="s">
        <v>81</v>
      </c>
      <c r="AV430" s="12" t="s">
        <v>79</v>
      </c>
      <c r="AW430" s="12" t="s">
        <v>28</v>
      </c>
      <c r="AX430" s="12" t="s">
        <v>71</v>
      </c>
      <c r="AY430" s="150" t="s">
        <v>144</v>
      </c>
    </row>
    <row r="431" spans="2:65" s="13" customFormat="1">
      <c r="B431" s="155"/>
      <c r="D431" s="149" t="s">
        <v>153</v>
      </c>
      <c r="E431" s="156" t="s">
        <v>1</v>
      </c>
      <c r="F431" s="157" t="s">
        <v>1577</v>
      </c>
      <c r="H431" s="158">
        <v>4.84</v>
      </c>
      <c r="I431" s="159"/>
      <c r="L431" s="155"/>
      <c r="M431" s="160"/>
      <c r="T431" s="161"/>
      <c r="AT431" s="156" t="s">
        <v>153</v>
      </c>
      <c r="AU431" s="156" t="s">
        <v>81</v>
      </c>
      <c r="AV431" s="13" t="s">
        <v>81</v>
      </c>
      <c r="AW431" s="13" t="s">
        <v>28</v>
      </c>
      <c r="AX431" s="13" t="s">
        <v>71</v>
      </c>
      <c r="AY431" s="156" t="s">
        <v>144</v>
      </c>
    </row>
    <row r="432" spans="2:65" s="14" customFormat="1">
      <c r="B432" s="173"/>
      <c r="D432" s="149" t="s">
        <v>153</v>
      </c>
      <c r="E432" s="174" t="s">
        <v>1</v>
      </c>
      <c r="F432" s="175" t="s">
        <v>178</v>
      </c>
      <c r="H432" s="176">
        <v>9.68</v>
      </c>
      <c r="I432" s="177"/>
      <c r="L432" s="173"/>
      <c r="M432" s="178"/>
      <c r="T432" s="179"/>
      <c r="AT432" s="174" t="s">
        <v>153</v>
      </c>
      <c r="AU432" s="174" t="s">
        <v>81</v>
      </c>
      <c r="AV432" s="14" t="s">
        <v>145</v>
      </c>
      <c r="AW432" s="14" t="s">
        <v>28</v>
      </c>
      <c r="AX432" s="14" t="s">
        <v>71</v>
      </c>
      <c r="AY432" s="174" t="s">
        <v>144</v>
      </c>
    </row>
    <row r="433" spans="2:65" s="15" customFormat="1">
      <c r="B433" s="180"/>
      <c r="D433" s="149" t="s">
        <v>153</v>
      </c>
      <c r="E433" s="181" t="s">
        <v>1</v>
      </c>
      <c r="F433" s="182" t="s">
        <v>182</v>
      </c>
      <c r="H433" s="183">
        <v>24.56</v>
      </c>
      <c r="I433" s="184"/>
      <c r="L433" s="180"/>
      <c r="M433" s="185"/>
      <c r="T433" s="186"/>
      <c r="AT433" s="181" t="s">
        <v>153</v>
      </c>
      <c r="AU433" s="181" t="s">
        <v>81</v>
      </c>
      <c r="AV433" s="15" t="s">
        <v>151</v>
      </c>
      <c r="AW433" s="15" t="s">
        <v>28</v>
      </c>
      <c r="AX433" s="15" t="s">
        <v>79</v>
      </c>
      <c r="AY433" s="181" t="s">
        <v>144</v>
      </c>
    </row>
    <row r="434" spans="2:65" s="1" customFormat="1" ht="33" customHeight="1">
      <c r="B434" s="133"/>
      <c r="C434" s="134" t="s">
        <v>528</v>
      </c>
      <c r="D434" s="134" t="s">
        <v>147</v>
      </c>
      <c r="E434" s="135" t="s">
        <v>1578</v>
      </c>
      <c r="F434" s="136" t="s">
        <v>1579</v>
      </c>
      <c r="G434" s="137" t="s">
        <v>279</v>
      </c>
      <c r="H434" s="138">
        <v>20.96</v>
      </c>
      <c r="I434" s="139"/>
      <c r="J434" s="140">
        <f>ROUND(I434*H434,2)</f>
        <v>0</v>
      </c>
      <c r="K434" s="141"/>
      <c r="L434" s="32"/>
      <c r="M434" s="142" t="s">
        <v>1</v>
      </c>
      <c r="N434" s="143" t="s">
        <v>36</v>
      </c>
      <c r="P434" s="144">
        <f>O434*H434</f>
        <v>0</v>
      </c>
      <c r="Q434" s="144">
        <v>9.7999999999999997E-4</v>
      </c>
      <c r="R434" s="144">
        <f>Q434*H434</f>
        <v>2.0540800000000001E-2</v>
      </c>
      <c r="S434" s="144">
        <v>0</v>
      </c>
      <c r="T434" s="145">
        <f>S434*H434</f>
        <v>0</v>
      </c>
      <c r="AR434" s="146" t="s">
        <v>265</v>
      </c>
      <c r="AT434" s="146" t="s">
        <v>147</v>
      </c>
      <c r="AU434" s="146" t="s">
        <v>81</v>
      </c>
      <c r="AY434" s="17" t="s">
        <v>144</v>
      </c>
      <c r="BE434" s="147">
        <f>IF(N434="základní",J434,0)</f>
        <v>0</v>
      </c>
      <c r="BF434" s="147">
        <f>IF(N434="snížená",J434,0)</f>
        <v>0</v>
      </c>
      <c r="BG434" s="147">
        <f>IF(N434="zákl. přenesená",J434,0)</f>
        <v>0</v>
      </c>
      <c r="BH434" s="147">
        <f>IF(N434="sníž. přenesená",J434,0)</f>
        <v>0</v>
      </c>
      <c r="BI434" s="147">
        <f>IF(N434="nulová",J434,0)</f>
        <v>0</v>
      </c>
      <c r="BJ434" s="17" t="s">
        <v>79</v>
      </c>
      <c r="BK434" s="147">
        <f>ROUND(I434*H434,2)</f>
        <v>0</v>
      </c>
      <c r="BL434" s="17" t="s">
        <v>265</v>
      </c>
      <c r="BM434" s="146" t="s">
        <v>1580</v>
      </c>
    </row>
    <row r="435" spans="2:65" s="12" customFormat="1">
      <c r="B435" s="148"/>
      <c r="D435" s="149" t="s">
        <v>153</v>
      </c>
      <c r="E435" s="150" t="s">
        <v>1</v>
      </c>
      <c r="F435" s="151" t="s">
        <v>174</v>
      </c>
      <c r="H435" s="150" t="s">
        <v>1</v>
      </c>
      <c r="I435" s="152"/>
      <c r="L435" s="148"/>
      <c r="M435" s="153"/>
      <c r="T435" s="154"/>
      <c r="AT435" s="150" t="s">
        <v>153</v>
      </c>
      <c r="AU435" s="150" t="s">
        <v>81</v>
      </c>
      <c r="AV435" s="12" t="s">
        <v>79</v>
      </c>
      <c r="AW435" s="12" t="s">
        <v>28</v>
      </c>
      <c r="AX435" s="12" t="s">
        <v>71</v>
      </c>
      <c r="AY435" s="150" t="s">
        <v>144</v>
      </c>
    </row>
    <row r="436" spans="2:65" s="12" customFormat="1">
      <c r="B436" s="148"/>
      <c r="D436" s="149" t="s">
        <v>153</v>
      </c>
      <c r="E436" s="150" t="s">
        <v>1</v>
      </c>
      <c r="F436" s="151" t="s">
        <v>230</v>
      </c>
      <c r="H436" s="150" t="s">
        <v>1</v>
      </c>
      <c r="I436" s="152"/>
      <c r="L436" s="148"/>
      <c r="M436" s="153"/>
      <c r="T436" s="154"/>
      <c r="AT436" s="150" t="s">
        <v>153</v>
      </c>
      <c r="AU436" s="150" t="s">
        <v>81</v>
      </c>
      <c r="AV436" s="12" t="s">
        <v>79</v>
      </c>
      <c r="AW436" s="12" t="s">
        <v>28</v>
      </c>
      <c r="AX436" s="12" t="s">
        <v>71</v>
      </c>
      <c r="AY436" s="150" t="s">
        <v>144</v>
      </c>
    </row>
    <row r="437" spans="2:65" s="13" customFormat="1">
      <c r="B437" s="155"/>
      <c r="D437" s="149" t="s">
        <v>153</v>
      </c>
      <c r="E437" s="156" t="s">
        <v>1</v>
      </c>
      <c r="F437" s="157" t="s">
        <v>1581</v>
      </c>
      <c r="H437" s="158">
        <v>6.04</v>
      </c>
      <c r="I437" s="159"/>
      <c r="L437" s="155"/>
      <c r="M437" s="160"/>
      <c r="T437" s="161"/>
      <c r="AT437" s="156" t="s">
        <v>153</v>
      </c>
      <c r="AU437" s="156" t="s">
        <v>81</v>
      </c>
      <c r="AV437" s="13" t="s">
        <v>81</v>
      </c>
      <c r="AW437" s="13" t="s">
        <v>28</v>
      </c>
      <c r="AX437" s="13" t="s">
        <v>71</v>
      </c>
      <c r="AY437" s="156" t="s">
        <v>144</v>
      </c>
    </row>
    <row r="438" spans="2:65" s="12" customFormat="1">
      <c r="B438" s="148"/>
      <c r="D438" s="149" t="s">
        <v>153</v>
      </c>
      <c r="E438" s="150" t="s">
        <v>1</v>
      </c>
      <c r="F438" s="151" t="s">
        <v>232</v>
      </c>
      <c r="H438" s="150" t="s">
        <v>1</v>
      </c>
      <c r="I438" s="152"/>
      <c r="L438" s="148"/>
      <c r="M438" s="153"/>
      <c r="T438" s="154"/>
      <c r="AT438" s="150" t="s">
        <v>153</v>
      </c>
      <c r="AU438" s="150" t="s">
        <v>81</v>
      </c>
      <c r="AV438" s="12" t="s">
        <v>79</v>
      </c>
      <c r="AW438" s="12" t="s">
        <v>28</v>
      </c>
      <c r="AX438" s="12" t="s">
        <v>71</v>
      </c>
      <c r="AY438" s="150" t="s">
        <v>144</v>
      </c>
    </row>
    <row r="439" spans="2:65" s="13" customFormat="1">
      <c r="B439" s="155"/>
      <c r="D439" s="149" t="s">
        <v>153</v>
      </c>
      <c r="E439" s="156" t="s">
        <v>1</v>
      </c>
      <c r="F439" s="157" t="s">
        <v>1582</v>
      </c>
      <c r="H439" s="158">
        <v>5.04</v>
      </c>
      <c r="I439" s="159"/>
      <c r="L439" s="155"/>
      <c r="M439" s="160"/>
      <c r="T439" s="161"/>
      <c r="AT439" s="156" t="s">
        <v>153</v>
      </c>
      <c r="AU439" s="156" t="s">
        <v>81</v>
      </c>
      <c r="AV439" s="13" t="s">
        <v>81</v>
      </c>
      <c r="AW439" s="13" t="s">
        <v>28</v>
      </c>
      <c r="AX439" s="13" t="s">
        <v>71</v>
      </c>
      <c r="AY439" s="156" t="s">
        <v>144</v>
      </c>
    </row>
    <row r="440" spans="2:65" s="14" customFormat="1">
      <c r="B440" s="173"/>
      <c r="D440" s="149" t="s">
        <v>153</v>
      </c>
      <c r="E440" s="174" t="s">
        <v>1</v>
      </c>
      <c r="F440" s="175" t="s">
        <v>178</v>
      </c>
      <c r="H440" s="176">
        <v>11.08</v>
      </c>
      <c r="I440" s="177"/>
      <c r="L440" s="173"/>
      <c r="M440" s="178"/>
      <c r="T440" s="179"/>
      <c r="AT440" s="174" t="s">
        <v>153</v>
      </c>
      <c r="AU440" s="174" t="s">
        <v>81</v>
      </c>
      <c r="AV440" s="14" t="s">
        <v>145</v>
      </c>
      <c r="AW440" s="14" t="s">
        <v>28</v>
      </c>
      <c r="AX440" s="14" t="s">
        <v>71</v>
      </c>
      <c r="AY440" s="174" t="s">
        <v>144</v>
      </c>
    </row>
    <row r="441" spans="2:65" s="12" customFormat="1">
      <c r="B441" s="148"/>
      <c r="D441" s="149" t="s">
        <v>153</v>
      </c>
      <c r="E441" s="150" t="s">
        <v>1</v>
      </c>
      <c r="F441" s="151" t="s">
        <v>179</v>
      </c>
      <c r="H441" s="150" t="s">
        <v>1</v>
      </c>
      <c r="I441" s="152"/>
      <c r="L441" s="148"/>
      <c r="M441" s="153"/>
      <c r="T441" s="154"/>
      <c r="AT441" s="150" t="s">
        <v>153</v>
      </c>
      <c r="AU441" s="150" t="s">
        <v>81</v>
      </c>
      <c r="AV441" s="12" t="s">
        <v>79</v>
      </c>
      <c r="AW441" s="12" t="s">
        <v>28</v>
      </c>
      <c r="AX441" s="12" t="s">
        <v>71</v>
      </c>
      <c r="AY441" s="150" t="s">
        <v>144</v>
      </c>
    </row>
    <row r="442" spans="2:65" s="12" customFormat="1">
      <c r="B442" s="148"/>
      <c r="D442" s="149" t="s">
        <v>153</v>
      </c>
      <c r="E442" s="150" t="s">
        <v>1</v>
      </c>
      <c r="F442" s="151" t="s">
        <v>234</v>
      </c>
      <c r="H442" s="150" t="s">
        <v>1</v>
      </c>
      <c r="I442" s="152"/>
      <c r="L442" s="148"/>
      <c r="M442" s="153"/>
      <c r="T442" s="154"/>
      <c r="AT442" s="150" t="s">
        <v>153</v>
      </c>
      <c r="AU442" s="150" t="s">
        <v>81</v>
      </c>
      <c r="AV442" s="12" t="s">
        <v>79</v>
      </c>
      <c r="AW442" s="12" t="s">
        <v>28</v>
      </c>
      <c r="AX442" s="12" t="s">
        <v>71</v>
      </c>
      <c r="AY442" s="150" t="s">
        <v>144</v>
      </c>
    </row>
    <row r="443" spans="2:65" s="13" customFormat="1">
      <c r="B443" s="155"/>
      <c r="D443" s="149" t="s">
        <v>153</v>
      </c>
      <c r="E443" s="156" t="s">
        <v>1</v>
      </c>
      <c r="F443" s="157" t="s">
        <v>1583</v>
      </c>
      <c r="H443" s="158">
        <v>0.6</v>
      </c>
      <c r="I443" s="159"/>
      <c r="L443" s="155"/>
      <c r="M443" s="160"/>
      <c r="T443" s="161"/>
      <c r="AT443" s="156" t="s">
        <v>153</v>
      </c>
      <c r="AU443" s="156" t="s">
        <v>81</v>
      </c>
      <c r="AV443" s="13" t="s">
        <v>81</v>
      </c>
      <c r="AW443" s="13" t="s">
        <v>28</v>
      </c>
      <c r="AX443" s="13" t="s">
        <v>71</v>
      </c>
      <c r="AY443" s="156" t="s">
        <v>144</v>
      </c>
    </row>
    <row r="444" spans="2:65" s="12" customFormat="1">
      <c r="B444" s="148"/>
      <c r="D444" s="149" t="s">
        <v>153</v>
      </c>
      <c r="E444" s="150" t="s">
        <v>1</v>
      </c>
      <c r="F444" s="151" t="s">
        <v>236</v>
      </c>
      <c r="H444" s="150" t="s">
        <v>1</v>
      </c>
      <c r="I444" s="152"/>
      <c r="L444" s="148"/>
      <c r="M444" s="153"/>
      <c r="T444" s="154"/>
      <c r="AT444" s="150" t="s">
        <v>153</v>
      </c>
      <c r="AU444" s="150" t="s">
        <v>81</v>
      </c>
      <c r="AV444" s="12" t="s">
        <v>79</v>
      </c>
      <c r="AW444" s="12" t="s">
        <v>28</v>
      </c>
      <c r="AX444" s="12" t="s">
        <v>71</v>
      </c>
      <c r="AY444" s="150" t="s">
        <v>144</v>
      </c>
    </row>
    <row r="445" spans="2:65" s="13" customFormat="1">
      <c r="B445" s="155"/>
      <c r="D445" s="149" t="s">
        <v>153</v>
      </c>
      <c r="E445" s="156" t="s">
        <v>1</v>
      </c>
      <c r="F445" s="157" t="s">
        <v>1584</v>
      </c>
      <c r="H445" s="158">
        <v>4.84</v>
      </c>
      <c r="I445" s="159"/>
      <c r="L445" s="155"/>
      <c r="M445" s="160"/>
      <c r="T445" s="161"/>
      <c r="AT445" s="156" t="s">
        <v>153</v>
      </c>
      <c r="AU445" s="156" t="s">
        <v>81</v>
      </c>
      <c r="AV445" s="13" t="s">
        <v>81</v>
      </c>
      <c r="AW445" s="13" t="s">
        <v>28</v>
      </c>
      <c r="AX445" s="13" t="s">
        <v>71</v>
      </c>
      <c r="AY445" s="156" t="s">
        <v>144</v>
      </c>
    </row>
    <row r="446" spans="2:65" s="12" customFormat="1">
      <c r="B446" s="148"/>
      <c r="D446" s="149" t="s">
        <v>153</v>
      </c>
      <c r="E446" s="150" t="s">
        <v>1</v>
      </c>
      <c r="F446" s="151" t="s">
        <v>238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3" customFormat="1">
      <c r="B447" s="155"/>
      <c r="D447" s="149" t="s">
        <v>153</v>
      </c>
      <c r="E447" s="156" t="s">
        <v>1</v>
      </c>
      <c r="F447" s="157" t="s">
        <v>1585</v>
      </c>
      <c r="H447" s="158">
        <v>4.4400000000000004</v>
      </c>
      <c r="I447" s="159"/>
      <c r="L447" s="155"/>
      <c r="M447" s="160"/>
      <c r="T447" s="161"/>
      <c r="AT447" s="156" t="s">
        <v>153</v>
      </c>
      <c r="AU447" s="156" t="s">
        <v>81</v>
      </c>
      <c r="AV447" s="13" t="s">
        <v>81</v>
      </c>
      <c r="AW447" s="13" t="s">
        <v>28</v>
      </c>
      <c r="AX447" s="13" t="s">
        <v>71</v>
      </c>
      <c r="AY447" s="156" t="s">
        <v>144</v>
      </c>
    </row>
    <row r="448" spans="2:65" s="14" customFormat="1">
      <c r="B448" s="173"/>
      <c r="D448" s="149" t="s">
        <v>153</v>
      </c>
      <c r="E448" s="174" t="s">
        <v>1</v>
      </c>
      <c r="F448" s="175" t="s">
        <v>178</v>
      </c>
      <c r="H448" s="176">
        <v>9.8800000000000008</v>
      </c>
      <c r="I448" s="177"/>
      <c r="L448" s="173"/>
      <c r="M448" s="178"/>
      <c r="T448" s="179"/>
      <c r="AT448" s="174" t="s">
        <v>153</v>
      </c>
      <c r="AU448" s="174" t="s">
        <v>81</v>
      </c>
      <c r="AV448" s="14" t="s">
        <v>145</v>
      </c>
      <c r="AW448" s="14" t="s">
        <v>28</v>
      </c>
      <c r="AX448" s="14" t="s">
        <v>71</v>
      </c>
      <c r="AY448" s="174" t="s">
        <v>144</v>
      </c>
    </row>
    <row r="449" spans="2:65" s="15" customFormat="1">
      <c r="B449" s="180"/>
      <c r="D449" s="149" t="s">
        <v>153</v>
      </c>
      <c r="E449" s="181" t="s">
        <v>1</v>
      </c>
      <c r="F449" s="182" t="s">
        <v>182</v>
      </c>
      <c r="H449" s="183">
        <v>20.96</v>
      </c>
      <c r="I449" s="184"/>
      <c r="L449" s="180"/>
      <c r="M449" s="185"/>
      <c r="T449" s="186"/>
      <c r="AT449" s="181" t="s">
        <v>153</v>
      </c>
      <c r="AU449" s="181" t="s">
        <v>81</v>
      </c>
      <c r="AV449" s="15" t="s">
        <v>151</v>
      </c>
      <c r="AW449" s="15" t="s">
        <v>28</v>
      </c>
      <c r="AX449" s="15" t="s">
        <v>79</v>
      </c>
      <c r="AY449" s="181" t="s">
        <v>144</v>
      </c>
    </row>
    <row r="450" spans="2:65" s="1" customFormat="1" ht="24.2" customHeight="1">
      <c r="B450" s="133"/>
      <c r="C450" s="134" t="s">
        <v>532</v>
      </c>
      <c r="D450" s="134" t="s">
        <v>147</v>
      </c>
      <c r="E450" s="135" t="s">
        <v>581</v>
      </c>
      <c r="F450" s="136" t="s">
        <v>582</v>
      </c>
      <c r="G450" s="137" t="s">
        <v>491</v>
      </c>
      <c r="H450" s="187"/>
      <c r="I450" s="139"/>
      <c r="J450" s="140">
        <f>ROUND(I450*H450,2)</f>
        <v>0</v>
      </c>
      <c r="K450" s="141"/>
      <c r="L450" s="32"/>
      <c r="M450" s="142" t="s">
        <v>1</v>
      </c>
      <c r="N450" s="143" t="s">
        <v>36</v>
      </c>
      <c r="P450" s="144">
        <f>O450*H450</f>
        <v>0</v>
      </c>
      <c r="Q450" s="144">
        <v>0</v>
      </c>
      <c r="R450" s="144">
        <f>Q450*H450</f>
        <v>0</v>
      </c>
      <c r="S450" s="144">
        <v>0</v>
      </c>
      <c r="T450" s="145">
        <f>S450*H450</f>
        <v>0</v>
      </c>
      <c r="AR450" s="146" t="s">
        <v>265</v>
      </c>
      <c r="AT450" s="146" t="s">
        <v>147</v>
      </c>
      <c r="AU450" s="146" t="s">
        <v>81</v>
      </c>
      <c r="AY450" s="17" t="s">
        <v>144</v>
      </c>
      <c r="BE450" s="147">
        <f>IF(N450="základní",J450,0)</f>
        <v>0</v>
      </c>
      <c r="BF450" s="147">
        <f>IF(N450="snížená",J450,0)</f>
        <v>0</v>
      </c>
      <c r="BG450" s="147">
        <f>IF(N450="zákl. přenesená",J450,0)</f>
        <v>0</v>
      </c>
      <c r="BH450" s="147">
        <f>IF(N450="sníž. přenesená",J450,0)</f>
        <v>0</v>
      </c>
      <c r="BI450" s="147">
        <f>IF(N450="nulová",J450,0)</f>
        <v>0</v>
      </c>
      <c r="BJ450" s="17" t="s">
        <v>79</v>
      </c>
      <c r="BK450" s="147">
        <f>ROUND(I450*H450,2)</f>
        <v>0</v>
      </c>
      <c r="BL450" s="17" t="s">
        <v>265</v>
      </c>
      <c r="BM450" s="146" t="s">
        <v>583</v>
      </c>
    </row>
    <row r="451" spans="2:65" s="11" customFormat="1" ht="22.9" customHeight="1">
      <c r="B451" s="121"/>
      <c r="D451" s="122" t="s">
        <v>70</v>
      </c>
      <c r="E451" s="131" t="s">
        <v>1586</v>
      </c>
      <c r="F451" s="131" t="s">
        <v>1587</v>
      </c>
      <c r="I451" s="124"/>
      <c r="J451" s="132">
        <f>BK451</f>
        <v>0</v>
      </c>
      <c r="L451" s="121"/>
      <c r="M451" s="126"/>
      <c r="P451" s="127">
        <f>SUM(P452:P469)</f>
        <v>0</v>
      </c>
      <c r="R451" s="127">
        <f>SUM(R452:R469)</f>
        <v>2.3993999999999998E-2</v>
      </c>
      <c r="T451" s="128">
        <f>SUM(T452:T469)</f>
        <v>0</v>
      </c>
      <c r="AR451" s="122" t="s">
        <v>81</v>
      </c>
      <c r="AT451" s="129" t="s">
        <v>70</v>
      </c>
      <c r="AU451" s="129" t="s">
        <v>79</v>
      </c>
      <c r="AY451" s="122" t="s">
        <v>144</v>
      </c>
      <c r="BK451" s="130">
        <f>SUM(BK452:BK469)</f>
        <v>0</v>
      </c>
    </row>
    <row r="452" spans="2:65" s="1" customFormat="1" ht="16.5" customHeight="1">
      <c r="B452" s="133"/>
      <c r="C452" s="134" t="s">
        <v>538</v>
      </c>
      <c r="D452" s="134" t="s">
        <v>147</v>
      </c>
      <c r="E452" s="135" t="s">
        <v>1588</v>
      </c>
      <c r="F452" s="136" t="s">
        <v>1589</v>
      </c>
      <c r="G452" s="137" t="s">
        <v>318</v>
      </c>
      <c r="H452" s="138">
        <v>9</v>
      </c>
      <c r="I452" s="139"/>
      <c r="J452" s="140">
        <f>ROUND(I452*H452,2)</f>
        <v>0</v>
      </c>
      <c r="K452" s="141"/>
      <c r="L452" s="32"/>
      <c r="M452" s="142" t="s">
        <v>1</v>
      </c>
      <c r="N452" s="143" t="s">
        <v>36</v>
      </c>
      <c r="P452" s="144">
        <f>O452*H452</f>
        <v>0</v>
      </c>
      <c r="Q452" s="144">
        <v>0</v>
      </c>
      <c r="R452" s="144">
        <f>Q452*H452</f>
        <v>0</v>
      </c>
      <c r="S452" s="144">
        <v>0</v>
      </c>
      <c r="T452" s="145">
        <f>S452*H452</f>
        <v>0</v>
      </c>
      <c r="AR452" s="146" t="s">
        <v>265</v>
      </c>
      <c r="AT452" s="146" t="s">
        <v>147</v>
      </c>
      <c r="AU452" s="146" t="s">
        <v>81</v>
      </c>
      <c r="AY452" s="17" t="s">
        <v>144</v>
      </c>
      <c r="BE452" s="147">
        <f>IF(N452="základní",J452,0)</f>
        <v>0</v>
      </c>
      <c r="BF452" s="147">
        <f>IF(N452="snížená",J452,0)</f>
        <v>0</v>
      </c>
      <c r="BG452" s="147">
        <f>IF(N452="zákl. přenesená",J452,0)</f>
        <v>0</v>
      </c>
      <c r="BH452" s="147">
        <f>IF(N452="sníž. přenesená",J452,0)</f>
        <v>0</v>
      </c>
      <c r="BI452" s="147">
        <f>IF(N452="nulová",J452,0)</f>
        <v>0</v>
      </c>
      <c r="BJ452" s="17" t="s">
        <v>79</v>
      </c>
      <c r="BK452" s="147">
        <f>ROUND(I452*H452,2)</f>
        <v>0</v>
      </c>
      <c r="BL452" s="17" t="s">
        <v>265</v>
      </c>
      <c r="BM452" s="146" t="s">
        <v>1590</v>
      </c>
    </row>
    <row r="453" spans="2:65" s="12" customFormat="1">
      <c r="B453" s="148"/>
      <c r="D453" s="149" t="s">
        <v>153</v>
      </c>
      <c r="E453" s="150" t="s">
        <v>1</v>
      </c>
      <c r="F453" s="151" t="s">
        <v>320</v>
      </c>
      <c r="H453" s="150" t="s">
        <v>1</v>
      </c>
      <c r="I453" s="152"/>
      <c r="L453" s="148"/>
      <c r="M453" s="153"/>
      <c r="T453" s="154"/>
      <c r="AT453" s="150" t="s">
        <v>153</v>
      </c>
      <c r="AU453" s="150" t="s">
        <v>81</v>
      </c>
      <c r="AV453" s="12" t="s">
        <v>79</v>
      </c>
      <c r="AW453" s="12" t="s">
        <v>28</v>
      </c>
      <c r="AX453" s="12" t="s">
        <v>71</v>
      </c>
      <c r="AY453" s="150" t="s">
        <v>144</v>
      </c>
    </row>
    <row r="454" spans="2:65" s="13" customFormat="1">
      <c r="B454" s="155"/>
      <c r="D454" s="149" t="s">
        <v>153</v>
      </c>
      <c r="E454" s="156" t="s">
        <v>1</v>
      </c>
      <c r="F454" s="157" t="s">
        <v>145</v>
      </c>
      <c r="H454" s="158">
        <v>3</v>
      </c>
      <c r="I454" s="159"/>
      <c r="L454" s="155"/>
      <c r="M454" s="160"/>
      <c r="T454" s="161"/>
      <c r="AT454" s="156" t="s">
        <v>153</v>
      </c>
      <c r="AU454" s="156" t="s">
        <v>81</v>
      </c>
      <c r="AV454" s="13" t="s">
        <v>81</v>
      </c>
      <c r="AW454" s="13" t="s">
        <v>28</v>
      </c>
      <c r="AX454" s="13" t="s">
        <v>71</v>
      </c>
      <c r="AY454" s="156" t="s">
        <v>144</v>
      </c>
    </row>
    <row r="455" spans="2:65" s="12" customFormat="1">
      <c r="B455" s="148"/>
      <c r="D455" s="149" t="s">
        <v>153</v>
      </c>
      <c r="E455" s="150" t="s">
        <v>1</v>
      </c>
      <c r="F455" s="151" t="s">
        <v>500</v>
      </c>
      <c r="H455" s="150" t="s">
        <v>1</v>
      </c>
      <c r="I455" s="152"/>
      <c r="L455" s="148"/>
      <c r="M455" s="153"/>
      <c r="T455" s="154"/>
      <c r="AT455" s="150" t="s">
        <v>153</v>
      </c>
      <c r="AU455" s="150" t="s">
        <v>81</v>
      </c>
      <c r="AV455" s="12" t="s">
        <v>79</v>
      </c>
      <c r="AW455" s="12" t="s">
        <v>28</v>
      </c>
      <c r="AX455" s="12" t="s">
        <v>71</v>
      </c>
      <c r="AY455" s="150" t="s">
        <v>144</v>
      </c>
    </row>
    <row r="456" spans="2:65" s="12" customFormat="1">
      <c r="B456" s="148"/>
      <c r="D456" s="149" t="s">
        <v>153</v>
      </c>
      <c r="E456" s="150" t="s">
        <v>1</v>
      </c>
      <c r="F456" s="151" t="s">
        <v>1477</v>
      </c>
      <c r="H456" s="150" t="s">
        <v>1</v>
      </c>
      <c r="I456" s="152"/>
      <c r="L456" s="148"/>
      <c r="M456" s="153"/>
      <c r="T456" s="154"/>
      <c r="AT456" s="150" t="s">
        <v>153</v>
      </c>
      <c r="AU456" s="150" t="s">
        <v>81</v>
      </c>
      <c r="AV456" s="12" t="s">
        <v>79</v>
      </c>
      <c r="AW456" s="12" t="s">
        <v>28</v>
      </c>
      <c r="AX456" s="12" t="s">
        <v>71</v>
      </c>
      <c r="AY456" s="150" t="s">
        <v>144</v>
      </c>
    </row>
    <row r="457" spans="2:65" s="13" customFormat="1">
      <c r="B457" s="155"/>
      <c r="D457" s="149" t="s">
        <v>153</v>
      </c>
      <c r="E457" s="156" t="s">
        <v>1</v>
      </c>
      <c r="F457" s="157" t="s">
        <v>79</v>
      </c>
      <c r="H457" s="158">
        <v>1</v>
      </c>
      <c r="I457" s="159"/>
      <c r="L457" s="155"/>
      <c r="M457" s="160"/>
      <c r="T457" s="161"/>
      <c r="AT457" s="156" t="s">
        <v>153</v>
      </c>
      <c r="AU457" s="156" t="s">
        <v>81</v>
      </c>
      <c r="AV457" s="13" t="s">
        <v>81</v>
      </c>
      <c r="AW457" s="13" t="s">
        <v>28</v>
      </c>
      <c r="AX457" s="13" t="s">
        <v>71</v>
      </c>
      <c r="AY457" s="156" t="s">
        <v>144</v>
      </c>
    </row>
    <row r="458" spans="2:65" s="12" customFormat="1">
      <c r="B458" s="148"/>
      <c r="D458" s="149" t="s">
        <v>153</v>
      </c>
      <c r="E458" s="150" t="s">
        <v>1</v>
      </c>
      <c r="F458" s="151" t="s">
        <v>1478</v>
      </c>
      <c r="H458" s="150" t="s">
        <v>1</v>
      </c>
      <c r="I458" s="152"/>
      <c r="L458" s="148"/>
      <c r="M458" s="153"/>
      <c r="T458" s="154"/>
      <c r="AT458" s="150" t="s">
        <v>153</v>
      </c>
      <c r="AU458" s="150" t="s">
        <v>81</v>
      </c>
      <c r="AV458" s="12" t="s">
        <v>79</v>
      </c>
      <c r="AW458" s="12" t="s">
        <v>28</v>
      </c>
      <c r="AX458" s="12" t="s">
        <v>71</v>
      </c>
      <c r="AY458" s="150" t="s">
        <v>144</v>
      </c>
    </row>
    <row r="459" spans="2:65" s="13" customFormat="1">
      <c r="B459" s="155"/>
      <c r="D459" s="149" t="s">
        <v>153</v>
      </c>
      <c r="E459" s="156" t="s">
        <v>1</v>
      </c>
      <c r="F459" s="157" t="s">
        <v>79</v>
      </c>
      <c r="H459" s="158">
        <v>1</v>
      </c>
      <c r="I459" s="159"/>
      <c r="L459" s="155"/>
      <c r="M459" s="160"/>
      <c r="T459" s="161"/>
      <c r="AT459" s="156" t="s">
        <v>153</v>
      </c>
      <c r="AU459" s="156" t="s">
        <v>81</v>
      </c>
      <c r="AV459" s="13" t="s">
        <v>81</v>
      </c>
      <c r="AW459" s="13" t="s">
        <v>28</v>
      </c>
      <c r="AX459" s="13" t="s">
        <v>71</v>
      </c>
      <c r="AY459" s="156" t="s">
        <v>144</v>
      </c>
    </row>
    <row r="460" spans="2:65" s="12" customFormat="1">
      <c r="B460" s="148"/>
      <c r="D460" s="149" t="s">
        <v>153</v>
      </c>
      <c r="E460" s="150" t="s">
        <v>1</v>
      </c>
      <c r="F460" s="151" t="s">
        <v>179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2" customFormat="1">
      <c r="B461" s="148"/>
      <c r="D461" s="149" t="s">
        <v>153</v>
      </c>
      <c r="E461" s="150" t="s">
        <v>1</v>
      </c>
      <c r="F461" s="151" t="s">
        <v>1479</v>
      </c>
      <c r="H461" s="150" t="s">
        <v>1</v>
      </c>
      <c r="I461" s="152"/>
      <c r="L461" s="148"/>
      <c r="M461" s="153"/>
      <c r="T461" s="154"/>
      <c r="AT461" s="150" t="s">
        <v>153</v>
      </c>
      <c r="AU461" s="150" t="s">
        <v>81</v>
      </c>
      <c r="AV461" s="12" t="s">
        <v>79</v>
      </c>
      <c r="AW461" s="12" t="s">
        <v>28</v>
      </c>
      <c r="AX461" s="12" t="s">
        <v>71</v>
      </c>
      <c r="AY461" s="150" t="s">
        <v>144</v>
      </c>
    </row>
    <row r="462" spans="2:65" s="13" customFormat="1">
      <c r="B462" s="155"/>
      <c r="D462" s="149" t="s">
        <v>153</v>
      </c>
      <c r="E462" s="156" t="s">
        <v>1</v>
      </c>
      <c r="F462" s="157" t="s">
        <v>151</v>
      </c>
      <c r="H462" s="158">
        <v>4</v>
      </c>
      <c r="I462" s="159"/>
      <c r="L462" s="155"/>
      <c r="M462" s="160"/>
      <c r="T462" s="161"/>
      <c r="AT462" s="156" t="s">
        <v>153</v>
      </c>
      <c r="AU462" s="156" t="s">
        <v>81</v>
      </c>
      <c r="AV462" s="13" t="s">
        <v>81</v>
      </c>
      <c r="AW462" s="13" t="s">
        <v>28</v>
      </c>
      <c r="AX462" s="13" t="s">
        <v>71</v>
      </c>
      <c r="AY462" s="156" t="s">
        <v>144</v>
      </c>
    </row>
    <row r="463" spans="2:65" s="15" customFormat="1">
      <c r="B463" s="180"/>
      <c r="D463" s="149" t="s">
        <v>153</v>
      </c>
      <c r="E463" s="181" t="s">
        <v>1</v>
      </c>
      <c r="F463" s="182" t="s">
        <v>182</v>
      </c>
      <c r="H463" s="183">
        <v>9</v>
      </c>
      <c r="I463" s="184"/>
      <c r="L463" s="180"/>
      <c r="M463" s="185"/>
      <c r="T463" s="186"/>
      <c r="AT463" s="181" t="s">
        <v>153</v>
      </c>
      <c r="AU463" s="181" t="s">
        <v>81</v>
      </c>
      <c r="AV463" s="15" t="s">
        <v>151</v>
      </c>
      <c r="AW463" s="15" t="s">
        <v>28</v>
      </c>
      <c r="AX463" s="15" t="s">
        <v>79</v>
      </c>
      <c r="AY463" s="181" t="s">
        <v>144</v>
      </c>
    </row>
    <row r="464" spans="2:65" s="1" customFormat="1" ht="24.2" customHeight="1">
      <c r="B464" s="133"/>
      <c r="C464" s="134" t="s">
        <v>542</v>
      </c>
      <c r="D464" s="134" t="s">
        <v>147</v>
      </c>
      <c r="E464" s="135" t="s">
        <v>1591</v>
      </c>
      <c r="F464" s="136" t="s">
        <v>1592</v>
      </c>
      <c r="G464" s="137" t="s">
        <v>171</v>
      </c>
      <c r="H464" s="138">
        <v>55.8</v>
      </c>
      <c r="I464" s="139"/>
      <c r="J464" s="140">
        <f>ROUND(I464*H464,2)</f>
        <v>0</v>
      </c>
      <c r="K464" s="141"/>
      <c r="L464" s="32"/>
      <c r="M464" s="142" t="s">
        <v>1</v>
      </c>
      <c r="N464" s="143" t="s">
        <v>36</v>
      </c>
      <c r="P464" s="144">
        <f>O464*H464</f>
        <v>0</v>
      </c>
      <c r="Q464" s="144">
        <v>4.2999999999999999E-4</v>
      </c>
      <c r="R464" s="144">
        <f>Q464*H464</f>
        <v>2.3993999999999998E-2</v>
      </c>
      <c r="S464" s="144">
        <v>0</v>
      </c>
      <c r="T464" s="145">
        <f>S464*H464</f>
        <v>0</v>
      </c>
      <c r="AR464" s="146" t="s">
        <v>265</v>
      </c>
      <c r="AT464" s="146" t="s">
        <v>147</v>
      </c>
      <c r="AU464" s="146" t="s">
        <v>81</v>
      </c>
      <c r="AY464" s="17" t="s">
        <v>144</v>
      </c>
      <c r="BE464" s="147">
        <f>IF(N464="základní",J464,0)</f>
        <v>0</v>
      </c>
      <c r="BF464" s="147">
        <f>IF(N464="snížená",J464,0)</f>
        <v>0</v>
      </c>
      <c r="BG464" s="147">
        <f>IF(N464="zákl. přenesená",J464,0)</f>
        <v>0</v>
      </c>
      <c r="BH464" s="147">
        <f>IF(N464="sníž. přenesená",J464,0)</f>
        <v>0</v>
      </c>
      <c r="BI464" s="147">
        <f>IF(N464="nulová",J464,0)</f>
        <v>0</v>
      </c>
      <c r="BJ464" s="17" t="s">
        <v>79</v>
      </c>
      <c r="BK464" s="147">
        <f>ROUND(I464*H464,2)</f>
        <v>0</v>
      </c>
      <c r="BL464" s="17" t="s">
        <v>265</v>
      </c>
      <c r="BM464" s="146" t="s">
        <v>1593</v>
      </c>
    </row>
    <row r="465" spans="2:65" s="12" customFormat="1">
      <c r="B465" s="148"/>
      <c r="D465" s="149" t="s">
        <v>153</v>
      </c>
      <c r="E465" s="150" t="s">
        <v>1</v>
      </c>
      <c r="F465" s="151" t="s">
        <v>174</v>
      </c>
      <c r="H465" s="150" t="s">
        <v>1</v>
      </c>
      <c r="I465" s="152"/>
      <c r="L465" s="148"/>
      <c r="M465" s="153"/>
      <c r="T465" s="154"/>
      <c r="AT465" s="150" t="s">
        <v>153</v>
      </c>
      <c r="AU465" s="150" t="s">
        <v>81</v>
      </c>
      <c r="AV465" s="12" t="s">
        <v>79</v>
      </c>
      <c r="AW465" s="12" t="s">
        <v>28</v>
      </c>
      <c r="AX465" s="12" t="s">
        <v>71</v>
      </c>
      <c r="AY465" s="150" t="s">
        <v>144</v>
      </c>
    </row>
    <row r="466" spans="2:65" s="13" customFormat="1">
      <c r="B466" s="155"/>
      <c r="D466" s="149" t="s">
        <v>153</v>
      </c>
      <c r="E466" s="156" t="s">
        <v>1</v>
      </c>
      <c r="F466" s="157" t="s">
        <v>307</v>
      </c>
      <c r="H466" s="158">
        <v>27.9</v>
      </c>
      <c r="I466" s="159"/>
      <c r="L466" s="155"/>
      <c r="M466" s="160"/>
      <c r="T466" s="161"/>
      <c r="AT466" s="156" t="s">
        <v>153</v>
      </c>
      <c r="AU466" s="156" t="s">
        <v>81</v>
      </c>
      <c r="AV466" s="13" t="s">
        <v>81</v>
      </c>
      <c r="AW466" s="13" t="s">
        <v>28</v>
      </c>
      <c r="AX466" s="13" t="s">
        <v>71</v>
      </c>
      <c r="AY466" s="156" t="s">
        <v>144</v>
      </c>
    </row>
    <row r="467" spans="2:65" s="12" customFormat="1">
      <c r="B467" s="148"/>
      <c r="D467" s="149" t="s">
        <v>153</v>
      </c>
      <c r="E467" s="150" t="s">
        <v>1</v>
      </c>
      <c r="F467" s="151" t="s">
        <v>179</v>
      </c>
      <c r="H467" s="150" t="s">
        <v>1</v>
      </c>
      <c r="I467" s="152"/>
      <c r="L467" s="148"/>
      <c r="M467" s="153"/>
      <c r="T467" s="154"/>
      <c r="AT467" s="150" t="s">
        <v>153</v>
      </c>
      <c r="AU467" s="150" t="s">
        <v>81</v>
      </c>
      <c r="AV467" s="12" t="s">
        <v>79</v>
      </c>
      <c r="AW467" s="12" t="s">
        <v>28</v>
      </c>
      <c r="AX467" s="12" t="s">
        <v>71</v>
      </c>
      <c r="AY467" s="150" t="s">
        <v>144</v>
      </c>
    </row>
    <row r="468" spans="2:65" s="13" customFormat="1">
      <c r="B468" s="155"/>
      <c r="D468" s="149" t="s">
        <v>153</v>
      </c>
      <c r="E468" s="156" t="s">
        <v>1</v>
      </c>
      <c r="F468" s="157" t="s">
        <v>307</v>
      </c>
      <c r="H468" s="158">
        <v>27.9</v>
      </c>
      <c r="I468" s="159"/>
      <c r="L468" s="155"/>
      <c r="M468" s="160"/>
      <c r="T468" s="161"/>
      <c r="AT468" s="156" t="s">
        <v>153</v>
      </c>
      <c r="AU468" s="156" t="s">
        <v>81</v>
      </c>
      <c r="AV468" s="13" t="s">
        <v>81</v>
      </c>
      <c r="AW468" s="13" t="s">
        <v>28</v>
      </c>
      <c r="AX468" s="13" t="s">
        <v>71</v>
      </c>
      <c r="AY468" s="156" t="s">
        <v>144</v>
      </c>
    </row>
    <row r="469" spans="2:65" s="15" customFormat="1">
      <c r="B469" s="180"/>
      <c r="D469" s="149" t="s">
        <v>153</v>
      </c>
      <c r="E469" s="181" t="s">
        <v>1</v>
      </c>
      <c r="F469" s="182" t="s">
        <v>182</v>
      </c>
      <c r="H469" s="183">
        <v>55.8</v>
      </c>
      <c r="I469" s="184"/>
      <c r="L469" s="180"/>
      <c r="M469" s="185"/>
      <c r="T469" s="186"/>
      <c r="AT469" s="181" t="s">
        <v>153</v>
      </c>
      <c r="AU469" s="181" t="s">
        <v>81</v>
      </c>
      <c r="AV469" s="15" t="s">
        <v>151</v>
      </c>
      <c r="AW469" s="15" t="s">
        <v>28</v>
      </c>
      <c r="AX469" s="15" t="s">
        <v>79</v>
      </c>
      <c r="AY469" s="181" t="s">
        <v>144</v>
      </c>
    </row>
    <row r="470" spans="2:65" s="11" customFormat="1" ht="22.9" customHeight="1">
      <c r="B470" s="121"/>
      <c r="D470" s="122" t="s">
        <v>70</v>
      </c>
      <c r="E470" s="131" t="s">
        <v>584</v>
      </c>
      <c r="F470" s="131" t="s">
        <v>585</v>
      </c>
      <c r="I470" s="124"/>
      <c r="J470" s="132">
        <f>BK470</f>
        <v>0</v>
      </c>
      <c r="L470" s="121"/>
      <c r="M470" s="126"/>
      <c r="P470" s="127">
        <f>SUM(P471:P497)</f>
        <v>0</v>
      </c>
      <c r="R470" s="127">
        <f>SUM(R471:R497)</f>
        <v>4.4798020000000001E-2</v>
      </c>
      <c r="T470" s="128">
        <f>SUM(T471:T497)</f>
        <v>0</v>
      </c>
      <c r="AR470" s="122" t="s">
        <v>81</v>
      </c>
      <c r="AT470" s="129" t="s">
        <v>70</v>
      </c>
      <c r="AU470" s="129" t="s">
        <v>79</v>
      </c>
      <c r="AY470" s="122" t="s">
        <v>144</v>
      </c>
      <c r="BK470" s="130">
        <f>SUM(BK471:BK497)</f>
        <v>0</v>
      </c>
    </row>
    <row r="471" spans="2:65" s="1" customFormat="1" ht="24.2" customHeight="1">
      <c r="B471" s="133"/>
      <c r="C471" s="134" t="s">
        <v>548</v>
      </c>
      <c r="D471" s="134" t="s">
        <v>147</v>
      </c>
      <c r="E471" s="135" t="s">
        <v>1594</v>
      </c>
      <c r="F471" s="136" t="s">
        <v>1595</v>
      </c>
      <c r="G471" s="137" t="s">
        <v>171</v>
      </c>
      <c r="H471" s="138">
        <v>97.387</v>
      </c>
      <c r="I471" s="139"/>
      <c r="J471" s="140">
        <f>ROUND(I471*H471,2)</f>
        <v>0</v>
      </c>
      <c r="K471" s="141"/>
      <c r="L471" s="32"/>
      <c r="M471" s="142" t="s">
        <v>1</v>
      </c>
      <c r="N471" s="143" t="s">
        <v>36</v>
      </c>
      <c r="P471" s="144">
        <f>O471*H471</f>
        <v>0</v>
      </c>
      <c r="Q471" s="144">
        <v>2.0000000000000001E-4</v>
      </c>
      <c r="R471" s="144">
        <f>Q471*H471</f>
        <v>1.9477400000000002E-2</v>
      </c>
      <c r="S471" s="144">
        <v>0</v>
      </c>
      <c r="T471" s="145">
        <f>S471*H471</f>
        <v>0</v>
      </c>
      <c r="AR471" s="146" t="s">
        <v>265</v>
      </c>
      <c r="AT471" s="146" t="s">
        <v>147</v>
      </c>
      <c r="AU471" s="146" t="s">
        <v>81</v>
      </c>
      <c r="AY471" s="17" t="s">
        <v>144</v>
      </c>
      <c r="BE471" s="147">
        <f>IF(N471="základní",J471,0)</f>
        <v>0</v>
      </c>
      <c r="BF471" s="147">
        <f>IF(N471="snížená",J471,0)</f>
        <v>0</v>
      </c>
      <c r="BG471" s="147">
        <f>IF(N471="zákl. přenesená",J471,0)</f>
        <v>0</v>
      </c>
      <c r="BH471" s="147">
        <f>IF(N471="sníž. přenesená",J471,0)</f>
        <v>0</v>
      </c>
      <c r="BI471" s="147">
        <f>IF(N471="nulová",J471,0)</f>
        <v>0</v>
      </c>
      <c r="BJ471" s="17" t="s">
        <v>79</v>
      </c>
      <c r="BK471" s="147">
        <f>ROUND(I471*H471,2)</f>
        <v>0</v>
      </c>
      <c r="BL471" s="17" t="s">
        <v>265</v>
      </c>
      <c r="BM471" s="146" t="s">
        <v>1596</v>
      </c>
    </row>
    <row r="472" spans="2:65" s="1" customFormat="1" ht="33" customHeight="1">
      <c r="B472" s="133"/>
      <c r="C472" s="134" t="s">
        <v>554</v>
      </c>
      <c r="D472" s="134" t="s">
        <v>147</v>
      </c>
      <c r="E472" s="135" t="s">
        <v>1597</v>
      </c>
      <c r="F472" s="136" t="s">
        <v>1598</v>
      </c>
      <c r="G472" s="137" t="s">
        <v>171</v>
      </c>
      <c r="H472" s="138">
        <v>97.387</v>
      </c>
      <c r="I472" s="139"/>
      <c r="J472" s="140">
        <f>ROUND(I472*H472,2)</f>
        <v>0</v>
      </c>
      <c r="K472" s="141"/>
      <c r="L472" s="32"/>
      <c r="M472" s="142" t="s">
        <v>1</v>
      </c>
      <c r="N472" s="143" t="s">
        <v>36</v>
      </c>
      <c r="P472" s="144">
        <f>O472*H472</f>
        <v>0</v>
      </c>
      <c r="Q472" s="144">
        <v>2.5999999999999998E-4</v>
      </c>
      <c r="R472" s="144">
        <f>Q472*H472</f>
        <v>2.5320619999999999E-2</v>
      </c>
      <c r="S472" s="144">
        <v>0</v>
      </c>
      <c r="T472" s="145">
        <f>S472*H472</f>
        <v>0</v>
      </c>
      <c r="AR472" s="146" t="s">
        <v>265</v>
      </c>
      <c r="AT472" s="146" t="s">
        <v>147</v>
      </c>
      <c r="AU472" s="146" t="s">
        <v>81</v>
      </c>
      <c r="AY472" s="17" t="s">
        <v>144</v>
      </c>
      <c r="BE472" s="147">
        <f>IF(N472="základní",J472,0)</f>
        <v>0</v>
      </c>
      <c r="BF472" s="147">
        <f>IF(N472="snížená",J472,0)</f>
        <v>0</v>
      </c>
      <c r="BG472" s="147">
        <f>IF(N472="zákl. přenesená",J472,0)</f>
        <v>0</v>
      </c>
      <c r="BH472" s="147">
        <f>IF(N472="sníž. přenesená",J472,0)</f>
        <v>0</v>
      </c>
      <c r="BI472" s="147">
        <f>IF(N472="nulová",J472,0)</f>
        <v>0</v>
      </c>
      <c r="BJ472" s="17" t="s">
        <v>79</v>
      </c>
      <c r="BK472" s="147">
        <f>ROUND(I472*H472,2)</f>
        <v>0</v>
      </c>
      <c r="BL472" s="17" t="s">
        <v>265</v>
      </c>
      <c r="BM472" s="146" t="s">
        <v>1599</v>
      </c>
    </row>
    <row r="473" spans="2:65" s="12" customFormat="1">
      <c r="B473" s="148"/>
      <c r="D473" s="149" t="s">
        <v>153</v>
      </c>
      <c r="E473" s="150" t="s">
        <v>1</v>
      </c>
      <c r="F473" s="151" t="s">
        <v>1600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2" customFormat="1">
      <c r="B474" s="148"/>
      <c r="D474" s="149" t="s">
        <v>153</v>
      </c>
      <c r="E474" s="150" t="s">
        <v>1</v>
      </c>
      <c r="F474" s="151" t="s">
        <v>174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2" customFormat="1">
      <c r="B475" s="148"/>
      <c r="D475" s="149" t="s">
        <v>153</v>
      </c>
      <c r="E475" s="150" t="s">
        <v>1</v>
      </c>
      <c r="F475" s="151" t="s">
        <v>228</v>
      </c>
      <c r="H475" s="150" t="s">
        <v>1</v>
      </c>
      <c r="I475" s="152"/>
      <c r="L475" s="148"/>
      <c r="M475" s="153"/>
      <c r="T475" s="154"/>
      <c r="AT475" s="150" t="s">
        <v>153</v>
      </c>
      <c r="AU475" s="150" t="s">
        <v>81</v>
      </c>
      <c r="AV475" s="12" t="s">
        <v>79</v>
      </c>
      <c r="AW475" s="12" t="s">
        <v>28</v>
      </c>
      <c r="AX475" s="12" t="s">
        <v>71</v>
      </c>
      <c r="AY475" s="150" t="s">
        <v>144</v>
      </c>
    </row>
    <row r="476" spans="2:65" s="13" customFormat="1">
      <c r="B476" s="155"/>
      <c r="D476" s="149" t="s">
        <v>153</v>
      </c>
      <c r="E476" s="156" t="s">
        <v>1</v>
      </c>
      <c r="F476" s="157" t="s">
        <v>1601</v>
      </c>
      <c r="H476" s="158">
        <v>4.0750000000000002</v>
      </c>
      <c r="I476" s="159"/>
      <c r="L476" s="155"/>
      <c r="M476" s="160"/>
      <c r="T476" s="161"/>
      <c r="AT476" s="156" t="s">
        <v>153</v>
      </c>
      <c r="AU476" s="156" t="s">
        <v>81</v>
      </c>
      <c r="AV476" s="13" t="s">
        <v>81</v>
      </c>
      <c r="AW476" s="13" t="s">
        <v>28</v>
      </c>
      <c r="AX476" s="13" t="s">
        <v>71</v>
      </c>
      <c r="AY476" s="156" t="s">
        <v>144</v>
      </c>
    </row>
    <row r="477" spans="2:65" s="12" customFormat="1">
      <c r="B477" s="148"/>
      <c r="D477" s="149" t="s">
        <v>153</v>
      </c>
      <c r="E477" s="150" t="s">
        <v>1</v>
      </c>
      <c r="F477" s="151" t="s">
        <v>270</v>
      </c>
      <c r="H477" s="150" t="s">
        <v>1</v>
      </c>
      <c r="I477" s="152"/>
      <c r="L477" s="148"/>
      <c r="M477" s="153"/>
      <c r="T477" s="154"/>
      <c r="AT477" s="150" t="s">
        <v>153</v>
      </c>
      <c r="AU477" s="150" t="s">
        <v>81</v>
      </c>
      <c r="AV477" s="12" t="s">
        <v>79</v>
      </c>
      <c r="AW477" s="12" t="s">
        <v>28</v>
      </c>
      <c r="AX477" s="12" t="s">
        <v>71</v>
      </c>
      <c r="AY477" s="150" t="s">
        <v>144</v>
      </c>
    </row>
    <row r="478" spans="2:65" s="13" customFormat="1">
      <c r="B478" s="155"/>
      <c r="D478" s="149" t="s">
        <v>153</v>
      </c>
      <c r="E478" s="156" t="s">
        <v>1</v>
      </c>
      <c r="F478" s="157" t="s">
        <v>1602</v>
      </c>
      <c r="H478" s="158">
        <v>11.516</v>
      </c>
      <c r="I478" s="159"/>
      <c r="L478" s="155"/>
      <c r="M478" s="160"/>
      <c r="T478" s="161"/>
      <c r="AT478" s="156" t="s">
        <v>153</v>
      </c>
      <c r="AU478" s="156" t="s">
        <v>81</v>
      </c>
      <c r="AV478" s="13" t="s">
        <v>81</v>
      </c>
      <c r="AW478" s="13" t="s">
        <v>28</v>
      </c>
      <c r="AX478" s="13" t="s">
        <v>71</v>
      </c>
      <c r="AY478" s="156" t="s">
        <v>144</v>
      </c>
    </row>
    <row r="479" spans="2:65" s="14" customFormat="1">
      <c r="B479" s="173"/>
      <c r="D479" s="149" t="s">
        <v>153</v>
      </c>
      <c r="E479" s="174" t="s">
        <v>1</v>
      </c>
      <c r="F479" s="175" t="s">
        <v>178</v>
      </c>
      <c r="H479" s="176">
        <v>15.590999999999999</v>
      </c>
      <c r="I479" s="177"/>
      <c r="L479" s="173"/>
      <c r="M479" s="178"/>
      <c r="T479" s="179"/>
      <c r="AT479" s="174" t="s">
        <v>153</v>
      </c>
      <c r="AU479" s="174" t="s">
        <v>81</v>
      </c>
      <c r="AV479" s="14" t="s">
        <v>145</v>
      </c>
      <c r="AW479" s="14" t="s">
        <v>28</v>
      </c>
      <c r="AX479" s="14" t="s">
        <v>71</v>
      </c>
      <c r="AY479" s="174" t="s">
        <v>144</v>
      </c>
    </row>
    <row r="480" spans="2:65" s="12" customFormat="1">
      <c r="B480" s="148"/>
      <c r="D480" s="149" t="s">
        <v>153</v>
      </c>
      <c r="E480" s="150" t="s">
        <v>1</v>
      </c>
      <c r="F480" s="151" t="s">
        <v>179</v>
      </c>
      <c r="H480" s="150" t="s">
        <v>1</v>
      </c>
      <c r="I480" s="152"/>
      <c r="L480" s="148"/>
      <c r="M480" s="153"/>
      <c r="T480" s="154"/>
      <c r="AT480" s="150" t="s">
        <v>153</v>
      </c>
      <c r="AU480" s="150" t="s">
        <v>81</v>
      </c>
      <c r="AV480" s="12" t="s">
        <v>79</v>
      </c>
      <c r="AW480" s="12" t="s">
        <v>28</v>
      </c>
      <c r="AX480" s="12" t="s">
        <v>71</v>
      </c>
      <c r="AY480" s="150" t="s">
        <v>144</v>
      </c>
    </row>
    <row r="481" spans="2:51" s="12" customFormat="1">
      <c r="B481" s="148"/>
      <c r="D481" s="149" t="s">
        <v>153</v>
      </c>
      <c r="E481" s="150" t="s">
        <v>1</v>
      </c>
      <c r="F481" s="151" t="s">
        <v>272</v>
      </c>
      <c r="H481" s="150" t="s">
        <v>1</v>
      </c>
      <c r="I481" s="152"/>
      <c r="L481" s="148"/>
      <c r="M481" s="153"/>
      <c r="T481" s="154"/>
      <c r="AT481" s="150" t="s">
        <v>153</v>
      </c>
      <c r="AU481" s="150" t="s">
        <v>81</v>
      </c>
      <c r="AV481" s="12" t="s">
        <v>79</v>
      </c>
      <c r="AW481" s="12" t="s">
        <v>28</v>
      </c>
      <c r="AX481" s="12" t="s">
        <v>71</v>
      </c>
      <c r="AY481" s="150" t="s">
        <v>144</v>
      </c>
    </row>
    <row r="482" spans="2:51" s="13" customFormat="1">
      <c r="B482" s="155"/>
      <c r="D482" s="149" t="s">
        <v>153</v>
      </c>
      <c r="E482" s="156" t="s">
        <v>1</v>
      </c>
      <c r="F482" s="157" t="s">
        <v>1603</v>
      </c>
      <c r="H482" s="158">
        <v>6.4640000000000004</v>
      </c>
      <c r="I482" s="159"/>
      <c r="L482" s="155"/>
      <c r="M482" s="160"/>
      <c r="T482" s="161"/>
      <c r="AT482" s="156" t="s">
        <v>153</v>
      </c>
      <c r="AU482" s="156" t="s">
        <v>81</v>
      </c>
      <c r="AV482" s="13" t="s">
        <v>81</v>
      </c>
      <c r="AW482" s="13" t="s">
        <v>28</v>
      </c>
      <c r="AX482" s="13" t="s">
        <v>71</v>
      </c>
      <c r="AY482" s="156" t="s">
        <v>144</v>
      </c>
    </row>
    <row r="483" spans="2:51" s="12" customFormat="1">
      <c r="B483" s="148"/>
      <c r="D483" s="149" t="s">
        <v>153</v>
      </c>
      <c r="E483" s="150" t="s">
        <v>1</v>
      </c>
      <c r="F483" s="151" t="s">
        <v>234</v>
      </c>
      <c r="H483" s="150" t="s">
        <v>1</v>
      </c>
      <c r="I483" s="152"/>
      <c r="L483" s="148"/>
      <c r="M483" s="153"/>
      <c r="T483" s="154"/>
      <c r="AT483" s="150" t="s">
        <v>153</v>
      </c>
      <c r="AU483" s="150" t="s">
        <v>81</v>
      </c>
      <c r="AV483" s="12" t="s">
        <v>79</v>
      </c>
      <c r="AW483" s="12" t="s">
        <v>28</v>
      </c>
      <c r="AX483" s="12" t="s">
        <v>71</v>
      </c>
      <c r="AY483" s="150" t="s">
        <v>144</v>
      </c>
    </row>
    <row r="484" spans="2:51" s="13" customFormat="1">
      <c r="B484" s="155"/>
      <c r="D484" s="149" t="s">
        <v>153</v>
      </c>
      <c r="E484" s="156" t="s">
        <v>1</v>
      </c>
      <c r="F484" s="157" t="s">
        <v>1604</v>
      </c>
      <c r="H484" s="158">
        <v>3.2490000000000001</v>
      </c>
      <c r="I484" s="159"/>
      <c r="L484" s="155"/>
      <c r="M484" s="160"/>
      <c r="T484" s="161"/>
      <c r="AT484" s="156" t="s">
        <v>153</v>
      </c>
      <c r="AU484" s="156" t="s">
        <v>81</v>
      </c>
      <c r="AV484" s="13" t="s">
        <v>81</v>
      </c>
      <c r="AW484" s="13" t="s">
        <v>28</v>
      </c>
      <c r="AX484" s="13" t="s">
        <v>71</v>
      </c>
      <c r="AY484" s="156" t="s">
        <v>144</v>
      </c>
    </row>
    <row r="485" spans="2:51" s="12" customFormat="1">
      <c r="B485" s="148"/>
      <c r="D485" s="149" t="s">
        <v>153</v>
      </c>
      <c r="E485" s="150" t="s">
        <v>1</v>
      </c>
      <c r="F485" s="151" t="s">
        <v>240</v>
      </c>
      <c r="H485" s="150" t="s">
        <v>1</v>
      </c>
      <c r="I485" s="152"/>
      <c r="L485" s="148"/>
      <c r="M485" s="153"/>
      <c r="T485" s="154"/>
      <c r="AT485" s="150" t="s">
        <v>153</v>
      </c>
      <c r="AU485" s="150" t="s">
        <v>81</v>
      </c>
      <c r="AV485" s="12" t="s">
        <v>79</v>
      </c>
      <c r="AW485" s="12" t="s">
        <v>28</v>
      </c>
      <c r="AX485" s="12" t="s">
        <v>71</v>
      </c>
      <c r="AY485" s="150" t="s">
        <v>144</v>
      </c>
    </row>
    <row r="486" spans="2:51" s="13" customFormat="1">
      <c r="B486" s="155"/>
      <c r="D486" s="149" t="s">
        <v>153</v>
      </c>
      <c r="E486" s="156" t="s">
        <v>1</v>
      </c>
      <c r="F486" s="157" t="s">
        <v>1605</v>
      </c>
      <c r="H486" s="158">
        <v>8.6790000000000003</v>
      </c>
      <c r="I486" s="159"/>
      <c r="L486" s="155"/>
      <c r="M486" s="160"/>
      <c r="T486" s="161"/>
      <c r="AT486" s="156" t="s">
        <v>153</v>
      </c>
      <c r="AU486" s="156" t="s">
        <v>81</v>
      </c>
      <c r="AV486" s="13" t="s">
        <v>81</v>
      </c>
      <c r="AW486" s="13" t="s">
        <v>28</v>
      </c>
      <c r="AX486" s="13" t="s">
        <v>71</v>
      </c>
      <c r="AY486" s="156" t="s">
        <v>144</v>
      </c>
    </row>
    <row r="487" spans="2:51" s="14" customFormat="1">
      <c r="B487" s="173"/>
      <c r="D487" s="149" t="s">
        <v>153</v>
      </c>
      <c r="E487" s="174" t="s">
        <v>1</v>
      </c>
      <c r="F487" s="175" t="s">
        <v>178</v>
      </c>
      <c r="H487" s="176">
        <v>18.391999999999999</v>
      </c>
      <c r="I487" s="177"/>
      <c r="L487" s="173"/>
      <c r="M487" s="178"/>
      <c r="T487" s="179"/>
      <c r="AT487" s="174" t="s">
        <v>153</v>
      </c>
      <c r="AU487" s="174" t="s">
        <v>81</v>
      </c>
      <c r="AV487" s="14" t="s">
        <v>145</v>
      </c>
      <c r="AW487" s="14" t="s">
        <v>28</v>
      </c>
      <c r="AX487" s="14" t="s">
        <v>71</v>
      </c>
      <c r="AY487" s="174" t="s">
        <v>144</v>
      </c>
    </row>
    <row r="488" spans="2:51" s="12" customFormat="1">
      <c r="B488" s="148"/>
      <c r="D488" s="149" t="s">
        <v>153</v>
      </c>
      <c r="E488" s="150" t="s">
        <v>1</v>
      </c>
      <c r="F488" s="151" t="s">
        <v>1606</v>
      </c>
      <c r="H488" s="150" t="s">
        <v>1</v>
      </c>
      <c r="I488" s="152"/>
      <c r="L488" s="148"/>
      <c r="M488" s="153"/>
      <c r="T488" s="154"/>
      <c r="AT488" s="150" t="s">
        <v>153</v>
      </c>
      <c r="AU488" s="150" t="s">
        <v>81</v>
      </c>
      <c r="AV488" s="12" t="s">
        <v>79</v>
      </c>
      <c r="AW488" s="12" t="s">
        <v>28</v>
      </c>
      <c r="AX488" s="12" t="s">
        <v>71</v>
      </c>
      <c r="AY488" s="150" t="s">
        <v>144</v>
      </c>
    </row>
    <row r="489" spans="2:51" s="13" customFormat="1">
      <c r="B489" s="155"/>
      <c r="D489" s="149" t="s">
        <v>153</v>
      </c>
      <c r="E489" s="156" t="s">
        <v>1</v>
      </c>
      <c r="F489" s="157" t="s">
        <v>1607</v>
      </c>
      <c r="H489" s="158">
        <v>13.536</v>
      </c>
      <c r="I489" s="159"/>
      <c r="L489" s="155"/>
      <c r="M489" s="160"/>
      <c r="T489" s="161"/>
      <c r="AT489" s="156" t="s">
        <v>153</v>
      </c>
      <c r="AU489" s="156" t="s">
        <v>81</v>
      </c>
      <c r="AV489" s="13" t="s">
        <v>81</v>
      </c>
      <c r="AW489" s="13" t="s">
        <v>28</v>
      </c>
      <c r="AX489" s="13" t="s">
        <v>71</v>
      </c>
      <c r="AY489" s="156" t="s">
        <v>144</v>
      </c>
    </row>
    <row r="490" spans="2:51" s="14" customFormat="1">
      <c r="B490" s="173"/>
      <c r="D490" s="149" t="s">
        <v>153</v>
      </c>
      <c r="E490" s="174" t="s">
        <v>1</v>
      </c>
      <c r="F490" s="175" t="s">
        <v>178</v>
      </c>
      <c r="H490" s="176">
        <v>13.536</v>
      </c>
      <c r="I490" s="177"/>
      <c r="L490" s="173"/>
      <c r="M490" s="178"/>
      <c r="T490" s="179"/>
      <c r="AT490" s="174" t="s">
        <v>153</v>
      </c>
      <c r="AU490" s="174" t="s">
        <v>81</v>
      </c>
      <c r="AV490" s="14" t="s">
        <v>145</v>
      </c>
      <c r="AW490" s="14" t="s">
        <v>28</v>
      </c>
      <c r="AX490" s="14" t="s">
        <v>71</v>
      </c>
      <c r="AY490" s="174" t="s">
        <v>144</v>
      </c>
    </row>
    <row r="491" spans="2:51" s="12" customFormat="1">
      <c r="B491" s="148"/>
      <c r="D491" s="149" t="s">
        <v>153</v>
      </c>
      <c r="E491" s="150" t="s">
        <v>1</v>
      </c>
      <c r="F491" s="151" t="s">
        <v>1608</v>
      </c>
      <c r="H491" s="150" t="s">
        <v>1</v>
      </c>
      <c r="I491" s="152"/>
      <c r="L491" s="148"/>
      <c r="M491" s="153"/>
      <c r="T491" s="154"/>
      <c r="AT491" s="150" t="s">
        <v>153</v>
      </c>
      <c r="AU491" s="150" t="s">
        <v>81</v>
      </c>
      <c r="AV491" s="12" t="s">
        <v>79</v>
      </c>
      <c r="AW491" s="12" t="s">
        <v>28</v>
      </c>
      <c r="AX491" s="12" t="s">
        <v>71</v>
      </c>
      <c r="AY491" s="150" t="s">
        <v>144</v>
      </c>
    </row>
    <row r="492" spans="2:51" s="13" customFormat="1">
      <c r="B492" s="155"/>
      <c r="D492" s="149" t="s">
        <v>153</v>
      </c>
      <c r="E492" s="156" t="s">
        <v>1</v>
      </c>
      <c r="F492" s="157" t="s">
        <v>1459</v>
      </c>
      <c r="H492" s="158">
        <v>6.3579999999999997</v>
      </c>
      <c r="I492" s="159"/>
      <c r="L492" s="155"/>
      <c r="M492" s="160"/>
      <c r="T492" s="161"/>
      <c r="AT492" s="156" t="s">
        <v>153</v>
      </c>
      <c r="AU492" s="156" t="s">
        <v>81</v>
      </c>
      <c r="AV492" s="13" t="s">
        <v>81</v>
      </c>
      <c r="AW492" s="13" t="s">
        <v>28</v>
      </c>
      <c r="AX492" s="13" t="s">
        <v>71</v>
      </c>
      <c r="AY492" s="156" t="s">
        <v>144</v>
      </c>
    </row>
    <row r="493" spans="2:51" s="14" customFormat="1">
      <c r="B493" s="173"/>
      <c r="D493" s="149" t="s">
        <v>153</v>
      </c>
      <c r="E493" s="174" t="s">
        <v>1</v>
      </c>
      <c r="F493" s="175" t="s">
        <v>178</v>
      </c>
      <c r="H493" s="176">
        <v>6.3579999999999997</v>
      </c>
      <c r="I493" s="177"/>
      <c r="L493" s="173"/>
      <c r="M493" s="178"/>
      <c r="T493" s="179"/>
      <c r="AT493" s="174" t="s">
        <v>153</v>
      </c>
      <c r="AU493" s="174" t="s">
        <v>81</v>
      </c>
      <c r="AV493" s="14" t="s">
        <v>145</v>
      </c>
      <c r="AW493" s="14" t="s">
        <v>28</v>
      </c>
      <c r="AX493" s="14" t="s">
        <v>71</v>
      </c>
      <c r="AY493" s="174" t="s">
        <v>144</v>
      </c>
    </row>
    <row r="494" spans="2:51" s="12" customFormat="1">
      <c r="B494" s="148"/>
      <c r="D494" s="149" t="s">
        <v>153</v>
      </c>
      <c r="E494" s="150" t="s">
        <v>1</v>
      </c>
      <c r="F494" s="151" t="s">
        <v>1609</v>
      </c>
      <c r="H494" s="150" t="s">
        <v>1</v>
      </c>
      <c r="I494" s="152"/>
      <c r="L494" s="148"/>
      <c r="M494" s="153"/>
      <c r="T494" s="154"/>
      <c r="AT494" s="150" t="s">
        <v>153</v>
      </c>
      <c r="AU494" s="150" t="s">
        <v>81</v>
      </c>
      <c r="AV494" s="12" t="s">
        <v>79</v>
      </c>
      <c r="AW494" s="12" t="s">
        <v>28</v>
      </c>
      <c r="AX494" s="12" t="s">
        <v>71</v>
      </c>
      <c r="AY494" s="150" t="s">
        <v>144</v>
      </c>
    </row>
    <row r="495" spans="2:51" s="13" customFormat="1">
      <c r="B495" s="155"/>
      <c r="D495" s="149" t="s">
        <v>153</v>
      </c>
      <c r="E495" s="156" t="s">
        <v>1</v>
      </c>
      <c r="F495" s="157" t="s">
        <v>223</v>
      </c>
      <c r="H495" s="158">
        <v>43.51</v>
      </c>
      <c r="I495" s="159"/>
      <c r="L495" s="155"/>
      <c r="M495" s="160"/>
      <c r="T495" s="161"/>
      <c r="AT495" s="156" t="s">
        <v>153</v>
      </c>
      <c r="AU495" s="156" t="s">
        <v>81</v>
      </c>
      <c r="AV495" s="13" t="s">
        <v>81</v>
      </c>
      <c r="AW495" s="13" t="s">
        <v>28</v>
      </c>
      <c r="AX495" s="13" t="s">
        <v>71</v>
      </c>
      <c r="AY495" s="156" t="s">
        <v>144</v>
      </c>
    </row>
    <row r="496" spans="2:51" s="14" customFormat="1">
      <c r="B496" s="173"/>
      <c r="D496" s="149" t="s">
        <v>153</v>
      </c>
      <c r="E496" s="174" t="s">
        <v>1</v>
      </c>
      <c r="F496" s="175" t="s">
        <v>178</v>
      </c>
      <c r="H496" s="176">
        <v>43.51</v>
      </c>
      <c r="I496" s="177"/>
      <c r="L496" s="173"/>
      <c r="M496" s="178"/>
      <c r="T496" s="179"/>
      <c r="AT496" s="174" t="s">
        <v>153</v>
      </c>
      <c r="AU496" s="174" t="s">
        <v>81</v>
      </c>
      <c r="AV496" s="14" t="s">
        <v>145</v>
      </c>
      <c r="AW496" s="14" t="s">
        <v>28</v>
      </c>
      <c r="AX496" s="14" t="s">
        <v>71</v>
      </c>
      <c r="AY496" s="174" t="s">
        <v>144</v>
      </c>
    </row>
    <row r="497" spans="2:51" s="15" customFormat="1">
      <c r="B497" s="180"/>
      <c r="D497" s="149" t="s">
        <v>153</v>
      </c>
      <c r="E497" s="181" t="s">
        <v>1</v>
      </c>
      <c r="F497" s="182" t="s">
        <v>182</v>
      </c>
      <c r="H497" s="183">
        <v>97.387</v>
      </c>
      <c r="I497" s="184"/>
      <c r="L497" s="180"/>
      <c r="M497" s="461"/>
      <c r="N497" s="462"/>
      <c r="O497" s="462"/>
      <c r="P497" s="462"/>
      <c r="Q497" s="462"/>
      <c r="R497" s="462"/>
      <c r="S497" s="462"/>
      <c r="T497" s="463"/>
      <c r="AT497" s="181" t="s">
        <v>153</v>
      </c>
      <c r="AU497" s="181" t="s">
        <v>81</v>
      </c>
      <c r="AV497" s="15" t="s">
        <v>151</v>
      </c>
      <c r="AW497" s="15" t="s">
        <v>28</v>
      </c>
      <c r="AX497" s="15" t="s">
        <v>79</v>
      </c>
      <c r="AY497" s="181" t="s">
        <v>144</v>
      </c>
    </row>
    <row r="498" spans="2:51" s="1" customFormat="1" ht="6.95" customHeight="1">
      <c r="B498" s="44"/>
      <c r="C498" s="45"/>
      <c r="D498" s="45"/>
      <c r="E498" s="45"/>
      <c r="F498" s="45"/>
      <c r="G498" s="45"/>
      <c r="H498" s="45"/>
      <c r="I498" s="45"/>
      <c r="J498" s="45"/>
      <c r="K498" s="45"/>
      <c r="L498" s="32"/>
    </row>
  </sheetData>
  <autoFilter ref="C127:K497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92E3-B6CA-4758-B0BF-29B9F1898134}">
  <sheetPr>
    <pageSetUpPr fitToPage="1"/>
  </sheetPr>
  <dimension ref="B2:BM500"/>
  <sheetViews>
    <sheetView showGridLines="0" topLeftCell="A402" workbookViewId="0">
      <selection activeCell="E12" sqref="E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1325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N'!K6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1610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N'!AN10="","",'Rekapitulace stavby N'!AN10)</f>
        <v/>
      </c>
      <c r="L14" s="32"/>
    </row>
    <row r="15" spans="2:46" s="1" customFormat="1" ht="18" customHeight="1">
      <c r="B15" s="32"/>
      <c r="E15" s="25" t="str">
        <f>IF('Rekapitulace stavby N'!E11="","",'Rekapitulace stavby N'!E11)</f>
        <v xml:space="preserve"> </v>
      </c>
      <c r="I15" s="27" t="s">
        <v>24</v>
      </c>
      <c r="J15" s="25" t="str">
        <f>IF('Rekapitulace stavby N'!AN11="","",'Rekapitulace stavby N'!AN11)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N'!AN13</f>
        <v>Vyplň údaj</v>
      </c>
      <c r="L17" s="32"/>
    </row>
    <row r="18" spans="2:12" s="1" customFormat="1" ht="18" customHeight="1">
      <c r="B18" s="32"/>
      <c r="E18" s="326" t="str">
        <f>'Rekapitulace stavby N'!E14</f>
        <v>Vyplň údaj</v>
      </c>
      <c r="F18" s="318"/>
      <c r="G18" s="318"/>
      <c r="H18" s="318"/>
      <c r="I18" s="27" t="s">
        <v>24</v>
      </c>
      <c r="J18" s="28" t="str">
        <f>'Rekapitulace stavby N'!AN14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N'!AN16="","",'Rekapitulace stavby N'!AN16)</f>
        <v/>
      </c>
      <c r="L20" s="32"/>
    </row>
    <row r="21" spans="2:12" s="1" customFormat="1" ht="18" customHeight="1">
      <c r="B21" s="32"/>
      <c r="E21" s="25" t="str">
        <f>IF('Rekapitulace stavby N'!E17="","",'Rekapitulace stavby N'!E17)</f>
        <v xml:space="preserve"> </v>
      </c>
      <c r="I21" s="27" t="s">
        <v>24</v>
      </c>
      <c r="J21" s="25" t="str">
        <f>IF('Rekapitulace stavby N'!AN17="","",'Rekapitulace stavby N'!AN17)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N'!AN19="","",'Rekapitulace stavby N'!AN19)</f>
        <v/>
      </c>
      <c r="L23" s="32"/>
    </row>
    <row r="24" spans="2:12" s="1" customFormat="1" ht="18" customHeight="1">
      <c r="B24" s="32"/>
      <c r="E24" s="25" t="str">
        <f>IF('Rekapitulace stavby N'!E20="","",'Rekapitulace stavby N'!E20)</f>
        <v xml:space="preserve"> </v>
      </c>
      <c r="I24" s="27" t="s">
        <v>24</v>
      </c>
      <c r="J24" s="25" t="str">
        <f>IF('Rekapitulace stavby N'!AN20="","",'Rekapitulace stavby N'!AN20)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ROUND((SUM(BE128:BE499)),  2)</f>
        <v>0</v>
      </c>
      <c r="I33" s="92">
        <v>0.21</v>
      </c>
      <c r="J33" s="91">
        <f>ROUND(((SUM(BE128:BE499))*I33),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ROUND((SUM(BF128:BF499)),  2)</f>
        <v>0</v>
      </c>
      <c r="I34" s="92">
        <v>0.15</v>
      </c>
      <c r="J34" s="91">
        <f>ROUND(((SUM(BF128:BF499))*I34),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ROUND((SUM(BG128:BG499)),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ROUND((SUM(BH128:BH499)),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ROUND((SUM(BI128:BI499)),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01bb - 1 NP - typ C a D NEINV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J128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121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1345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customHeight="1">
      <c r="B99" s="108"/>
      <c r="D99" s="109" t="s">
        <v>784</v>
      </c>
      <c r="E99" s="110"/>
      <c r="F99" s="110"/>
      <c r="G99" s="110"/>
      <c r="H99" s="110"/>
      <c r="I99" s="110"/>
      <c r="J99" s="111">
        <f>J198</f>
        <v>0</v>
      </c>
      <c r="L99" s="108"/>
    </row>
    <row r="100" spans="2:12" s="9" customFormat="1" ht="19.899999999999999" customHeight="1">
      <c r="B100" s="108"/>
      <c r="D100" s="109" t="s">
        <v>1346</v>
      </c>
      <c r="E100" s="110"/>
      <c r="F100" s="110"/>
      <c r="G100" s="110"/>
      <c r="H100" s="110"/>
      <c r="I100" s="110"/>
      <c r="J100" s="111">
        <f>J205</f>
        <v>0</v>
      </c>
      <c r="L100" s="108"/>
    </row>
    <row r="101" spans="2:12" s="9" customFormat="1" ht="19.899999999999999" customHeight="1">
      <c r="B101" s="108"/>
      <c r="D101" s="109" t="s">
        <v>1347</v>
      </c>
      <c r="E101" s="110"/>
      <c r="F101" s="110"/>
      <c r="G101" s="110"/>
      <c r="H101" s="110"/>
      <c r="I101" s="110"/>
      <c r="J101" s="111">
        <f>J213</f>
        <v>0</v>
      </c>
      <c r="L101" s="108"/>
    </row>
    <row r="102" spans="2:12" s="9" customFormat="1" ht="19.899999999999999" customHeight="1">
      <c r="B102" s="108"/>
      <c r="D102" s="109" t="s">
        <v>122</v>
      </c>
      <c r="E102" s="110"/>
      <c r="F102" s="110"/>
      <c r="G102" s="110"/>
      <c r="H102" s="110"/>
      <c r="I102" s="110"/>
      <c r="J102" s="111">
        <f>J217</f>
        <v>0</v>
      </c>
      <c r="L102" s="108"/>
    </row>
    <row r="103" spans="2:12" s="9" customFormat="1" ht="19.899999999999999" customHeight="1">
      <c r="B103" s="108"/>
      <c r="D103" s="109" t="s">
        <v>124</v>
      </c>
      <c r="E103" s="110"/>
      <c r="F103" s="110"/>
      <c r="G103" s="110"/>
      <c r="H103" s="110"/>
      <c r="I103" s="110"/>
      <c r="J103" s="111">
        <f>J219</f>
        <v>0</v>
      </c>
      <c r="L103" s="108"/>
    </row>
    <row r="104" spans="2:12" s="9" customFormat="1" ht="19.899999999999999" customHeight="1">
      <c r="B104" s="108"/>
      <c r="D104" s="109" t="s">
        <v>125</v>
      </c>
      <c r="E104" s="110"/>
      <c r="F104" s="110"/>
      <c r="G104" s="110"/>
      <c r="H104" s="110"/>
      <c r="I104" s="110"/>
      <c r="J104" s="111">
        <f>J326</f>
        <v>0</v>
      </c>
      <c r="L104" s="108"/>
    </row>
    <row r="105" spans="2:12" s="9" customFormat="1" ht="19.899999999999999" customHeight="1">
      <c r="B105" s="108"/>
      <c r="D105" s="109" t="s">
        <v>126</v>
      </c>
      <c r="E105" s="110"/>
      <c r="F105" s="110"/>
      <c r="G105" s="110"/>
      <c r="H105" s="110"/>
      <c r="I105" s="110"/>
      <c r="J105" s="111">
        <f>J333</f>
        <v>0</v>
      </c>
      <c r="L105" s="108"/>
    </row>
    <row r="106" spans="2:12" s="9" customFormat="1" ht="19.899999999999999" customHeight="1">
      <c r="B106" s="108"/>
      <c r="D106" s="109" t="s">
        <v>127</v>
      </c>
      <c r="E106" s="110"/>
      <c r="F106" s="110"/>
      <c r="G106" s="110"/>
      <c r="H106" s="110"/>
      <c r="I106" s="110"/>
      <c r="J106" s="111">
        <f>J379</f>
        <v>0</v>
      </c>
      <c r="L106" s="108"/>
    </row>
    <row r="107" spans="2:12" s="9" customFormat="1" ht="19.899999999999999" customHeight="1">
      <c r="B107" s="108"/>
      <c r="D107" s="109" t="s">
        <v>1348</v>
      </c>
      <c r="E107" s="110"/>
      <c r="F107" s="110"/>
      <c r="G107" s="110"/>
      <c r="H107" s="110"/>
      <c r="I107" s="110"/>
      <c r="J107" s="111">
        <f>J453</f>
        <v>0</v>
      </c>
      <c r="L107" s="108"/>
    </row>
    <row r="108" spans="2:12" s="9" customFormat="1" ht="19.899999999999999" customHeight="1">
      <c r="B108" s="108"/>
      <c r="D108" s="109" t="s">
        <v>128</v>
      </c>
      <c r="E108" s="110"/>
      <c r="F108" s="110"/>
      <c r="G108" s="110"/>
      <c r="H108" s="110"/>
      <c r="I108" s="110"/>
      <c r="J108" s="111">
        <f>J474</f>
        <v>0</v>
      </c>
      <c r="L108" s="108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129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15</v>
      </c>
      <c r="L117" s="32"/>
    </row>
    <row r="118" spans="2:63" s="1" customFormat="1" ht="26.25" customHeight="1">
      <c r="B118" s="32"/>
      <c r="E118" s="324" t="str">
        <f>E7</f>
        <v>UK Kam - Reko sdílených sociálek a kuchyní na 3 blocích, kolej Na Kotli, Hradec Králové</v>
      </c>
      <c r="F118" s="325"/>
      <c r="G118" s="325"/>
      <c r="H118" s="325"/>
      <c r="L118" s="32"/>
    </row>
    <row r="119" spans="2:63" s="1" customFormat="1" ht="12" customHeight="1">
      <c r="B119" s="32"/>
      <c r="C119" s="27" t="s">
        <v>107</v>
      </c>
      <c r="L119" s="32"/>
    </row>
    <row r="120" spans="2:63" s="1" customFormat="1" ht="16.5" customHeight="1">
      <c r="B120" s="32"/>
      <c r="E120" s="303" t="str">
        <f>E9</f>
        <v>01bb - 1 NP - typ C a D NEINV</v>
      </c>
      <c r="F120" s="323"/>
      <c r="G120" s="323"/>
      <c r="H120" s="32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F12</f>
        <v xml:space="preserve"> </v>
      </c>
      <c r="I122" s="27" t="s">
        <v>21</v>
      </c>
      <c r="J122" s="52" t="str">
        <f>IF(J12="","",J12)</f>
        <v/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E15</f>
        <v xml:space="preserve"> </v>
      </c>
      <c r="I124" s="27" t="s">
        <v>27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25</v>
      </c>
      <c r="F125" s="25" t="str">
        <f>IF(E18="","",E18)</f>
        <v>Vyplň údaj</v>
      </c>
      <c r="I125" s="27" t="s">
        <v>29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130</v>
      </c>
      <c r="D127" s="114" t="s">
        <v>56</v>
      </c>
      <c r="E127" s="114" t="s">
        <v>52</v>
      </c>
      <c r="F127" s="114" t="s">
        <v>53</v>
      </c>
      <c r="G127" s="114" t="s">
        <v>131</v>
      </c>
      <c r="H127" s="114" t="s">
        <v>132</v>
      </c>
      <c r="I127" s="114" t="s">
        <v>133</v>
      </c>
      <c r="J127" s="115" t="s">
        <v>111</v>
      </c>
      <c r="K127" s="116" t="s">
        <v>134</v>
      </c>
      <c r="L127" s="112"/>
      <c r="M127" s="59" t="s">
        <v>1</v>
      </c>
      <c r="N127" s="60" t="s">
        <v>35</v>
      </c>
      <c r="O127" s="60" t="s">
        <v>135</v>
      </c>
      <c r="P127" s="60" t="s">
        <v>136</v>
      </c>
      <c r="Q127" s="60" t="s">
        <v>137</v>
      </c>
      <c r="R127" s="60" t="s">
        <v>138</v>
      </c>
      <c r="S127" s="60" t="s">
        <v>139</v>
      </c>
      <c r="T127" s="61" t="s">
        <v>140</v>
      </c>
    </row>
    <row r="128" spans="2:63" s="1" customFormat="1" ht="22.9" customHeight="1">
      <c r="B128" s="32"/>
      <c r="C128" s="64" t="s">
        <v>141</v>
      </c>
      <c r="J128" s="117">
        <f>BK128</f>
        <v>0</v>
      </c>
      <c r="L128" s="32"/>
      <c r="M128" s="62"/>
      <c r="N128" s="53"/>
      <c r="O128" s="53"/>
      <c r="P128" s="118">
        <f>P129</f>
        <v>0</v>
      </c>
      <c r="Q128" s="53"/>
      <c r="R128" s="118">
        <f>R129</f>
        <v>9.6535622000000014</v>
      </c>
      <c r="S128" s="53"/>
      <c r="T128" s="119">
        <f>T129</f>
        <v>0</v>
      </c>
      <c r="AT128" s="17" t="s">
        <v>70</v>
      </c>
      <c r="AU128" s="17" t="s">
        <v>113</v>
      </c>
      <c r="BK128" s="120">
        <f>BK129</f>
        <v>0</v>
      </c>
    </row>
    <row r="129" spans="2:65" s="11" customFormat="1" ht="25.9" customHeight="1">
      <c r="B129" s="121"/>
      <c r="D129" s="122" t="s">
        <v>70</v>
      </c>
      <c r="E129" s="123" t="s">
        <v>472</v>
      </c>
      <c r="F129" s="123" t="s">
        <v>473</v>
      </c>
      <c r="I129" s="124"/>
      <c r="J129" s="125">
        <f>BK129</f>
        <v>0</v>
      </c>
      <c r="L129" s="121"/>
      <c r="M129" s="126"/>
      <c r="P129" s="127">
        <f>P130+P198+P205+P213+P217+P219+P326+P333+P379+P453+P474</f>
        <v>0</v>
      </c>
      <c r="R129" s="127">
        <f>R130+R198+R205+R213+R217+R219+R326+R333+R379+R453+R474</f>
        <v>9.6535622000000014</v>
      </c>
      <c r="T129" s="128">
        <f>T130+T198+T205+T213+T217+T219+T326+T333+T379+T453+T474</f>
        <v>0</v>
      </c>
      <c r="AR129" s="122" t="s">
        <v>81</v>
      </c>
      <c r="AT129" s="129" t="s">
        <v>70</v>
      </c>
      <c r="AU129" s="129" t="s">
        <v>71</v>
      </c>
      <c r="AY129" s="122" t="s">
        <v>144</v>
      </c>
      <c r="BK129" s="130">
        <f>BK130+BK198+BK205+BK213+BK217+BK219+BK326+BK333+BK379+BK453+BK474</f>
        <v>0</v>
      </c>
    </row>
    <row r="130" spans="2:65" s="11" customFormat="1" ht="22.9" customHeight="1">
      <c r="B130" s="121"/>
      <c r="D130" s="122" t="s">
        <v>70</v>
      </c>
      <c r="E130" s="131" t="s">
        <v>1349</v>
      </c>
      <c r="F130" s="131" t="s">
        <v>1350</v>
      </c>
      <c r="I130" s="124"/>
      <c r="J130" s="132">
        <f>BK130</f>
        <v>0</v>
      </c>
      <c r="L130" s="121"/>
      <c r="M130" s="126"/>
      <c r="P130" s="127">
        <f>SUM(P131:P197)</f>
        <v>0</v>
      </c>
      <c r="R130" s="127">
        <f>SUM(R131:R197)</f>
        <v>0.61819137000000002</v>
      </c>
      <c r="T130" s="128">
        <f>SUM(T131:T197)</f>
        <v>0</v>
      </c>
      <c r="AR130" s="122" t="s">
        <v>81</v>
      </c>
      <c r="AT130" s="129" t="s">
        <v>70</v>
      </c>
      <c r="AU130" s="129" t="s">
        <v>79</v>
      </c>
      <c r="AY130" s="122" t="s">
        <v>144</v>
      </c>
      <c r="BK130" s="130">
        <f>SUM(BK131:BK197)</f>
        <v>0</v>
      </c>
    </row>
    <row r="131" spans="2:65" s="1" customFormat="1" ht="24.2" customHeight="1">
      <c r="B131" s="133"/>
      <c r="C131" s="134" t="s">
        <v>79</v>
      </c>
      <c r="D131" s="134" t="s">
        <v>147</v>
      </c>
      <c r="E131" s="135" t="s">
        <v>1351</v>
      </c>
      <c r="F131" s="136" t="s">
        <v>1352</v>
      </c>
      <c r="G131" s="137" t="s">
        <v>279</v>
      </c>
      <c r="H131" s="138">
        <v>82.218000000000004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36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265</v>
      </c>
      <c r="AT131" s="146" t="s">
        <v>147</v>
      </c>
      <c r="AU131" s="146" t="s">
        <v>81</v>
      </c>
      <c r="AY131" s="17" t="s">
        <v>144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79</v>
      </c>
      <c r="BK131" s="147">
        <f>ROUND(I131*H131,2)</f>
        <v>0</v>
      </c>
      <c r="BL131" s="17" t="s">
        <v>265</v>
      </c>
      <c r="BM131" s="146" t="s">
        <v>1353</v>
      </c>
    </row>
    <row r="132" spans="2:65" s="12" customFormat="1">
      <c r="B132" s="148"/>
      <c r="D132" s="149" t="s">
        <v>153</v>
      </c>
      <c r="E132" s="150" t="s">
        <v>1</v>
      </c>
      <c r="F132" s="151" t="s">
        <v>173</v>
      </c>
      <c r="H132" s="150" t="s">
        <v>1</v>
      </c>
      <c r="I132" s="152"/>
      <c r="L132" s="148"/>
      <c r="M132" s="153"/>
      <c r="T132" s="154"/>
      <c r="AT132" s="150" t="s">
        <v>153</v>
      </c>
      <c r="AU132" s="150" t="s">
        <v>81</v>
      </c>
      <c r="AV132" s="12" t="s">
        <v>79</v>
      </c>
      <c r="AW132" s="12" t="s">
        <v>28</v>
      </c>
      <c r="AX132" s="12" t="s">
        <v>71</v>
      </c>
      <c r="AY132" s="150" t="s">
        <v>144</v>
      </c>
    </row>
    <row r="133" spans="2:65" s="12" customFormat="1">
      <c r="B133" s="148"/>
      <c r="D133" s="149" t="s">
        <v>153</v>
      </c>
      <c r="E133" s="150" t="s">
        <v>1</v>
      </c>
      <c r="F133" s="151" t="s">
        <v>597</v>
      </c>
      <c r="H133" s="150" t="s">
        <v>1</v>
      </c>
      <c r="I133" s="152"/>
      <c r="L133" s="148"/>
      <c r="M133" s="153"/>
      <c r="T133" s="154"/>
      <c r="AT133" s="150" t="s">
        <v>153</v>
      </c>
      <c r="AU133" s="150" t="s">
        <v>81</v>
      </c>
      <c r="AV133" s="12" t="s">
        <v>79</v>
      </c>
      <c r="AW133" s="12" t="s">
        <v>28</v>
      </c>
      <c r="AX133" s="12" t="s">
        <v>71</v>
      </c>
      <c r="AY133" s="150" t="s">
        <v>144</v>
      </c>
    </row>
    <row r="134" spans="2:65" s="13" customFormat="1">
      <c r="B134" s="155"/>
      <c r="D134" s="149" t="s">
        <v>153</v>
      </c>
      <c r="E134" s="156" t="s">
        <v>1</v>
      </c>
      <c r="F134" s="157" t="s">
        <v>644</v>
      </c>
      <c r="H134" s="158">
        <v>7.1</v>
      </c>
      <c r="I134" s="159"/>
      <c r="L134" s="155"/>
      <c r="M134" s="160"/>
      <c r="T134" s="161"/>
      <c r="AT134" s="156" t="s">
        <v>153</v>
      </c>
      <c r="AU134" s="156" t="s">
        <v>81</v>
      </c>
      <c r="AV134" s="13" t="s">
        <v>81</v>
      </c>
      <c r="AW134" s="13" t="s">
        <v>28</v>
      </c>
      <c r="AX134" s="13" t="s">
        <v>71</v>
      </c>
      <c r="AY134" s="156" t="s">
        <v>144</v>
      </c>
    </row>
    <row r="135" spans="2:65" s="14" customFormat="1">
      <c r="B135" s="173"/>
      <c r="D135" s="149" t="s">
        <v>153</v>
      </c>
      <c r="E135" s="174" t="s">
        <v>1</v>
      </c>
      <c r="F135" s="175" t="s">
        <v>178</v>
      </c>
      <c r="H135" s="176">
        <v>7.1</v>
      </c>
      <c r="I135" s="177"/>
      <c r="L135" s="173"/>
      <c r="M135" s="178"/>
      <c r="T135" s="179"/>
      <c r="AT135" s="174" t="s">
        <v>153</v>
      </c>
      <c r="AU135" s="174" t="s">
        <v>81</v>
      </c>
      <c r="AV135" s="14" t="s">
        <v>145</v>
      </c>
      <c r="AW135" s="14" t="s">
        <v>28</v>
      </c>
      <c r="AX135" s="14" t="s">
        <v>71</v>
      </c>
      <c r="AY135" s="174" t="s">
        <v>144</v>
      </c>
    </row>
    <row r="136" spans="2:65" s="12" customFormat="1">
      <c r="B136" s="148"/>
      <c r="D136" s="149" t="s">
        <v>153</v>
      </c>
      <c r="E136" s="150" t="s">
        <v>1</v>
      </c>
      <c r="F136" s="151" t="s">
        <v>599</v>
      </c>
      <c r="H136" s="150" t="s">
        <v>1</v>
      </c>
      <c r="I136" s="152"/>
      <c r="L136" s="148"/>
      <c r="M136" s="153"/>
      <c r="T136" s="154"/>
      <c r="AT136" s="150" t="s">
        <v>153</v>
      </c>
      <c r="AU136" s="150" t="s">
        <v>81</v>
      </c>
      <c r="AV136" s="12" t="s">
        <v>79</v>
      </c>
      <c r="AW136" s="12" t="s">
        <v>28</v>
      </c>
      <c r="AX136" s="12" t="s">
        <v>71</v>
      </c>
      <c r="AY136" s="150" t="s">
        <v>144</v>
      </c>
    </row>
    <row r="137" spans="2:65" s="13" customFormat="1">
      <c r="B137" s="155"/>
      <c r="D137" s="149" t="s">
        <v>153</v>
      </c>
      <c r="E137" s="156" t="s">
        <v>1</v>
      </c>
      <c r="F137" s="157" t="s">
        <v>644</v>
      </c>
      <c r="H137" s="158">
        <v>7.1</v>
      </c>
      <c r="I137" s="159"/>
      <c r="L137" s="155"/>
      <c r="M137" s="160"/>
      <c r="T137" s="161"/>
      <c r="AT137" s="156" t="s">
        <v>153</v>
      </c>
      <c r="AU137" s="156" t="s">
        <v>81</v>
      </c>
      <c r="AV137" s="13" t="s">
        <v>81</v>
      </c>
      <c r="AW137" s="13" t="s">
        <v>28</v>
      </c>
      <c r="AX137" s="13" t="s">
        <v>71</v>
      </c>
      <c r="AY137" s="156" t="s">
        <v>144</v>
      </c>
    </row>
    <row r="138" spans="2:65" s="14" customFormat="1">
      <c r="B138" s="173"/>
      <c r="D138" s="149" t="s">
        <v>153</v>
      </c>
      <c r="E138" s="174" t="s">
        <v>1</v>
      </c>
      <c r="F138" s="175" t="s">
        <v>178</v>
      </c>
      <c r="H138" s="176">
        <v>7.1</v>
      </c>
      <c r="I138" s="177"/>
      <c r="L138" s="173"/>
      <c r="M138" s="178"/>
      <c r="T138" s="179"/>
      <c r="AT138" s="174" t="s">
        <v>153</v>
      </c>
      <c r="AU138" s="174" t="s">
        <v>81</v>
      </c>
      <c r="AV138" s="14" t="s">
        <v>145</v>
      </c>
      <c r="AW138" s="14" t="s">
        <v>28</v>
      </c>
      <c r="AX138" s="14" t="s">
        <v>71</v>
      </c>
      <c r="AY138" s="174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597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2" customFormat="1">
      <c r="B140" s="148"/>
      <c r="D140" s="149" t="s">
        <v>153</v>
      </c>
      <c r="E140" s="150" t="s">
        <v>1</v>
      </c>
      <c r="F140" s="151" t="s">
        <v>613</v>
      </c>
      <c r="H140" s="150" t="s">
        <v>1</v>
      </c>
      <c r="I140" s="152"/>
      <c r="L140" s="148"/>
      <c r="M140" s="153"/>
      <c r="T140" s="154"/>
      <c r="AT140" s="150" t="s">
        <v>153</v>
      </c>
      <c r="AU140" s="150" t="s">
        <v>81</v>
      </c>
      <c r="AV140" s="12" t="s">
        <v>79</v>
      </c>
      <c r="AW140" s="12" t="s">
        <v>28</v>
      </c>
      <c r="AX140" s="12" t="s">
        <v>71</v>
      </c>
      <c r="AY140" s="150" t="s">
        <v>144</v>
      </c>
    </row>
    <row r="141" spans="2:65" s="13" customFormat="1">
      <c r="B141" s="155"/>
      <c r="D141" s="149" t="s">
        <v>153</v>
      </c>
      <c r="E141" s="156" t="s">
        <v>1</v>
      </c>
      <c r="F141" s="157" t="s">
        <v>1354</v>
      </c>
      <c r="H141" s="158">
        <v>11.87</v>
      </c>
      <c r="I141" s="159"/>
      <c r="L141" s="155"/>
      <c r="M141" s="160"/>
      <c r="T141" s="161"/>
      <c r="AT141" s="156" t="s">
        <v>153</v>
      </c>
      <c r="AU141" s="156" t="s">
        <v>81</v>
      </c>
      <c r="AV141" s="13" t="s">
        <v>81</v>
      </c>
      <c r="AW141" s="13" t="s">
        <v>28</v>
      </c>
      <c r="AX141" s="13" t="s">
        <v>71</v>
      </c>
      <c r="AY141" s="156" t="s">
        <v>144</v>
      </c>
    </row>
    <row r="142" spans="2:65" s="12" customFormat="1">
      <c r="B142" s="148"/>
      <c r="D142" s="149" t="s">
        <v>153</v>
      </c>
      <c r="E142" s="150" t="s">
        <v>1</v>
      </c>
      <c r="F142" s="151" t="s">
        <v>614</v>
      </c>
      <c r="H142" s="150" t="s">
        <v>1</v>
      </c>
      <c r="I142" s="152"/>
      <c r="L142" s="148"/>
      <c r="M142" s="153"/>
      <c r="T142" s="154"/>
      <c r="AT142" s="150" t="s">
        <v>153</v>
      </c>
      <c r="AU142" s="150" t="s">
        <v>81</v>
      </c>
      <c r="AV142" s="12" t="s">
        <v>79</v>
      </c>
      <c r="AW142" s="12" t="s">
        <v>28</v>
      </c>
      <c r="AX142" s="12" t="s">
        <v>71</v>
      </c>
      <c r="AY142" s="150" t="s">
        <v>144</v>
      </c>
    </row>
    <row r="143" spans="2:65" s="13" customFormat="1">
      <c r="B143" s="155"/>
      <c r="D143" s="149" t="s">
        <v>153</v>
      </c>
      <c r="E143" s="156" t="s">
        <v>1</v>
      </c>
      <c r="F143" s="157" t="s">
        <v>1611</v>
      </c>
      <c r="H143" s="158">
        <v>18.84</v>
      </c>
      <c r="I143" s="159"/>
      <c r="L143" s="155"/>
      <c r="M143" s="160"/>
      <c r="T143" s="161"/>
      <c r="AT143" s="156" t="s">
        <v>153</v>
      </c>
      <c r="AU143" s="156" t="s">
        <v>81</v>
      </c>
      <c r="AV143" s="13" t="s">
        <v>81</v>
      </c>
      <c r="AW143" s="13" t="s">
        <v>28</v>
      </c>
      <c r="AX143" s="13" t="s">
        <v>71</v>
      </c>
      <c r="AY143" s="156" t="s">
        <v>144</v>
      </c>
    </row>
    <row r="144" spans="2:65" s="14" customFormat="1">
      <c r="B144" s="173"/>
      <c r="D144" s="149" t="s">
        <v>153</v>
      </c>
      <c r="E144" s="174" t="s">
        <v>1</v>
      </c>
      <c r="F144" s="175" t="s">
        <v>178</v>
      </c>
      <c r="H144" s="176">
        <v>30.71</v>
      </c>
      <c r="I144" s="177"/>
      <c r="L144" s="173"/>
      <c r="M144" s="178"/>
      <c r="T144" s="179"/>
      <c r="AT144" s="174" t="s">
        <v>153</v>
      </c>
      <c r="AU144" s="174" t="s">
        <v>81</v>
      </c>
      <c r="AV144" s="14" t="s">
        <v>145</v>
      </c>
      <c r="AW144" s="14" t="s">
        <v>28</v>
      </c>
      <c r="AX144" s="14" t="s">
        <v>71</v>
      </c>
      <c r="AY144" s="174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599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2" customFormat="1">
      <c r="B146" s="148"/>
      <c r="D146" s="149" t="s">
        <v>153</v>
      </c>
      <c r="E146" s="150" t="s">
        <v>1</v>
      </c>
      <c r="F146" s="151" t="s">
        <v>616</v>
      </c>
      <c r="H146" s="150" t="s">
        <v>1</v>
      </c>
      <c r="I146" s="152"/>
      <c r="L146" s="148"/>
      <c r="M146" s="153"/>
      <c r="T146" s="154"/>
      <c r="AT146" s="150" t="s">
        <v>153</v>
      </c>
      <c r="AU146" s="150" t="s">
        <v>81</v>
      </c>
      <c r="AV146" s="12" t="s">
        <v>79</v>
      </c>
      <c r="AW146" s="12" t="s">
        <v>28</v>
      </c>
      <c r="AX146" s="12" t="s">
        <v>71</v>
      </c>
      <c r="AY146" s="150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1612</v>
      </c>
      <c r="H147" s="158">
        <v>7.9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2" customFormat="1">
      <c r="B148" s="148"/>
      <c r="D148" s="149" t="s">
        <v>153</v>
      </c>
      <c r="E148" s="150" t="s">
        <v>1</v>
      </c>
      <c r="F148" s="151" t="s">
        <v>618</v>
      </c>
      <c r="H148" s="150" t="s">
        <v>1</v>
      </c>
      <c r="I148" s="152"/>
      <c r="L148" s="148"/>
      <c r="M148" s="153"/>
      <c r="T148" s="154"/>
      <c r="AT148" s="150" t="s">
        <v>153</v>
      </c>
      <c r="AU148" s="150" t="s">
        <v>81</v>
      </c>
      <c r="AV148" s="12" t="s">
        <v>79</v>
      </c>
      <c r="AW148" s="12" t="s">
        <v>28</v>
      </c>
      <c r="AX148" s="12" t="s">
        <v>71</v>
      </c>
      <c r="AY148" s="150" t="s">
        <v>144</v>
      </c>
    </row>
    <row r="149" spans="2:65" s="13" customFormat="1">
      <c r="B149" s="155"/>
      <c r="D149" s="149" t="s">
        <v>153</v>
      </c>
      <c r="E149" s="156" t="s">
        <v>1</v>
      </c>
      <c r="F149" s="157" t="s">
        <v>1613</v>
      </c>
      <c r="H149" s="158">
        <v>12.25</v>
      </c>
      <c r="I149" s="159"/>
      <c r="L149" s="155"/>
      <c r="M149" s="160"/>
      <c r="T149" s="161"/>
      <c r="AT149" s="156" t="s">
        <v>153</v>
      </c>
      <c r="AU149" s="156" t="s">
        <v>81</v>
      </c>
      <c r="AV149" s="13" t="s">
        <v>81</v>
      </c>
      <c r="AW149" s="13" t="s">
        <v>28</v>
      </c>
      <c r="AX149" s="13" t="s">
        <v>71</v>
      </c>
      <c r="AY149" s="156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620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1614</v>
      </c>
      <c r="H151" s="158">
        <v>17.158000000000001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4" customFormat="1">
      <c r="B152" s="173"/>
      <c r="D152" s="149" t="s">
        <v>153</v>
      </c>
      <c r="E152" s="174" t="s">
        <v>1</v>
      </c>
      <c r="F152" s="175" t="s">
        <v>178</v>
      </c>
      <c r="H152" s="176">
        <v>37.308</v>
      </c>
      <c r="I152" s="177"/>
      <c r="L152" s="173"/>
      <c r="M152" s="178"/>
      <c r="T152" s="179"/>
      <c r="AT152" s="174" t="s">
        <v>153</v>
      </c>
      <c r="AU152" s="174" t="s">
        <v>81</v>
      </c>
      <c r="AV152" s="14" t="s">
        <v>145</v>
      </c>
      <c r="AW152" s="14" t="s">
        <v>28</v>
      </c>
      <c r="AX152" s="14" t="s">
        <v>71</v>
      </c>
      <c r="AY152" s="174" t="s">
        <v>144</v>
      </c>
    </row>
    <row r="153" spans="2:65" s="15" customFormat="1">
      <c r="B153" s="180"/>
      <c r="D153" s="149" t="s">
        <v>153</v>
      </c>
      <c r="E153" s="181" t="s">
        <v>1</v>
      </c>
      <c r="F153" s="182" t="s">
        <v>182</v>
      </c>
      <c r="H153" s="183">
        <v>82.218000000000004</v>
      </c>
      <c r="I153" s="184"/>
      <c r="L153" s="180"/>
      <c r="M153" s="185"/>
      <c r="T153" s="186"/>
      <c r="AT153" s="181" t="s">
        <v>153</v>
      </c>
      <c r="AU153" s="181" t="s">
        <v>81</v>
      </c>
      <c r="AV153" s="15" t="s">
        <v>151</v>
      </c>
      <c r="AW153" s="15" t="s">
        <v>28</v>
      </c>
      <c r="AX153" s="15" t="s">
        <v>79</v>
      </c>
      <c r="AY153" s="181" t="s">
        <v>144</v>
      </c>
    </row>
    <row r="154" spans="2:65" s="1" customFormat="1" ht="16.5" customHeight="1">
      <c r="B154" s="133"/>
      <c r="C154" s="162" t="s">
        <v>81</v>
      </c>
      <c r="D154" s="162" t="s">
        <v>163</v>
      </c>
      <c r="E154" s="163" t="s">
        <v>1359</v>
      </c>
      <c r="F154" s="164" t="s">
        <v>1360</v>
      </c>
      <c r="G154" s="165" t="s">
        <v>279</v>
      </c>
      <c r="H154" s="166">
        <v>90.44</v>
      </c>
      <c r="I154" s="167"/>
      <c r="J154" s="168">
        <f>ROUND(I154*H154,2)</f>
        <v>0</v>
      </c>
      <c r="K154" s="169"/>
      <c r="L154" s="170"/>
      <c r="M154" s="171" t="s">
        <v>1</v>
      </c>
      <c r="N154" s="172" t="s">
        <v>36</v>
      </c>
      <c r="P154" s="144">
        <f>O154*H154</f>
        <v>0</v>
      </c>
      <c r="Q154" s="144">
        <v>8.0000000000000007E-5</v>
      </c>
      <c r="R154" s="144">
        <f>Q154*H154</f>
        <v>7.2352000000000007E-3</v>
      </c>
      <c r="S154" s="144">
        <v>0</v>
      </c>
      <c r="T154" s="145">
        <f>S154*H154</f>
        <v>0</v>
      </c>
      <c r="AR154" s="146" t="s">
        <v>355</v>
      </c>
      <c r="AT154" s="146" t="s">
        <v>163</v>
      </c>
      <c r="AU154" s="146" t="s">
        <v>81</v>
      </c>
      <c r="AY154" s="17" t="s">
        <v>144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79</v>
      </c>
      <c r="BK154" s="147">
        <f>ROUND(I154*H154,2)</f>
        <v>0</v>
      </c>
      <c r="BL154" s="17" t="s">
        <v>265</v>
      </c>
      <c r="BM154" s="146" t="s">
        <v>1361</v>
      </c>
    </row>
    <row r="155" spans="2:65" s="13" customFormat="1">
      <c r="B155" s="155"/>
      <c r="D155" s="149" t="s">
        <v>153</v>
      </c>
      <c r="F155" s="157" t="s">
        <v>1615</v>
      </c>
      <c r="H155" s="158">
        <v>90.44</v>
      </c>
      <c r="I155" s="159"/>
      <c r="L155" s="155"/>
      <c r="M155" s="160"/>
      <c r="T155" s="161"/>
      <c r="AT155" s="156" t="s">
        <v>153</v>
      </c>
      <c r="AU155" s="156" t="s">
        <v>81</v>
      </c>
      <c r="AV155" s="13" t="s">
        <v>81</v>
      </c>
      <c r="AW155" s="13" t="s">
        <v>3</v>
      </c>
      <c r="AX155" s="13" t="s">
        <v>79</v>
      </c>
      <c r="AY155" s="156" t="s">
        <v>144</v>
      </c>
    </row>
    <row r="156" spans="2:65" s="1" customFormat="1" ht="33" customHeight="1">
      <c r="B156" s="133"/>
      <c r="C156" s="134" t="s">
        <v>145</v>
      </c>
      <c r="D156" s="134" t="s">
        <v>147</v>
      </c>
      <c r="E156" s="135" t="s">
        <v>1363</v>
      </c>
      <c r="F156" s="136" t="s">
        <v>1364</v>
      </c>
      <c r="G156" s="137" t="s">
        <v>171</v>
      </c>
      <c r="H156" s="138">
        <v>39.86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4.5100000000000001E-3</v>
      </c>
      <c r="R156" s="144">
        <f>Q156*H156</f>
        <v>0.1797686</v>
      </c>
      <c r="S156" s="144">
        <v>0</v>
      </c>
      <c r="T156" s="145">
        <f>S156*H156</f>
        <v>0</v>
      </c>
      <c r="AR156" s="146" t="s">
        <v>265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265</v>
      </c>
      <c r="BM156" s="146" t="s">
        <v>1365</v>
      </c>
    </row>
    <row r="157" spans="2:65" s="12" customFormat="1">
      <c r="B157" s="148"/>
      <c r="D157" s="149" t="s">
        <v>153</v>
      </c>
      <c r="E157" s="150" t="s">
        <v>1</v>
      </c>
      <c r="F157" s="151" t="s">
        <v>597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2" customFormat="1">
      <c r="B158" s="148"/>
      <c r="D158" s="149" t="s">
        <v>153</v>
      </c>
      <c r="E158" s="150" t="s">
        <v>1</v>
      </c>
      <c r="F158" s="151" t="s">
        <v>613</v>
      </c>
      <c r="H158" s="150" t="s">
        <v>1</v>
      </c>
      <c r="I158" s="152"/>
      <c r="L158" s="148"/>
      <c r="M158" s="153"/>
      <c r="T158" s="154"/>
      <c r="AT158" s="150" t="s">
        <v>153</v>
      </c>
      <c r="AU158" s="150" t="s">
        <v>81</v>
      </c>
      <c r="AV158" s="12" t="s">
        <v>79</v>
      </c>
      <c r="AW158" s="12" t="s">
        <v>28</v>
      </c>
      <c r="AX158" s="12" t="s">
        <v>71</v>
      </c>
      <c r="AY158" s="150" t="s">
        <v>144</v>
      </c>
    </row>
    <row r="159" spans="2:65" s="13" customFormat="1">
      <c r="B159" s="155"/>
      <c r="D159" s="149" t="s">
        <v>153</v>
      </c>
      <c r="E159" s="156" t="s">
        <v>1</v>
      </c>
      <c r="F159" s="157" t="s">
        <v>231</v>
      </c>
      <c r="H159" s="158">
        <v>8.39</v>
      </c>
      <c r="I159" s="159"/>
      <c r="L159" s="155"/>
      <c r="M159" s="160"/>
      <c r="T159" s="161"/>
      <c r="AT159" s="156" t="s">
        <v>153</v>
      </c>
      <c r="AU159" s="156" t="s">
        <v>81</v>
      </c>
      <c r="AV159" s="13" t="s">
        <v>81</v>
      </c>
      <c r="AW159" s="13" t="s">
        <v>28</v>
      </c>
      <c r="AX159" s="13" t="s">
        <v>71</v>
      </c>
      <c r="AY159" s="156" t="s">
        <v>144</v>
      </c>
    </row>
    <row r="160" spans="2:65" s="12" customFormat="1">
      <c r="B160" s="148"/>
      <c r="D160" s="149" t="s">
        <v>153</v>
      </c>
      <c r="E160" s="150" t="s">
        <v>1</v>
      </c>
      <c r="F160" s="151" t="s">
        <v>614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615</v>
      </c>
      <c r="H161" s="158">
        <v>10.98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71</v>
      </c>
      <c r="AY161" s="156" t="s">
        <v>144</v>
      </c>
    </row>
    <row r="162" spans="2:65" s="14" customFormat="1">
      <c r="B162" s="173"/>
      <c r="D162" s="149" t="s">
        <v>153</v>
      </c>
      <c r="E162" s="174" t="s">
        <v>1</v>
      </c>
      <c r="F162" s="175" t="s">
        <v>178</v>
      </c>
      <c r="H162" s="176">
        <v>19.37</v>
      </c>
      <c r="I162" s="177"/>
      <c r="L162" s="173"/>
      <c r="M162" s="178"/>
      <c r="T162" s="179"/>
      <c r="AT162" s="174" t="s">
        <v>153</v>
      </c>
      <c r="AU162" s="174" t="s">
        <v>81</v>
      </c>
      <c r="AV162" s="14" t="s">
        <v>145</v>
      </c>
      <c r="AW162" s="14" t="s">
        <v>28</v>
      </c>
      <c r="AX162" s="14" t="s">
        <v>71</v>
      </c>
      <c r="AY162" s="174" t="s">
        <v>144</v>
      </c>
    </row>
    <row r="163" spans="2:65" s="12" customFormat="1">
      <c r="B163" s="148"/>
      <c r="D163" s="149" t="s">
        <v>153</v>
      </c>
      <c r="E163" s="150" t="s">
        <v>1</v>
      </c>
      <c r="F163" s="151" t="s">
        <v>599</v>
      </c>
      <c r="H163" s="150" t="s">
        <v>1</v>
      </c>
      <c r="I163" s="152"/>
      <c r="L163" s="148"/>
      <c r="M163" s="153"/>
      <c r="T163" s="154"/>
      <c r="AT163" s="150" t="s">
        <v>153</v>
      </c>
      <c r="AU163" s="150" t="s">
        <v>81</v>
      </c>
      <c r="AV163" s="12" t="s">
        <v>79</v>
      </c>
      <c r="AW163" s="12" t="s">
        <v>28</v>
      </c>
      <c r="AX163" s="12" t="s">
        <v>71</v>
      </c>
      <c r="AY163" s="150" t="s">
        <v>144</v>
      </c>
    </row>
    <row r="164" spans="2:65" s="12" customFormat="1">
      <c r="B164" s="148"/>
      <c r="D164" s="149" t="s">
        <v>153</v>
      </c>
      <c r="E164" s="150" t="s">
        <v>1</v>
      </c>
      <c r="F164" s="151" t="s">
        <v>616</v>
      </c>
      <c r="H164" s="150" t="s">
        <v>1</v>
      </c>
      <c r="I164" s="152"/>
      <c r="L164" s="148"/>
      <c r="M164" s="153"/>
      <c r="T164" s="154"/>
      <c r="AT164" s="150" t="s">
        <v>153</v>
      </c>
      <c r="AU164" s="150" t="s">
        <v>81</v>
      </c>
      <c r="AV164" s="12" t="s">
        <v>79</v>
      </c>
      <c r="AW164" s="12" t="s">
        <v>28</v>
      </c>
      <c r="AX164" s="12" t="s">
        <v>71</v>
      </c>
      <c r="AY164" s="150" t="s">
        <v>144</v>
      </c>
    </row>
    <row r="165" spans="2:65" s="13" customFormat="1">
      <c r="B165" s="155"/>
      <c r="D165" s="149" t="s">
        <v>153</v>
      </c>
      <c r="E165" s="156" t="s">
        <v>1</v>
      </c>
      <c r="F165" s="157" t="s">
        <v>617</v>
      </c>
      <c r="H165" s="158">
        <v>3.66</v>
      </c>
      <c r="I165" s="159"/>
      <c r="L165" s="155"/>
      <c r="M165" s="160"/>
      <c r="T165" s="161"/>
      <c r="AT165" s="156" t="s">
        <v>153</v>
      </c>
      <c r="AU165" s="156" t="s">
        <v>81</v>
      </c>
      <c r="AV165" s="13" t="s">
        <v>81</v>
      </c>
      <c r="AW165" s="13" t="s">
        <v>28</v>
      </c>
      <c r="AX165" s="13" t="s">
        <v>71</v>
      </c>
      <c r="AY165" s="156" t="s">
        <v>144</v>
      </c>
    </row>
    <row r="166" spans="2:65" s="12" customFormat="1">
      <c r="B166" s="148"/>
      <c r="D166" s="149" t="s">
        <v>153</v>
      </c>
      <c r="E166" s="150" t="s">
        <v>1</v>
      </c>
      <c r="F166" s="151" t="s">
        <v>618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619</v>
      </c>
      <c r="H167" s="158">
        <v>7.56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71</v>
      </c>
      <c r="AY167" s="156" t="s">
        <v>144</v>
      </c>
    </row>
    <row r="168" spans="2:65" s="12" customFormat="1">
      <c r="B168" s="148"/>
      <c r="D168" s="149" t="s">
        <v>153</v>
      </c>
      <c r="E168" s="150" t="s">
        <v>1</v>
      </c>
      <c r="F168" s="151" t="s">
        <v>620</v>
      </c>
      <c r="H168" s="150" t="s">
        <v>1</v>
      </c>
      <c r="I168" s="152"/>
      <c r="L168" s="148"/>
      <c r="M168" s="153"/>
      <c r="T168" s="154"/>
      <c r="AT168" s="150" t="s">
        <v>153</v>
      </c>
      <c r="AU168" s="150" t="s">
        <v>81</v>
      </c>
      <c r="AV168" s="12" t="s">
        <v>79</v>
      </c>
      <c r="AW168" s="12" t="s">
        <v>28</v>
      </c>
      <c r="AX168" s="12" t="s">
        <v>71</v>
      </c>
      <c r="AY168" s="150" t="s">
        <v>144</v>
      </c>
    </row>
    <row r="169" spans="2:65" s="13" customFormat="1">
      <c r="B169" s="155"/>
      <c r="D169" s="149" t="s">
        <v>153</v>
      </c>
      <c r="E169" s="156" t="s">
        <v>1</v>
      </c>
      <c r="F169" s="157" t="s">
        <v>621</v>
      </c>
      <c r="H169" s="158">
        <v>9.27</v>
      </c>
      <c r="I169" s="159"/>
      <c r="L169" s="155"/>
      <c r="M169" s="160"/>
      <c r="T169" s="161"/>
      <c r="AT169" s="156" t="s">
        <v>153</v>
      </c>
      <c r="AU169" s="156" t="s">
        <v>81</v>
      </c>
      <c r="AV169" s="13" t="s">
        <v>81</v>
      </c>
      <c r="AW169" s="13" t="s">
        <v>28</v>
      </c>
      <c r="AX169" s="13" t="s">
        <v>71</v>
      </c>
      <c r="AY169" s="156" t="s">
        <v>144</v>
      </c>
    </row>
    <row r="170" spans="2:65" s="14" customFormat="1">
      <c r="B170" s="173"/>
      <c r="D170" s="149" t="s">
        <v>153</v>
      </c>
      <c r="E170" s="174" t="s">
        <v>1</v>
      </c>
      <c r="F170" s="175" t="s">
        <v>178</v>
      </c>
      <c r="H170" s="176">
        <v>20.49</v>
      </c>
      <c r="I170" s="177"/>
      <c r="L170" s="173"/>
      <c r="M170" s="178"/>
      <c r="T170" s="179"/>
      <c r="AT170" s="174" t="s">
        <v>153</v>
      </c>
      <c r="AU170" s="174" t="s">
        <v>81</v>
      </c>
      <c r="AV170" s="14" t="s">
        <v>145</v>
      </c>
      <c r="AW170" s="14" t="s">
        <v>28</v>
      </c>
      <c r="AX170" s="14" t="s">
        <v>71</v>
      </c>
      <c r="AY170" s="174" t="s">
        <v>144</v>
      </c>
    </row>
    <row r="171" spans="2:65" s="15" customFormat="1">
      <c r="B171" s="180"/>
      <c r="D171" s="149" t="s">
        <v>153</v>
      </c>
      <c r="E171" s="181" t="s">
        <v>1</v>
      </c>
      <c r="F171" s="182" t="s">
        <v>182</v>
      </c>
      <c r="H171" s="183">
        <v>39.86</v>
      </c>
      <c r="I171" s="184"/>
      <c r="L171" s="180"/>
      <c r="M171" s="185"/>
      <c r="T171" s="186"/>
      <c r="AT171" s="181" t="s">
        <v>153</v>
      </c>
      <c r="AU171" s="181" t="s">
        <v>81</v>
      </c>
      <c r="AV171" s="15" t="s">
        <v>151</v>
      </c>
      <c r="AW171" s="15" t="s">
        <v>28</v>
      </c>
      <c r="AX171" s="15" t="s">
        <v>79</v>
      </c>
      <c r="AY171" s="181" t="s">
        <v>144</v>
      </c>
    </row>
    <row r="172" spans="2:65" s="1" customFormat="1" ht="24.2" customHeight="1">
      <c r="B172" s="133"/>
      <c r="C172" s="134" t="s">
        <v>151</v>
      </c>
      <c r="D172" s="134" t="s">
        <v>147</v>
      </c>
      <c r="E172" s="135" t="s">
        <v>1366</v>
      </c>
      <c r="F172" s="136" t="s">
        <v>1367</v>
      </c>
      <c r="G172" s="137" t="s">
        <v>171</v>
      </c>
      <c r="H172" s="138">
        <v>95.606999999999999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4.5100000000000001E-3</v>
      </c>
      <c r="R172" s="144">
        <f>Q172*H172</f>
        <v>0.43118757000000002</v>
      </c>
      <c r="S172" s="144">
        <v>0</v>
      </c>
      <c r="T172" s="145">
        <f>S172*H172</f>
        <v>0</v>
      </c>
      <c r="AR172" s="146" t="s">
        <v>265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265</v>
      </c>
      <c r="BM172" s="146" t="s">
        <v>1368</v>
      </c>
    </row>
    <row r="173" spans="2:65" s="12" customFormat="1">
      <c r="B173" s="148"/>
      <c r="D173" s="149" t="s">
        <v>153</v>
      </c>
      <c r="E173" s="150" t="s">
        <v>1</v>
      </c>
      <c r="F173" s="151" t="s">
        <v>173</v>
      </c>
      <c r="H173" s="150" t="s">
        <v>1</v>
      </c>
      <c r="I173" s="152"/>
      <c r="L173" s="148"/>
      <c r="M173" s="153"/>
      <c r="T173" s="154"/>
      <c r="AT173" s="150" t="s">
        <v>153</v>
      </c>
      <c r="AU173" s="150" t="s">
        <v>81</v>
      </c>
      <c r="AV173" s="12" t="s">
        <v>79</v>
      </c>
      <c r="AW173" s="12" t="s">
        <v>28</v>
      </c>
      <c r="AX173" s="12" t="s">
        <v>71</v>
      </c>
      <c r="AY173" s="150" t="s">
        <v>144</v>
      </c>
    </row>
    <row r="174" spans="2:65" s="12" customFormat="1">
      <c r="B174" s="148"/>
      <c r="D174" s="149" t="s">
        <v>153</v>
      </c>
      <c r="E174" s="150" t="s">
        <v>1</v>
      </c>
      <c r="F174" s="151" t="s">
        <v>597</v>
      </c>
      <c r="H174" s="150" t="s">
        <v>1</v>
      </c>
      <c r="I174" s="152"/>
      <c r="L174" s="148"/>
      <c r="M174" s="153"/>
      <c r="T174" s="154"/>
      <c r="AT174" s="150" t="s">
        <v>153</v>
      </c>
      <c r="AU174" s="150" t="s">
        <v>81</v>
      </c>
      <c r="AV174" s="12" t="s">
        <v>79</v>
      </c>
      <c r="AW174" s="12" t="s">
        <v>28</v>
      </c>
      <c r="AX174" s="12" t="s">
        <v>71</v>
      </c>
      <c r="AY174" s="150" t="s">
        <v>144</v>
      </c>
    </row>
    <row r="175" spans="2:65" s="13" customFormat="1">
      <c r="B175" s="155"/>
      <c r="D175" s="149" t="s">
        <v>153</v>
      </c>
      <c r="E175" s="156" t="s">
        <v>1</v>
      </c>
      <c r="F175" s="157" t="s">
        <v>1616</v>
      </c>
      <c r="H175" s="158">
        <v>0.9</v>
      </c>
      <c r="I175" s="159"/>
      <c r="L175" s="155"/>
      <c r="M175" s="160"/>
      <c r="T175" s="161"/>
      <c r="AT175" s="156" t="s">
        <v>153</v>
      </c>
      <c r="AU175" s="156" t="s">
        <v>81</v>
      </c>
      <c r="AV175" s="13" t="s">
        <v>81</v>
      </c>
      <c r="AW175" s="13" t="s">
        <v>28</v>
      </c>
      <c r="AX175" s="13" t="s">
        <v>71</v>
      </c>
      <c r="AY175" s="156" t="s">
        <v>144</v>
      </c>
    </row>
    <row r="176" spans="2:65" s="13" customFormat="1">
      <c r="B176" s="155"/>
      <c r="D176" s="149" t="s">
        <v>153</v>
      </c>
      <c r="E176" s="156" t="s">
        <v>1</v>
      </c>
      <c r="F176" s="157" t="s">
        <v>1617</v>
      </c>
      <c r="H176" s="158">
        <v>2.13</v>
      </c>
      <c r="I176" s="159"/>
      <c r="L176" s="155"/>
      <c r="M176" s="160"/>
      <c r="T176" s="161"/>
      <c r="AT176" s="156" t="s">
        <v>153</v>
      </c>
      <c r="AU176" s="156" t="s">
        <v>81</v>
      </c>
      <c r="AV176" s="13" t="s">
        <v>81</v>
      </c>
      <c r="AW176" s="13" t="s">
        <v>28</v>
      </c>
      <c r="AX176" s="13" t="s">
        <v>71</v>
      </c>
      <c r="AY176" s="156" t="s">
        <v>144</v>
      </c>
    </row>
    <row r="177" spans="2:51" s="14" customFormat="1">
      <c r="B177" s="173"/>
      <c r="D177" s="149" t="s">
        <v>153</v>
      </c>
      <c r="E177" s="174" t="s">
        <v>1</v>
      </c>
      <c r="F177" s="175" t="s">
        <v>178</v>
      </c>
      <c r="H177" s="176">
        <v>3.03</v>
      </c>
      <c r="I177" s="177"/>
      <c r="L177" s="173"/>
      <c r="M177" s="178"/>
      <c r="T177" s="179"/>
      <c r="AT177" s="174" t="s">
        <v>153</v>
      </c>
      <c r="AU177" s="174" t="s">
        <v>81</v>
      </c>
      <c r="AV177" s="14" t="s">
        <v>145</v>
      </c>
      <c r="AW177" s="14" t="s">
        <v>28</v>
      </c>
      <c r="AX177" s="14" t="s">
        <v>71</v>
      </c>
      <c r="AY177" s="174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599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1616</v>
      </c>
      <c r="H179" s="158">
        <v>0.9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3" customFormat="1">
      <c r="B180" s="155"/>
      <c r="D180" s="149" t="s">
        <v>153</v>
      </c>
      <c r="E180" s="156" t="s">
        <v>1</v>
      </c>
      <c r="F180" s="157" t="s">
        <v>1617</v>
      </c>
      <c r="H180" s="158">
        <v>2.13</v>
      </c>
      <c r="I180" s="159"/>
      <c r="L180" s="155"/>
      <c r="M180" s="160"/>
      <c r="T180" s="161"/>
      <c r="AT180" s="156" t="s">
        <v>153</v>
      </c>
      <c r="AU180" s="156" t="s">
        <v>81</v>
      </c>
      <c r="AV180" s="13" t="s">
        <v>81</v>
      </c>
      <c r="AW180" s="13" t="s">
        <v>28</v>
      </c>
      <c r="AX180" s="13" t="s">
        <v>71</v>
      </c>
      <c r="AY180" s="156" t="s">
        <v>144</v>
      </c>
    </row>
    <row r="181" spans="2:51" s="14" customFormat="1">
      <c r="B181" s="173"/>
      <c r="D181" s="149" t="s">
        <v>153</v>
      </c>
      <c r="E181" s="174" t="s">
        <v>1</v>
      </c>
      <c r="F181" s="175" t="s">
        <v>178</v>
      </c>
      <c r="H181" s="176">
        <v>3.03</v>
      </c>
      <c r="I181" s="177"/>
      <c r="L181" s="173"/>
      <c r="M181" s="178"/>
      <c r="T181" s="179"/>
      <c r="AT181" s="174" t="s">
        <v>153</v>
      </c>
      <c r="AU181" s="174" t="s">
        <v>81</v>
      </c>
      <c r="AV181" s="14" t="s">
        <v>145</v>
      </c>
      <c r="AW181" s="14" t="s">
        <v>28</v>
      </c>
      <c r="AX181" s="14" t="s">
        <v>71</v>
      </c>
      <c r="AY181" s="174" t="s">
        <v>144</v>
      </c>
    </row>
    <row r="182" spans="2:51" s="12" customFormat="1">
      <c r="B182" s="148"/>
      <c r="D182" s="149" t="s">
        <v>153</v>
      </c>
      <c r="E182" s="150" t="s">
        <v>1</v>
      </c>
      <c r="F182" s="151" t="s">
        <v>597</v>
      </c>
      <c r="H182" s="150" t="s">
        <v>1</v>
      </c>
      <c r="I182" s="152"/>
      <c r="L182" s="148"/>
      <c r="M182" s="153"/>
      <c r="T182" s="154"/>
      <c r="AT182" s="150" t="s">
        <v>153</v>
      </c>
      <c r="AU182" s="150" t="s">
        <v>81</v>
      </c>
      <c r="AV182" s="12" t="s">
        <v>79</v>
      </c>
      <c r="AW182" s="12" t="s">
        <v>28</v>
      </c>
      <c r="AX182" s="12" t="s">
        <v>71</v>
      </c>
      <c r="AY182" s="150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613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3" customFormat="1">
      <c r="B184" s="155"/>
      <c r="D184" s="149" t="s">
        <v>153</v>
      </c>
      <c r="E184" s="156" t="s">
        <v>1</v>
      </c>
      <c r="F184" s="157" t="s">
        <v>1618</v>
      </c>
      <c r="H184" s="158">
        <v>10.191000000000001</v>
      </c>
      <c r="I184" s="159"/>
      <c r="L184" s="155"/>
      <c r="M184" s="160"/>
      <c r="T184" s="161"/>
      <c r="AT184" s="156" t="s">
        <v>153</v>
      </c>
      <c r="AU184" s="156" t="s">
        <v>81</v>
      </c>
      <c r="AV184" s="13" t="s">
        <v>81</v>
      </c>
      <c r="AW184" s="13" t="s">
        <v>28</v>
      </c>
      <c r="AX184" s="13" t="s">
        <v>71</v>
      </c>
      <c r="AY184" s="156" t="s">
        <v>144</v>
      </c>
    </row>
    <row r="185" spans="2:51" s="12" customFormat="1">
      <c r="B185" s="148"/>
      <c r="D185" s="149" t="s">
        <v>153</v>
      </c>
      <c r="E185" s="150" t="s">
        <v>1</v>
      </c>
      <c r="F185" s="151" t="s">
        <v>614</v>
      </c>
      <c r="H185" s="150" t="s">
        <v>1</v>
      </c>
      <c r="I185" s="152"/>
      <c r="L185" s="148"/>
      <c r="M185" s="153"/>
      <c r="T185" s="154"/>
      <c r="AT185" s="150" t="s">
        <v>153</v>
      </c>
      <c r="AU185" s="150" t="s">
        <v>81</v>
      </c>
      <c r="AV185" s="12" t="s">
        <v>79</v>
      </c>
      <c r="AW185" s="12" t="s">
        <v>28</v>
      </c>
      <c r="AX185" s="12" t="s">
        <v>71</v>
      </c>
      <c r="AY185" s="150" t="s">
        <v>144</v>
      </c>
    </row>
    <row r="186" spans="2:51" s="13" customFormat="1" ht="22.5">
      <c r="B186" s="155"/>
      <c r="D186" s="149" t="s">
        <v>153</v>
      </c>
      <c r="E186" s="156" t="s">
        <v>1</v>
      </c>
      <c r="F186" s="157" t="s">
        <v>1619</v>
      </c>
      <c r="H186" s="158">
        <v>33.301000000000002</v>
      </c>
      <c r="I186" s="159"/>
      <c r="L186" s="155"/>
      <c r="M186" s="160"/>
      <c r="T186" s="161"/>
      <c r="AT186" s="156" t="s">
        <v>153</v>
      </c>
      <c r="AU186" s="156" t="s">
        <v>81</v>
      </c>
      <c r="AV186" s="13" t="s">
        <v>81</v>
      </c>
      <c r="AW186" s="13" t="s">
        <v>28</v>
      </c>
      <c r="AX186" s="13" t="s">
        <v>71</v>
      </c>
      <c r="AY186" s="156" t="s">
        <v>144</v>
      </c>
    </row>
    <row r="187" spans="2:51" s="14" customFormat="1">
      <c r="B187" s="173"/>
      <c r="D187" s="149" t="s">
        <v>153</v>
      </c>
      <c r="E187" s="174" t="s">
        <v>1</v>
      </c>
      <c r="F187" s="175" t="s">
        <v>178</v>
      </c>
      <c r="H187" s="176">
        <v>43.491999999999997</v>
      </c>
      <c r="I187" s="177"/>
      <c r="L187" s="173"/>
      <c r="M187" s="178"/>
      <c r="T187" s="179"/>
      <c r="AT187" s="174" t="s">
        <v>153</v>
      </c>
      <c r="AU187" s="174" t="s">
        <v>81</v>
      </c>
      <c r="AV187" s="14" t="s">
        <v>145</v>
      </c>
      <c r="AW187" s="14" t="s">
        <v>28</v>
      </c>
      <c r="AX187" s="14" t="s">
        <v>71</v>
      </c>
      <c r="AY187" s="174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599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2" customFormat="1">
      <c r="B189" s="148"/>
      <c r="D189" s="149" t="s">
        <v>153</v>
      </c>
      <c r="E189" s="150" t="s">
        <v>1</v>
      </c>
      <c r="F189" s="151" t="s">
        <v>616</v>
      </c>
      <c r="H189" s="150" t="s">
        <v>1</v>
      </c>
      <c r="I189" s="152"/>
      <c r="L189" s="148"/>
      <c r="M189" s="153"/>
      <c r="T189" s="154"/>
      <c r="AT189" s="150" t="s">
        <v>153</v>
      </c>
      <c r="AU189" s="150" t="s">
        <v>81</v>
      </c>
      <c r="AV189" s="12" t="s">
        <v>79</v>
      </c>
      <c r="AW189" s="12" t="s">
        <v>28</v>
      </c>
      <c r="AX189" s="12" t="s">
        <v>71</v>
      </c>
      <c r="AY189" s="150" t="s">
        <v>144</v>
      </c>
    </row>
    <row r="190" spans="2:51" s="13" customFormat="1">
      <c r="B190" s="155"/>
      <c r="D190" s="149" t="s">
        <v>153</v>
      </c>
      <c r="E190" s="156" t="s">
        <v>1</v>
      </c>
      <c r="F190" s="157" t="s">
        <v>1620</v>
      </c>
      <c r="H190" s="158">
        <v>4.2549999999999999</v>
      </c>
      <c r="I190" s="159"/>
      <c r="L190" s="155"/>
      <c r="M190" s="160"/>
      <c r="T190" s="161"/>
      <c r="AT190" s="156" t="s">
        <v>153</v>
      </c>
      <c r="AU190" s="156" t="s">
        <v>81</v>
      </c>
      <c r="AV190" s="13" t="s">
        <v>81</v>
      </c>
      <c r="AW190" s="13" t="s">
        <v>28</v>
      </c>
      <c r="AX190" s="13" t="s">
        <v>71</v>
      </c>
      <c r="AY190" s="156" t="s">
        <v>144</v>
      </c>
    </row>
    <row r="191" spans="2:51" s="12" customFormat="1">
      <c r="B191" s="148"/>
      <c r="D191" s="149" t="s">
        <v>153</v>
      </c>
      <c r="E191" s="150" t="s">
        <v>1</v>
      </c>
      <c r="F191" s="151" t="s">
        <v>618</v>
      </c>
      <c r="H191" s="150" t="s">
        <v>1</v>
      </c>
      <c r="I191" s="152"/>
      <c r="L191" s="148"/>
      <c r="M191" s="153"/>
      <c r="T191" s="154"/>
      <c r="AT191" s="150" t="s">
        <v>153</v>
      </c>
      <c r="AU191" s="150" t="s">
        <v>81</v>
      </c>
      <c r="AV191" s="12" t="s">
        <v>79</v>
      </c>
      <c r="AW191" s="12" t="s">
        <v>28</v>
      </c>
      <c r="AX191" s="12" t="s">
        <v>71</v>
      </c>
      <c r="AY191" s="150" t="s">
        <v>144</v>
      </c>
    </row>
    <row r="192" spans="2:51" s="13" customFormat="1">
      <c r="B192" s="155"/>
      <c r="D192" s="149" t="s">
        <v>153</v>
      </c>
      <c r="E192" s="156" t="s">
        <v>1</v>
      </c>
      <c r="F192" s="157" t="s">
        <v>1621</v>
      </c>
      <c r="H192" s="158">
        <v>9.7590000000000003</v>
      </c>
      <c r="I192" s="159"/>
      <c r="L192" s="155"/>
      <c r="M192" s="160"/>
      <c r="T192" s="161"/>
      <c r="AT192" s="156" t="s">
        <v>153</v>
      </c>
      <c r="AU192" s="156" t="s">
        <v>81</v>
      </c>
      <c r="AV192" s="13" t="s">
        <v>81</v>
      </c>
      <c r="AW192" s="13" t="s">
        <v>28</v>
      </c>
      <c r="AX192" s="13" t="s">
        <v>71</v>
      </c>
      <c r="AY192" s="156" t="s">
        <v>144</v>
      </c>
    </row>
    <row r="193" spans="2:65" s="12" customFormat="1">
      <c r="B193" s="148"/>
      <c r="D193" s="149" t="s">
        <v>153</v>
      </c>
      <c r="E193" s="150" t="s">
        <v>1</v>
      </c>
      <c r="F193" s="151" t="s">
        <v>620</v>
      </c>
      <c r="H193" s="150" t="s">
        <v>1</v>
      </c>
      <c r="I193" s="152"/>
      <c r="L193" s="148"/>
      <c r="M193" s="153"/>
      <c r="T193" s="154"/>
      <c r="AT193" s="150" t="s">
        <v>153</v>
      </c>
      <c r="AU193" s="150" t="s">
        <v>81</v>
      </c>
      <c r="AV193" s="12" t="s">
        <v>79</v>
      </c>
      <c r="AW193" s="12" t="s">
        <v>28</v>
      </c>
      <c r="AX193" s="12" t="s">
        <v>71</v>
      </c>
      <c r="AY193" s="150" t="s">
        <v>144</v>
      </c>
    </row>
    <row r="194" spans="2:65" s="13" customFormat="1" ht="22.5">
      <c r="B194" s="155"/>
      <c r="D194" s="149" t="s">
        <v>153</v>
      </c>
      <c r="E194" s="156" t="s">
        <v>1</v>
      </c>
      <c r="F194" s="157" t="s">
        <v>1622</v>
      </c>
      <c r="H194" s="158">
        <v>32.040999999999997</v>
      </c>
      <c r="I194" s="159"/>
      <c r="L194" s="155"/>
      <c r="M194" s="160"/>
      <c r="T194" s="161"/>
      <c r="AT194" s="156" t="s">
        <v>153</v>
      </c>
      <c r="AU194" s="156" t="s">
        <v>81</v>
      </c>
      <c r="AV194" s="13" t="s">
        <v>81</v>
      </c>
      <c r="AW194" s="13" t="s">
        <v>28</v>
      </c>
      <c r="AX194" s="13" t="s">
        <v>71</v>
      </c>
      <c r="AY194" s="156" t="s">
        <v>144</v>
      </c>
    </row>
    <row r="195" spans="2:65" s="14" customFormat="1">
      <c r="B195" s="173"/>
      <c r="D195" s="149" t="s">
        <v>153</v>
      </c>
      <c r="E195" s="174" t="s">
        <v>1</v>
      </c>
      <c r="F195" s="175" t="s">
        <v>178</v>
      </c>
      <c r="H195" s="176">
        <v>46.055</v>
      </c>
      <c r="I195" s="177"/>
      <c r="L195" s="173"/>
      <c r="M195" s="178"/>
      <c r="T195" s="179"/>
      <c r="AT195" s="174" t="s">
        <v>153</v>
      </c>
      <c r="AU195" s="174" t="s">
        <v>81</v>
      </c>
      <c r="AV195" s="14" t="s">
        <v>145</v>
      </c>
      <c r="AW195" s="14" t="s">
        <v>28</v>
      </c>
      <c r="AX195" s="14" t="s">
        <v>71</v>
      </c>
      <c r="AY195" s="174" t="s">
        <v>144</v>
      </c>
    </row>
    <row r="196" spans="2:65" s="15" customFormat="1">
      <c r="B196" s="180"/>
      <c r="D196" s="149" t="s">
        <v>153</v>
      </c>
      <c r="E196" s="181" t="s">
        <v>1</v>
      </c>
      <c r="F196" s="182" t="s">
        <v>182</v>
      </c>
      <c r="H196" s="183">
        <v>95.606999999999999</v>
      </c>
      <c r="I196" s="184"/>
      <c r="L196" s="180"/>
      <c r="M196" s="185"/>
      <c r="T196" s="186"/>
      <c r="AT196" s="181" t="s">
        <v>153</v>
      </c>
      <c r="AU196" s="181" t="s">
        <v>81</v>
      </c>
      <c r="AV196" s="15" t="s">
        <v>151</v>
      </c>
      <c r="AW196" s="15" t="s">
        <v>28</v>
      </c>
      <c r="AX196" s="15" t="s">
        <v>79</v>
      </c>
      <c r="AY196" s="181" t="s">
        <v>144</v>
      </c>
    </row>
    <row r="197" spans="2:65" s="1" customFormat="1" ht="33" customHeight="1">
      <c r="B197" s="133"/>
      <c r="C197" s="134" t="s">
        <v>184</v>
      </c>
      <c r="D197" s="134" t="s">
        <v>147</v>
      </c>
      <c r="E197" s="135" t="s">
        <v>1378</v>
      </c>
      <c r="F197" s="136" t="s">
        <v>1379</v>
      </c>
      <c r="G197" s="137" t="s">
        <v>491</v>
      </c>
      <c r="H197" s="187"/>
      <c r="I197" s="139"/>
      <c r="J197" s="140">
        <f>ROUND(I197*H197,2)</f>
        <v>0</v>
      </c>
      <c r="K197" s="141"/>
      <c r="L197" s="32"/>
      <c r="M197" s="142" t="s">
        <v>1</v>
      </c>
      <c r="N197" s="143" t="s">
        <v>36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265</v>
      </c>
      <c r="AT197" s="146" t="s">
        <v>147</v>
      </c>
      <c r="AU197" s="146" t="s">
        <v>81</v>
      </c>
      <c r="AY197" s="17" t="s">
        <v>144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79</v>
      </c>
      <c r="BK197" s="147">
        <f>ROUND(I197*H197,2)</f>
        <v>0</v>
      </c>
      <c r="BL197" s="17" t="s">
        <v>265</v>
      </c>
      <c r="BM197" s="146" t="s">
        <v>1380</v>
      </c>
    </row>
    <row r="198" spans="2:65" s="11" customFormat="1" ht="22.9" customHeight="1">
      <c r="B198" s="121"/>
      <c r="D198" s="122" t="s">
        <v>70</v>
      </c>
      <c r="E198" s="131" t="s">
        <v>828</v>
      </c>
      <c r="F198" s="131" t="s">
        <v>829</v>
      </c>
      <c r="I198" s="124"/>
      <c r="J198" s="132">
        <f>BK198</f>
        <v>0</v>
      </c>
      <c r="L198" s="121"/>
      <c r="M198" s="126"/>
      <c r="P198" s="127">
        <f>SUM(P199:P204)</f>
        <v>0</v>
      </c>
      <c r="R198" s="127">
        <f>SUM(R199:R204)</f>
        <v>8.4507499999999999E-3</v>
      </c>
      <c r="T198" s="128">
        <f>SUM(T199:T204)</f>
        <v>0</v>
      </c>
      <c r="AR198" s="122" t="s">
        <v>81</v>
      </c>
      <c r="AT198" s="129" t="s">
        <v>70</v>
      </c>
      <c r="AU198" s="129" t="s">
        <v>79</v>
      </c>
      <c r="AY198" s="122" t="s">
        <v>144</v>
      </c>
      <c r="BK198" s="130">
        <f>SUM(BK199:BK204)</f>
        <v>0</v>
      </c>
    </row>
    <row r="199" spans="2:65" s="1" customFormat="1" ht="24.2" customHeight="1">
      <c r="B199" s="133"/>
      <c r="C199" s="193" t="s">
        <v>190</v>
      </c>
      <c r="D199" s="193" t="s">
        <v>147</v>
      </c>
      <c r="E199" s="194" t="s">
        <v>1381</v>
      </c>
      <c r="F199" s="195" t="s">
        <v>1382</v>
      </c>
      <c r="G199" s="196" t="s">
        <v>171</v>
      </c>
      <c r="H199" s="197">
        <v>4.3899999999999997</v>
      </c>
      <c r="I199" s="198"/>
      <c r="J199" s="198">
        <f>ROUND(I199*H199,2)</f>
        <v>0</v>
      </c>
      <c r="K199" s="141"/>
      <c r="L199" s="32"/>
      <c r="M199" s="142" t="s">
        <v>1</v>
      </c>
      <c r="N199" s="143" t="s">
        <v>36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265</v>
      </c>
      <c r="AT199" s="146" t="s">
        <v>147</v>
      </c>
      <c r="AU199" s="146" t="s">
        <v>81</v>
      </c>
      <c r="AY199" s="17" t="s">
        <v>144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79</v>
      </c>
      <c r="BK199" s="147">
        <f>ROUND(I199*H199,2)</f>
        <v>0</v>
      </c>
      <c r="BL199" s="17" t="s">
        <v>265</v>
      </c>
      <c r="BM199" s="146" t="s">
        <v>1623</v>
      </c>
    </row>
    <row r="200" spans="2:65" s="13" customFormat="1">
      <c r="B200" s="155"/>
      <c r="D200" s="149" t="s">
        <v>153</v>
      </c>
      <c r="E200" s="156" t="s">
        <v>1</v>
      </c>
      <c r="F200" s="157" t="s">
        <v>1624</v>
      </c>
      <c r="H200" s="158">
        <v>4.3899999999999997</v>
      </c>
      <c r="I200" s="159"/>
      <c r="L200" s="155"/>
      <c r="M200" s="160"/>
      <c r="T200" s="161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71</v>
      </c>
      <c r="AY200" s="156" t="s">
        <v>144</v>
      </c>
    </row>
    <row r="201" spans="2:65" s="14" customFormat="1">
      <c r="B201" s="173"/>
      <c r="D201" s="149" t="s">
        <v>153</v>
      </c>
      <c r="E201" s="174" t="s">
        <v>1</v>
      </c>
      <c r="F201" s="175" t="s">
        <v>178</v>
      </c>
      <c r="H201" s="176">
        <v>4.3899999999999997</v>
      </c>
      <c r="I201" s="177"/>
      <c r="L201" s="173"/>
      <c r="M201" s="178"/>
      <c r="T201" s="179"/>
      <c r="AT201" s="174" t="s">
        <v>153</v>
      </c>
      <c r="AU201" s="174" t="s">
        <v>81</v>
      </c>
      <c r="AV201" s="14" t="s">
        <v>145</v>
      </c>
      <c r="AW201" s="14" t="s">
        <v>28</v>
      </c>
      <c r="AX201" s="14" t="s">
        <v>79</v>
      </c>
      <c r="AY201" s="174" t="s">
        <v>144</v>
      </c>
    </row>
    <row r="202" spans="2:65" s="1" customFormat="1" ht="24.2" customHeight="1">
      <c r="B202" s="133"/>
      <c r="C202" s="162" t="s">
        <v>195</v>
      </c>
      <c r="D202" s="162" t="s">
        <v>163</v>
      </c>
      <c r="E202" s="163" t="s">
        <v>1385</v>
      </c>
      <c r="F202" s="164" t="s">
        <v>1386</v>
      </c>
      <c r="G202" s="165" t="s">
        <v>171</v>
      </c>
      <c r="H202" s="166">
        <v>4.8289999999999997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36</v>
      </c>
      <c r="P202" s="144">
        <f>O202*H202</f>
        <v>0</v>
      </c>
      <c r="Q202" s="144">
        <v>1.75E-3</v>
      </c>
      <c r="R202" s="144">
        <f>Q202*H202</f>
        <v>8.4507499999999999E-3</v>
      </c>
      <c r="S202" s="144">
        <v>0</v>
      </c>
      <c r="T202" s="145">
        <f>S202*H202</f>
        <v>0</v>
      </c>
      <c r="AR202" s="146" t="s">
        <v>355</v>
      </c>
      <c r="AT202" s="146" t="s">
        <v>163</v>
      </c>
      <c r="AU202" s="146" t="s">
        <v>81</v>
      </c>
      <c r="AY202" s="17" t="s">
        <v>144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79</v>
      </c>
      <c r="BK202" s="147">
        <f>ROUND(I202*H202,2)</f>
        <v>0</v>
      </c>
      <c r="BL202" s="17" t="s">
        <v>265</v>
      </c>
      <c r="BM202" s="146" t="s">
        <v>1387</v>
      </c>
    </row>
    <row r="203" spans="2:65" s="13" customFormat="1">
      <c r="B203" s="155"/>
      <c r="D203" s="149" t="s">
        <v>153</v>
      </c>
      <c r="F203" s="157" t="s">
        <v>1625</v>
      </c>
      <c r="H203" s="158">
        <v>4.8289999999999997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3</v>
      </c>
      <c r="AX203" s="13" t="s">
        <v>79</v>
      </c>
      <c r="AY203" s="156" t="s">
        <v>144</v>
      </c>
    </row>
    <row r="204" spans="2:65" s="1" customFormat="1" ht="24.2" customHeight="1">
      <c r="B204" s="133"/>
      <c r="C204" s="134" t="s">
        <v>166</v>
      </c>
      <c r="D204" s="134" t="s">
        <v>147</v>
      </c>
      <c r="E204" s="135" t="s">
        <v>833</v>
      </c>
      <c r="F204" s="136" t="s">
        <v>834</v>
      </c>
      <c r="G204" s="137" t="s">
        <v>491</v>
      </c>
      <c r="H204" s="187"/>
      <c r="I204" s="139"/>
      <c r="J204" s="140">
        <f>ROUND(I204*H204,2)</f>
        <v>0</v>
      </c>
      <c r="K204" s="141"/>
      <c r="L204" s="32"/>
      <c r="M204" s="142" t="s">
        <v>1</v>
      </c>
      <c r="N204" s="143" t="s">
        <v>36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265</v>
      </c>
      <c r="AT204" s="146" t="s">
        <v>147</v>
      </c>
      <c r="AU204" s="146" t="s">
        <v>81</v>
      </c>
      <c r="AY204" s="17" t="s">
        <v>144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79</v>
      </c>
      <c r="BK204" s="147">
        <f>ROUND(I204*H204,2)</f>
        <v>0</v>
      </c>
      <c r="BL204" s="17" t="s">
        <v>265</v>
      </c>
      <c r="BM204" s="146" t="s">
        <v>1626</v>
      </c>
    </row>
    <row r="205" spans="2:65" s="11" customFormat="1" ht="22.9" customHeight="1">
      <c r="B205" s="121"/>
      <c r="D205" s="122" t="s">
        <v>70</v>
      </c>
      <c r="E205" s="131" t="s">
        <v>1084</v>
      </c>
      <c r="F205" s="131" t="s">
        <v>1166</v>
      </c>
      <c r="I205" s="124"/>
      <c r="J205" s="132">
        <f>BK205</f>
        <v>0</v>
      </c>
      <c r="L205" s="121"/>
      <c r="M205" s="126"/>
      <c r="P205" s="127">
        <f>SUM(P206:P212)</f>
        <v>0</v>
      </c>
      <c r="R205" s="127">
        <f>SUM(R206:R212)</f>
        <v>1.9199999999999998E-3</v>
      </c>
      <c r="T205" s="128">
        <f>SUM(T206:T212)</f>
        <v>0</v>
      </c>
      <c r="AR205" s="122" t="s">
        <v>81</v>
      </c>
      <c r="AT205" s="129" t="s">
        <v>70</v>
      </c>
      <c r="AU205" s="129" t="s">
        <v>79</v>
      </c>
      <c r="AY205" s="122" t="s">
        <v>144</v>
      </c>
      <c r="BK205" s="130">
        <f>SUM(BK206:BK212)</f>
        <v>0</v>
      </c>
    </row>
    <row r="206" spans="2:65" s="1" customFormat="1" ht="16.5" customHeight="1">
      <c r="B206" s="133"/>
      <c r="C206" s="193" t="s">
        <v>203</v>
      </c>
      <c r="D206" s="193" t="s">
        <v>147</v>
      </c>
      <c r="E206" s="194" t="s">
        <v>1396</v>
      </c>
      <c r="F206" s="195" t="s">
        <v>1397</v>
      </c>
      <c r="G206" s="196" t="s">
        <v>318</v>
      </c>
      <c r="H206" s="197">
        <v>4</v>
      </c>
      <c r="I206" s="198"/>
      <c r="J206" s="198">
        <f>ROUND(I206*H206,2)</f>
        <v>0</v>
      </c>
      <c r="K206" s="141"/>
      <c r="L206" s="32"/>
      <c r="M206" s="142" t="s">
        <v>1</v>
      </c>
      <c r="N206" s="143" t="s">
        <v>36</v>
      </c>
      <c r="P206" s="144">
        <f>O206*H206</f>
        <v>0</v>
      </c>
      <c r="Q206" s="144">
        <v>1.8000000000000001E-4</v>
      </c>
      <c r="R206" s="144">
        <f>Q206*H206</f>
        <v>7.2000000000000005E-4</v>
      </c>
      <c r="S206" s="144">
        <v>0</v>
      </c>
      <c r="T206" s="145">
        <f>S206*H206</f>
        <v>0</v>
      </c>
      <c r="AR206" s="146" t="s">
        <v>265</v>
      </c>
      <c r="AT206" s="146" t="s">
        <v>147</v>
      </c>
      <c r="AU206" s="146" t="s">
        <v>81</v>
      </c>
      <c r="AY206" s="17" t="s">
        <v>144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79</v>
      </c>
      <c r="BK206" s="147">
        <f>ROUND(I206*H206,2)</f>
        <v>0</v>
      </c>
      <c r="BL206" s="17" t="s">
        <v>265</v>
      </c>
      <c r="BM206" s="146" t="s">
        <v>1627</v>
      </c>
    </row>
    <row r="207" spans="2:65" s="12" customFormat="1">
      <c r="B207" s="148"/>
      <c r="D207" s="149" t="s">
        <v>153</v>
      </c>
      <c r="E207" s="150" t="s">
        <v>1</v>
      </c>
      <c r="F207" s="151" t="s">
        <v>1399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1400</v>
      </c>
      <c r="H208" s="158">
        <v>4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79</v>
      </c>
      <c r="AY208" s="156" t="s">
        <v>144</v>
      </c>
    </row>
    <row r="209" spans="2:65" s="1" customFormat="1" ht="24.2" customHeight="1">
      <c r="B209" s="133"/>
      <c r="C209" s="193" t="s">
        <v>209</v>
      </c>
      <c r="D209" s="193" t="s">
        <v>147</v>
      </c>
      <c r="E209" s="194" t="s">
        <v>1401</v>
      </c>
      <c r="F209" s="195" t="s">
        <v>1402</v>
      </c>
      <c r="G209" s="196" t="s">
        <v>318</v>
      </c>
      <c r="H209" s="197">
        <v>8</v>
      </c>
      <c r="I209" s="198"/>
      <c r="J209" s="198">
        <f>ROUND(I209*H209,2)</f>
        <v>0</v>
      </c>
      <c r="K209" s="141"/>
      <c r="L209" s="32"/>
      <c r="M209" s="142" t="s">
        <v>1</v>
      </c>
      <c r="N209" s="143" t="s">
        <v>36</v>
      </c>
      <c r="P209" s="144">
        <f>O209*H209</f>
        <v>0</v>
      </c>
      <c r="Q209" s="144">
        <v>1.4999999999999999E-4</v>
      </c>
      <c r="R209" s="144">
        <f>Q209*H209</f>
        <v>1.1999999999999999E-3</v>
      </c>
      <c r="S209" s="144">
        <v>0</v>
      </c>
      <c r="T209" s="145">
        <f>S209*H209</f>
        <v>0</v>
      </c>
      <c r="AR209" s="146" t="s">
        <v>265</v>
      </c>
      <c r="AT209" s="146" t="s">
        <v>147</v>
      </c>
      <c r="AU209" s="146" t="s">
        <v>81</v>
      </c>
      <c r="AY209" s="17" t="s">
        <v>144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79</v>
      </c>
      <c r="BK209" s="147">
        <f>ROUND(I209*H209,2)</f>
        <v>0</v>
      </c>
      <c r="BL209" s="17" t="s">
        <v>265</v>
      </c>
      <c r="BM209" s="146" t="s">
        <v>1628</v>
      </c>
    </row>
    <row r="210" spans="2:65" s="12" customFormat="1">
      <c r="B210" s="148"/>
      <c r="D210" s="149" t="s">
        <v>153</v>
      </c>
      <c r="E210" s="150" t="s">
        <v>1</v>
      </c>
      <c r="F210" s="151" t="s">
        <v>1399</v>
      </c>
      <c r="H210" s="150" t="s">
        <v>1</v>
      </c>
      <c r="I210" s="152"/>
      <c r="L210" s="148"/>
      <c r="M210" s="153"/>
      <c r="T210" s="154"/>
      <c r="AT210" s="150" t="s">
        <v>153</v>
      </c>
      <c r="AU210" s="150" t="s">
        <v>81</v>
      </c>
      <c r="AV210" s="12" t="s">
        <v>79</v>
      </c>
      <c r="AW210" s="12" t="s">
        <v>28</v>
      </c>
      <c r="AX210" s="12" t="s">
        <v>71</v>
      </c>
      <c r="AY210" s="150" t="s">
        <v>144</v>
      </c>
    </row>
    <row r="211" spans="2:65" s="13" customFormat="1">
      <c r="B211" s="155"/>
      <c r="D211" s="149" t="s">
        <v>153</v>
      </c>
      <c r="E211" s="156" t="s">
        <v>1</v>
      </c>
      <c r="F211" s="157" t="s">
        <v>166</v>
      </c>
      <c r="H211" s="158">
        <v>8</v>
      </c>
      <c r="I211" s="159"/>
      <c r="L211" s="155"/>
      <c r="M211" s="160"/>
      <c r="T211" s="161"/>
      <c r="AT211" s="156" t="s">
        <v>153</v>
      </c>
      <c r="AU211" s="156" t="s">
        <v>81</v>
      </c>
      <c r="AV211" s="13" t="s">
        <v>81</v>
      </c>
      <c r="AW211" s="13" t="s">
        <v>28</v>
      </c>
      <c r="AX211" s="13" t="s">
        <v>79</v>
      </c>
      <c r="AY211" s="156" t="s">
        <v>144</v>
      </c>
    </row>
    <row r="212" spans="2:65" s="1" customFormat="1" ht="24.2" customHeight="1">
      <c r="B212" s="133"/>
      <c r="C212" s="193" t="s">
        <v>214</v>
      </c>
      <c r="D212" s="193" t="s">
        <v>147</v>
      </c>
      <c r="E212" s="194" t="s">
        <v>1404</v>
      </c>
      <c r="F212" s="195" t="s">
        <v>1405</v>
      </c>
      <c r="G212" s="196" t="s">
        <v>491</v>
      </c>
      <c r="H212" s="197"/>
      <c r="I212" s="198"/>
      <c r="J212" s="198">
        <f>ROUND(I212*H212,2)</f>
        <v>0</v>
      </c>
      <c r="K212" s="141"/>
      <c r="L212" s="32"/>
      <c r="M212" s="142" t="s">
        <v>1</v>
      </c>
      <c r="N212" s="143" t="s">
        <v>36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265</v>
      </c>
      <c r="AT212" s="146" t="s">
        <v>147</v>
      </c>
      <c r="AU212" s="146" t="s">
        <v>81</v>
      </c>
      <c r="AY212" s="17" t="s">
        <v>144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79</v>
      </c>
      <c r="BK212" s="147">
        <f>ROUND(I212*H212,2)</f>
        <v>0</v>
      </c>
      <c r="BL212" s="17" t="s">
        <v>265</v>
      </c>
      <c r="BM212" s="146" t="s">
        <v>1629</v>
      </c>
    </row>
    <row r="213" spans="2:65" s="11" customFormat="1" ht="22.9" customHeight="1">
      <c r="B213" s="121"/>
      <c r="D213" s="122" t="s">
        <v>70</v>
      </c>
      <c r="E213" s="131" t="s">
        <v>1407</v>
      </c>
      <c r="F213" s="131" t="s">
        <v>1408</v>
      </c>
      <c r="I213" s="124"/>
      <c r="J213" s="132">
        <f>BK213</f>
        <v>0</v>
      </c>
      <c r="L213" s="121"/>
      <c r="M213" s="126"/>
      <c r="P213" s="127">
        <f>SUM(P214:P216)</f>
        <v>0</v>
      </c>
      <c r="R213" s="127">
        <f>SUM(R214:R216)</f>
        <v>0</v>
      </c>
      <c r="T213" s="128">
        <f>SUM(T214:T216)</f>
        <v>0</v>
      </c>
      <c r="AR213" s="122" t="s">
        <v>81</v>
      </c>
      <c r="AT213" s="129" t="s">
        <v>70</v>
      </c>
      <c r="AU213" s="129" t="s">
        <v>79</v>
      </c>
      <c r="AY213" s="122" t="s">
        <v>144</v>
      </c>
      <c r="BK213" s="130">
        <f>SUM(BK214:BK216)</f>
        <v>0</v>
      </c>
    </row>
    <row r="214" spans="2:65" s="1" customFormat="1" ht="24.2" customHeight="1">
      <c r="B214" s="133"/>
      <c r="C214" s="193" t="s">
        <v>219</v>
      </c>
      <c r="D214" s="193" t="s">
        <v>147</v>
      </c>
      <c r="E214" s="194" t="s">
        <v>1409</v>
      </c>
      <c r="F214" s="195" t="s">
        <v>1410</v>
      </c>
      <c r="G214" s="196" t="s">
        <v>349</v>
      </c>
      <c r="H214" s="197">
        <v>1</v>
      </c>
      <c r="I214" s="198"/>
      <c r="J214" s="198">
        <f>ROUND(I214*H214,2)</f>
        <v>0</v>
      </c>
      <c r="K214" s="141"/>
      <c r="L214" s="32"/>
      <c r="M214" s="142" t="s">
        <v>1</v>
      </c>
      <c r="N214" s="143" t="s">
        <v>36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265</v>
      </c>
      <c r="AT214" s="146" t="s">
        <v>147</v>
      </c>
      <c r="AU214" s="146" t="s">
        <v>81</v>
      </c>
      <c r="AY214" s="17" t="s">
        <v>144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79</v>
      </c>
      <c r="BK214" s="147">
        <f>ROUND(I214*H214,2)</f>
        <v>0</v>
      </c>
      <c r="BL214" s="17" t="s">
        <v>265</v>
      </c>
      <c r="BM214" s="146" t="s">
        <v>1630</v>
      </c>
    </row>
    <row r="215" spans="2:65" s="1" customFormat="1" ht="21.75" customHeight="1">
      <c r="B215" s="133"/>
      <c r="C215" s="193" t="s">
        <v>224</v>
      </c>
      <c r="D215" s="193" t="s">
        <v>147</v>
      </c>
      <c r="E215" s="194" t="s">
        <v>1412</v>
      </c>
      <c r="F215" s="195" t="s">
        <v>1413</v>
      </c>
      <c r="G215" s="196" t="s">
        <v>279</v>
      </c>
      <c r="H215" s="197">
        <v>12</v>
      </c>
      <c r="I215" s="198"/>
      <c r="J215" s="198">
        <f>ROUND(I215*H215,2)</f>
        <v>0</v>
      </c>
      <c r="K215" s="141"/>
      <c r="L215" s="32"/>
      <c r="M215" s="142" t="s">
        <v>1</v>
      </c>
      <c r="N215" s="143" t="s">
        <v>36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265</v>
      </c>
      <c r="AT215" s="146" t="s">
        <v>147</v>
      </c>
      <c r="AU215" s="146" t="s">
        <v>81</v>
      </c>
      <c r="AY215" s="17" t="s">
        <v>144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79</v>
      </c>
      <c r="BK215" s="147">
        <f>ROUND(I215*H215,2)</f>
        <v>0</v>
      </c>
      <c r="BL215" s="17" t="s">
        <v>265</v>
      </c>
      <c r="BM215" s="146" t="s">
        <v>1631</v>
      </c>
    </row>
    <row r="216" spans="2:65" s="1" customFormat="1" ht="24.2" customHeight="1">
      <c r="B216" s="133"/>
      <c r="C216" s="193" t="s">
        <v>242</v>
      </c>
      <c r="D216" s="193" t="s">
        <v>147</v>
      </c>
      <c r="E216" s="194" t="s">
        <v>1415</v>
      </c>
      <c r="F216" s="195" t="s">
        <v>1416</v>
      </c>
      <c r="G216" s="196" t="s">
        <v>491</v>
      </c>
      <c r="H216" s="197"/>
      <c r="I216" s="198"/>
      <c r="J216" s="198">
        <f>ROUND(I216*H216,2)</f>
        <v>0</v>
      </c>
      <c r="K216" s="141"/>
      <c r="L216" s="32"/>
      <c r="M216" s="142" t="s">
        <v>1</v>
      </c>
      <c r="N216" s="143" t="s">
        <v>36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265</v>
      </c>
      <c r="AT216" s="146" t="s">
        <v>147</v>
      </c>
      <c r="AU216" s="146" t="s">
        <v>81</v>
      </c>
      <c r="AY216" s="17" t="s">
        <v>144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79</v>
      </c>
      <c r="BK216" s="147">
        <f>ROUND(I216*H216,2)</f>
        <v>0</v>
      </c>
      <c r="BL216" s="17" t="s">
        <v>265</v>
      </c>
      <c r="BM216" s="146" t="s">
        <v>1632</v>
      </c>
    </row>
    <row r="217" spans="2:65" s="11" customFormat="1" ht="22.9" customHeight="1">
      <c r="B217" s="121"/>
      <c r="D217" s="122" t="s">
        <v>70</v>
      </c>
      <c r="E217" s="131" t="s">
        <v>474</v>
      </c>
      <c r="F217" s="131" t="s">
        <v>475</v>
      </c>
      <c r="I217" s="124"/>
      <c r="J217" s="132">
        <f>BK217</f>
        <v>0</v>
      </c>
      <c r="L217" s="121"/>
      <c r="M217" s="126"/>
      <c r="P217" s="127">
        <f>P218</f>
        <v>0</v>
      </c>
      <c r="R217" s="127">
        <f>R218</f>
        <v>8.2400000000000008E-3</v>
      </c>
      <c r="T217" s="128">
        <f>T218</f>
        <v>0</v>
      </c>
      <c r="AR217" s="122" t="s">
        <v>81</v>
      </c>
      <c r="AT217" s="129" t="s">
        <v>70</v>
      </c>
      <c r="AU217" s="129" t="s">
        <v>79</v>
      </c>
      <c r="AY217" s="122" t="s">
        <v>144</v>
      </c>
      <c r="BK217" s="130">
        <f>BK218</f>
        <v>0</v>
      </c>
    </row>
    <row r="218" spans="2:65" s="1" customFormat="1" ht="21.75" customHeight="1">
      <c r="B218" s="133"/>
      <c r="C218" s="134" t="s">
        <v>8</v>
      </c>
      <c r="D218" s="134" t="s">
        <v>147</v>
      </c>
      <c r="E218" s="135" t="s">
        <v>1418</v>
      </c>
      <c r="F218" s="136" t="s">
        <v>1419</v>
      </c>
      <c r="G218" s="137" t="s">
        <v>171</v>
      </c>
      <c r="H218" s="138">
        <v>4</v>
      </c>
      <c r="I218" s="139"/>
      <c r="J218" s="140">
        <f>ROUND(I218*H218,2)</f>
        <v>0</v>
      </c>
      <c r="K218" s="141"/>
      <c r="L218" s="32"/>
      <c r="M218" s="142" t="s">
        <v>1</v>
      </c>
      <c r="N218" s="143" t="s">
        <v>36</v>
      </c>
      <c r="P218" s="144">
        <f>O218*H218</f>
        <v>0</v>
      </c>
      <c r="Q218" s="144">
        <v>2.0600000000000002E-3</v>
      </c>
      <c r="R218" s="144">
        <f>Q218*H218</f>
        <v>8.2400000000000008E-3</v>
      </c>
      <c r="S218" s="144">
        <v>0</v>
      </c>
      <c r="T218" s="145">
        <f>S218*H218</f>
        <v>0</v>
      </c>
      <c r="AR218" s="146" t="s">
        <v>265</v>
      </c>
      <c r="AT218" s="146" t="s">
        <v>147</v>
      </c>
      <c r="AU218" s="146" t="s">
        <v>81</v>
      </c>
      <c r="AY218" s="17" t="s">
        <v>144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79</v>
      </c>
      <c r="BK218" s="147">
        <f>ROUND(I218*H218,2)</f>
        <v>0</v>
      </c>
      <c r="BL218" s="17" t="s">
        <v>265</v>
      </c>
      <c r="BM218" s="146" t="s">
        <v>1420</v>
      </c>
    </row>
    <row r="219" spans="2:65" s="11" customFormat="1" ht="22.9" customHeight="1">
      <c r="B219" s="121"/>
      <c r="D219" s="122" t="s">
        <v>70</v>
      </c>
      <c r="E219" s="131" t="s">
        <v>493</v>
      </c>
      <c r="F219" s="131" t="s">
        <v>494</v>
      </c>
      <c r="I219" s="124"/>
      <c r="J219" s="132">
        <f>BK219</f>
        <v>0</v>
      </c>
      <c r="L219" s="121"/>
      <c r="M219" s="126"/>
      <c r="P219" s="127">
        <f>SUM(P220:P325)</f>
        <v>0</v>
      </c>
      <c r="R219" s="127">
        <f>SUM(R220:R325)</f>
        <v>4.0572785400000013</v>
      </c>
      <c r="T219" s="128">
        <f>SUM(T220:T325)</f>
        <v>0</v>
      </c>
      <c r="AR219" s="122" t="s">
        <v>81</v>
      </c>
      <c r="AT219" s="129" t="s">
        <v>70</v>
      </c>
      <c r="AU219" s="129" t="s">
        <v>79</v>
      </c>
      <c r="AY219" s="122" t="s">
        <v>144</v>
      </c>
      <c r="BK219" s="130">
        <f>SUM(BK220:BK325)</f>
        <v>0</v>
      </c>
    </row>
    <row r="220" spans="2:65" s="1" customFormat="1" ht="33" customHeight="1">
      <c r="B220" s="133"/>
      <c r="C220" s="134" t="s">
        <v>265</v>
      </c>
      <c r="D220" s="134" t="s">
        <v>147</v>
      </c>
      <c r="E220" s="135" t="s">
        <v>1421</v>
      </c>
      <c r="F220" s="136" t="s">
        <v>1422</v>
      </c>
      <c r="G220" s="137" t="s">
        <v>171</v>
      </c>
      <c r="H220" s="138">
        <v>39.243000000000002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36</v>
      </c>
      <c r="P220" s="144">
        <f>O220*H220</f>
        <v>0</v>
      </c>
      <c r="Q220" s="144">
        <v>3.236E-2</v>
      </c>
      <c r="R220" s="144">
        <f>Q220*H220</f>
        <v>1.26990348</v>
      </c>
      <c r="S220" s="144">
        <v>0</v>
      </c>
      <c r="T220" s="145">
        <f>S220*H220</f>
        <v>0</v>
      </c>
      <c r="AR220" s="146" t="s">
        <v>265</v>
      </c>
      <c r="AT220" s="146" t="s">
        <v>147</v>
      </c>
      <c r="AU220" s="146" t="s">
        <v>81</v>
      </c>
      <c r="AY220" s="17" t="s">
        <v>144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79</v>
      </c>
      <c r="BK220" s="147">
        <f>ROUND(I220*H220,2)</f>
        <v>0</v>
      </c>
      <c r="BL220" s="17" t="s">
        <v>265</v>
      </c>
      <c r="BM220" s="146" t="s">
        <v>1423</v>
      </c>
    </row>
    <row r="221" spans="2:65" s="12" customFormat="1">
      <c r="B221" s="148"/>
      <c r="D221" s="149" t="s">
        <v>153</v>
      </c>
      <c r="E221" s="150" t="s">
        <v>1</v>
      </c>
      <c r="F221" s="151" t="s">
        <v>597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1633</v>
      </c>
      <c r="H222" s="158">
        <v>18.725000000000001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599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>
      <c r="B224" s="155"/>
      <c r="D224" s="149" t="s">
        <v>153</v>
      </c>
      <c r="E224" s="156" t="s">
        <v>1</v>
      </c>
      <c r="F224" s="157" t="s">
        <v>1634</v>
      </c>
      <c r="H224" s="158">
        <v>20.518000000000001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5" customFormat="1">
      <c r="B225" s="180"/>
      <c r="D225" s="149" t="s">
        <v>153</v>
      </c>
      <c r="E225" s="181" t="s">
        <v>1</v>
      </c>
      <c r="F225" s="182" t="s">
        <v>182</v>
      </c>
      <c r="H225" s="183">
        <v>39.243000000000002</v>
      </c>
      <c r="I225" s="184"/>
      <c r="L225" s="180"/>
      <c r="M225" s="185"/>
      <c r="T225" s="186"/>
      <c r="AT225" s="181" t="s">
        <v>153</v>
      </c>
      <c r="AU225" s="181" t="s">
        <v>81</v>
      </c>
      <c r="AV225" s="15" t="s">
        <v>151</v>
      </c>
      <c r="AW225" s="15" t="s">
        <v>28</v>
      </c>
      <c r="AX225" s="15" t="s">
        <v>79</v>
      </c>
      <c r="AY225" s="181" t="s">
        <v>144</v>
      </c>
    </row>
    <row r="226" spans="2:65" s="1" customFormat="1" ht="33" customHeight="1">
      <c r="B226" s="133"/>
      <c r="C226" s="134" t="s">
        <v>276</v>
      </c>
      <c r="D226" s="134" t="s">
        <v>147</v>
      </c>
      <c r="E226" s="135" t="s">
        <v>1426</v>
      </c>
      <c r="F226" s="136" t="s">
        <v>1427</v>
      </c>
      <c r="G226" s="137" t="s">
        <v>171</v>
      </c>
      <c r="H226" s="138">
        <v>13.571</v>
      </c>
      <c r="I226" s="139"/>
      <c r="J226" s="140">
        <f>ROUND(I226*H226,2)</f>
        <v>0</v>
      </c>
      <c r="K226" s="141"/>
      <c r="L226" s="32"/>
      <c r="M226" s="142" t="s">
        <v>1</v>
      </c>
      <c r="N226" s="143" t="s">
        <v>36</v>
      </c>
      <c r="P226" s="144">
        <f>O226*H226</f>
        <v>0</v>
      </c>
      <c r="Q226" s="144">
        <v>3.4169999999999999E-2</v>
      </c>
      <c r="R226" s="144">
        <f>Q226*H226</f>
        <v>0.46372106999999996</v>
      </c>
      <c r="S226" s="144">
        <v>0</v>
      </c>
      <c r="T226" s="145">
        <f>S226*H226</f>
        <v>0</v>
      </c>
      <c r="AR226" s="146" t="s">
        <v>265</v>
      </c>
      <c r="AT226" s="146" t="s">
        <v>147</v>
      </c>
      <c r="AU226" s="146" t="s">
        <v>81</v>
      </c>
      <c r="AY226" s="17" t="s">
        <v>144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7" t="s">
        <v>79</v>
      </c>
      <c r="BK226" s="147">
        <f>ROUND(I226*H226,2)</f>
        <v>0</v>
      </c>
      <c r="BL226" s="17" t="s">
        <v>265</v>
      </c>
      <c r="BM226" s="146" t="s">
        <v>1428</v>
      </c>
    </row>
    <row r="227" spans="2:65" s="12" customFormat="1">
      <c r="B227" s="148"/>
      <c r="D227" s="149" t="s">
        <v>153</v>
      </c>
      <c r="E227" s="150" t="s">
        <v>1</v>
      </c>
      <c r="F227" s="151" t="s">
        <v>597</v>
      </c>
      <c r="H227" s="150" t="s">
        <v>1</v>
      </c>
      <c r="I227" s="152"/>
      <c r="L227" s="148"/>
      <c r="M227" s="153"/>
      <c r="T227" s="154"/>
      <c r="AT227" s="150" t="s">
        <v>153</v>
      </c>
      <c r="AU227" s="150" t="s">
        <v>81</v>
      </c>
      <c r="AV227" s="12" t="s">
        <v>79</v>
      </c>
      <c r="AW227" s="12" t="s">
        <v>28</v>
      </c>
      <c r="AX227" s="12" t="s">
        <v>71</v>
      </c>
      <c r="AY227" s="150" t="s">
        <v>144</v>
      </c>
    </row>
    <row r="228" spans="2:65" s="13" customFormat="1">
      <c r="B228" s="155"/>
      <c r="D228" s="149" t="s">
        <v>153</v>
      </c>
      <c r="E228" s="156" t="s">
        <v>1</v>
      </c>
      <c r="F228" s="157" t="s">
        <v>1635</v>
      </c>
      <c r="H228" s="158">
        <v>5.7270000000000003</v>
      </c>
      <c r="I228" s="159"/>
      <c r="L228" s="155"/>
      <c r="M228" s="160"/>
      <c r="T228" s="161"/>
      <c r="AT228" s="156" t="s">
        <v>153</v>
      </c>
      <c r="AU228" s="156" t="s">
        <v>81</v>
      </c>
      <c r="AV228" s="13" t="s">
        <v>81</v>
      </c>
      <c r="AW228" s="13" t="s">
        <v>28</v>
      </c>
      <c r="AX228" s="13" t="s">
        <v>71</v>
      </c>
      <c r="AY228" s="156" t="s">
        <v>144</v>
      </c>
    </row>
    <row r="229" spans="2:65" s="12" customFormat="1">
      <c r="B229" s="148"/>
      <c r="D229" s="149" t="s">
        <v>153</v>
      </c>
      <c r="E229" s="150" t="s">
        <v>1</v>
      </c>
      <c r="F229" s="151" t="s">
        <v>599</v>
      </c>
      <c r="H229" s="150" t="s">
        <v>1</v>
      </c>
      <c r="I229" s="152"/>
      <c r="L229" s="148"/>
      <c r="M229" s="153"/>
      <c r="T229" s="154"/>
      <c r="AT229" s="150" t="s">
        <v>153</v>
      </c>
      <c r="AU229" s="150" t="s">
        <v>81</v>
      </c>
      <c r="AV229" s="12" t="s">
        <v>79</v>
      </c>
      <c r="AW229" s="12" t="s">
        <v>28</v>
      </c>
      <c r="AX229" s="12" t="s">
        <v>71</v>
      </c>
      <c r="AY229" s="150" t="s">
        <v>144</v>
      </c>
    </row>
    <row r="230" spans="2:65" s="13" customFormat="1">
      <c r="B230" s="155"/>
      <c r="D230" s="149" t="s">
        <v>153</v>
      </c>
      <c r="E230" s="156" t="s">
        <v>1</v>
      </c>
      <c r="F230" s="157" t="s">
        <v>1636</v>
      </c>
      <c r="H230" s="158">
        <v>7.8440000000000003</v>
      </c>
      <c r="I230" s="159"/>
      <c r="L230" s="155"/>
      <c r="M230" s="160"/>
      <c r="T230" s="161"/>
      <c r="AT230" s="156" t="s">
        <v>153</v>
      </c>
      <c r="AU230" s="156" t="s">
        <v>81</v>
      </c>
      <c r="AV230" s="13" t="s">
        <v>81</v>
      </c>
      <c r="AW230" s="13" t="s">
        <v>28</v>
      </c>
      <c r="AX230" s="13" t="s">
        <v>71</v>
      </c>
      <c r="AY230" s="156" t="s">
        <v>144</v>
      </c>
    </row>
    <row r="231" spans="2:65" s="15" customFormat="1">
      <c r="B231" s="180"/>
      <c r="D231" s="149" t="s">
        <v>153</v>
      </c>
      <c r="E231" s="181" t="s">
        <v>1</v>
      </c>
      <c r="F231" s="182" t="s">
        <v>182</v>
      </c>
      <c r="H231" s="183">
        <v>13.571</v>
      </c>
      <c r="I231" s="184"/>
      <c r="L231" s="180"/>
      <c r="M231" s="185"/>
      <c r="T231" s="186"/>
      <c r="AT231" s="181" t="s">
        <v>153</v>
      </c>
      <c r="AU231" s="181" t="s">
        <v>81</v>
      </c>
      <c r="AV231" s="15" t="s">
        <v>151</v>
      </c>
      <c r="AW231" s="15" t="s">
        <v>28</v>
      </c>
      <c r="AX231" s="15" t="s">
        <v>79</v>
      </c>
      <c r="AY231" s="181" t="s">
        <v>144</v>
      </c>
    </row>
    <row r="232" spans="2:65" s="1" customFormat="1" ht="33" customHeight="1">
      <c r="B232" s="133"/>
      <c r="C232" s="134" t="s">
        <v>286</v>
      </c>
      <c r="D232" s="134" t="s">
        <v>147</v>
      </c>
      <c r="E232" s="135" t="s">
        <v>1431</v>
      </c>
      <c r="F232" s="136" t="s">
        <v>1432</v>
      </c>
      <c r="G232" s="137" t="s">
        <v>171</v>
      </c>
      <c r="H232" s="138">
        <v>4.258</v>
      </c>
      <c r="I232" s="139"/>
      <c r="J232" s="140">
        <f>ROUND(I232*H232,2)</f>
        <v>0</v>
      </c>
      <c r="K232" s="141"/>
      <c r="L232" s="32"/>
      <c r="M232" s="142" t="s">
        <v>1</v>
      </c>
      <c r="N232" s="143" t="s">
        <v>36</v>
      </c>
      <c r="P232" s="144">
        <f>O232*H232</f>
        <v>0</v>
      </c>
      <c r="Q232" s="144">
        <v>5.9709999999999999E-2</v>
      </c>
      <c r="R232" s="144">
        <f>Q232*H232</f>
        <v>0.25424518000000002</v>
      </c>
      <c r="S232" s="144">
        <v>0</v>
      </c>
      <c r="T232" s="145">
        <f>S232*H232</f>
        <v>0</v>
      </c>
      <c r="AR232" s="146" t="s">
        <v>265</v>
      </c>
      <c r="AT232" s="146" t="s">
        <v>147</v>
      </c>
      <c r="AU232" s="146" t="s">
        <v>81</v>
      </c>
      <c r="AY232" s="17" t="s">
        <v>144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79</v>
      </c>
      <c r="BK232" s="147">
        <f>ROUND(I232*H232,2)</f>
        <v>0</v>
      </c>
      <c r="BL232" s="17" t="s">
        <v>265</v>
      </c>
      <c r="BM232" s="146" t="s">
        <v>1433</v>
      </c>
    </row>
    <row r="233" spans="2:65" s="12" customFormat="1">
      <c r="B233" s="148"/>
      <c r="D233" s="149" t="s">
        <v>153</v>
      </c>
      <c r="E233" s="150" t="s">
        <v>1</v>
      </c>
      <c r="F233" s="151" t="s">
        <v>599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1637</v>
      </c>
      <c r="H234" s="158">
        <v>4.258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5" customFormat="1">
      <c r="B235" s="180"/>
      <c r="D235" s="149" t="s">
        <v>153</v>
      </c>
      <c r="E235" s="181" t="s">
        <v>1</v>
      </c>
      <c r="F235" s="182" t="s">
        <v>182</v>
      </c>
      <c r="H235" s="183">
        <v>4.258</v>
      </c>
      <c r="I235" s="184"/>
      <c r="L235" s="180"/>
      <c r="M235" s="185"/>
      <c r="T235" s="186"/>
      <c r="AT235" s="181" t="s">
        <v>153</v>
      </c>
      <c r="AU235" s="181" t="s">
        <v>81</v>
      </c>
      <c r="AV235" s="15" t="s">
        <v>151</v>
      </c>
      <c r="AW235" s="15" t="s">
        <v>28</v>
      </c>
      <c r="AX235" s="15" t="s">
        <v>79</v>
      </c>
      <c r="AY235" s="181" t="s">
        <v>144</v>
      </c>
    </row>
    <row r="236" spans="2:65" s="1" customFormat="1" ht="21.75" customHeight="1">
      <c r="B236" s="133"/>
      <c r="C236" s="134" t="s">
        <v>293</v>
      </c>
      <c r="D236" s="134" t="s">
        <v>147</v>
      </c>
      <c r="E236" s="135" t="s">
        <v>1435</v>
      </c>
      <c r="F236" s="136" t="s">
        <v>1436</v>
      </c>
      <c r="G236" s="137" t="s">
        <v>279</v>
      </c>
      <c r="H236" s="138">
        <v>47.16</v>
      </c>
      <c r="I236" s="139"/>
      <c r="J236" s="140">
        <f>ROUND(I236*H236,2)</f>
        <v>0</v>
      </c>
      <c r="K236" s="141"/>
      <c r="L236" s="32"/>
      <c r="M236" s="142" t="s">
        <v>1</v>
      </c>
      <c r="N236" s="143" t="s">
        <v>36</v>
      </c>
      <c r="P236" s="144">
        <f>O236*H236</f>
        <v>0</v>
      </c>
      <c r="Q236" s="144">
        <v>5.1900000000000002E-3</v>
      </c>
      <c r="R236" s="144">
        <f>Q236*H236</f>
        <v>0.24476039999999999</v>
      </c>
      <c r="S236" s="144">
        <v>0</v>
      </c>
      <c r="T236" s="145">
        <f>S236*H236</f>
        <v>0</v>
      </c>
      <c r="AR236" s="146" t="s">
        <v>265</v>
      </c>
      <c r="AT236" s="146" t="s">
        <v>147</v>
      </c>
      <c r="AU236" s="146" t="s">
        <v>81</v>
      </c>
      <c r="AY236" s="17" t="s">
        <v>144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79</v>
      </c>
      <c r="BK236" s="147">
        <f>ROUND(I236*H236,2)</f>
        <v>0</v>
      </c>
      <c r="BL236" s="17" t="s">
        <v>265</v>
      </c>
      <c r="BM236" s="146" t="s">
        <v>1437</v>
      </c>
    </row>
    <row r="237" spans="2:65" s="12" customFormat="1">
      <c r="B237" s="148"/>
      <c r="D237" s="149" t="s">
        <v>153</v>
      </c>
      <c r="E237" s="150" t="s">
        <v>1</v>
      </c>
      <c r="F237" s="151" t="s">
        <v>1638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1639</v>
      </c>
      <c r="H238" s="158">
        <v>18.989999999999998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599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1640</v>
      </c>
      <c r="H240" s="158">
        <v>28.17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5" customFormat="1">
      <c r="B241" s="180"/>
      <c r="D241" s="149" t="s">
        <v>153</v>
      </c>
      <c r="E241" s="181" t="s">
        <v>1</v>
      </c>
      <c r="F241" s="182" t="s">
        <v>182</v>
      </c>
      <c r="H241" s="183">
        <v>47.16</v>
      </c>
      <c r="I241" s="184"/>
      <c r="L241" s="180"/>
      <c r="M241" s="185"/>
      <c r="T241" s="186"/>
      <c r="AT241" s="181" t="s">
        <v>153</v>
      </c>
      <c r="AU241" s="181" t="s">
        <v>81</v>
      </c>
      <c r="AV241" s="15" t="s">
        <v>151</v>
      </c>
      <c r="AW241" s="15" t="s">
        <v>28</v>
      </c>
      <c r="AX241" s="15" t="s">
        <v>79</v>
      </c>
      <c r="AY241" s="181" t="s">
        <v>144</v>
      </c>
    </row>
    <row r="242" spans="2:65" s="1" customFormat="1" ht="33" customHeight="1">
      <c r="B242" s="133"/>
      <c r="C242" s="134" t="s">
        <v>298</v>
      </c>
      <c r="D242" s="134" t="s">
        <v>147</v>
      </c>
      <c r="E242" s="135" t="s">
        <v>1641</v>
      </c>
      <c r="F242" s="136" t="s">
        <v>1642</v>
      </c>
      <c r="G242" s="137" t="s">
        <v>171</v>
      </c>
      <c r="H242" s="138">
        <v>1.105</v>
      </c>
      <c r="I242" s="139"/>
      <c r="J242" s="140">
        <f>ROUND(I242*H242,2)</f>
        <v>0</v>
      </c>
      <c r="K242" s="141"/>
      <c r="L242" s="32"/>
      <c r="M242" s="142" t="s">
        <v>1</v>
      </c>
      <c r="N242" s="143" t="s">
        <v>36</v>
      </c>
      <c r="P242" s="144">
        <f>O242*H242</f>
        <v>0</v>
      </c>
      <c r="Q242" s="144">
        <v>5.219E-2</v>
      </c>
      <c r="R242" s="144">
        <f>Q242*H242</f>
        <v>5.7669949999999998E-2</v>
      </c>
      <c r="S242" s="144">
        <v>0</v>
      </c>
      <c r="T242" s="145">
        <f>S242*H242</f>
        <v>0</v>
      </c>
      <c r="AR242" s="146" t="s">
        <v>265</v>
      </c>
      <c r="AT242" s="146" t="s">
        <v>147</v>
      </c>
      <c r="AU242" s="146" t="s">
        <v>81</v>
      </c>
      <c r="AY242" s="17" t="s">
        <v>144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7" t="s">
        <v>79</v>
      </c>
      <c r="BK242" s="147">
        <f>ROUND(I242*H242,2)</f>
        <v>0</v>
      </c>
      <c r="BL242" s="17" t="s">
        <v>265</v>
      </c>
      <c r="BM242" s="146" t="s">
        <v>1643</v>
      </c>
    </row>
    <row r="243" spans="2:65" s="12" customFormat="1">
      <c r="B243" s="148"/>
      <c r="D243" s="149" t="s">
        <v>153</v>
      </c>
      <c r="E243" s="150" t="s">
        <v>1</v>
      </c>
      <c r="F243" s="151" t="s">
        <v>1644</v>
      </c>
      <c r="H243" s="150" t="s">
        <v>1</v>
      </c>
      <c r="I243" s="152"/>
      <c r="L243" s="148"/>
      <c r="M243" s="153"/>
      <c r="T243" s="154"/>
      <c r="AT243" s="150" t="s">
        <v>153</v>
      </c>
      <c r="AU243" s="150" t="s">
        <v>81</v>
      </c>
      <c r="AV243" s="12" t="s">
        <v>79</v>
      </c>
      <c r="AW243" s="12" t="s">
        <v>28</v>
      </c>
      <c r="AX243" s="12" t="s">
        <v>71</v>
      </c>
      <c r="AY243" s="150" t="s">
        <v>144</v>
      </c>
    </row>
    <row r="244" spans="2:65" s="13" customFormat="1">
      <c r="B244" s="155"/>
      <c r="D244" s="149" t="s">
        <v>153</v>
      </c>
      <c r="E244" s="156" t="s">
        <v>1</v>
      </c>
      <c r="F244" s="157" t="s">
        <v>1645</v>
      </c>
      <c r="H244" s="158">
        <v>1.105</v>
      </c>
      <c r="I244" s="159"/>
      <c r="L244" s="155"/>
      <c r="M244" s="160"/>
      <c r="T244" s="161"/>
      <c r="AT244" s="156" t="s">
        <v>153</v>
      </c>
      <c r="AU244" s="156" t="s">
        <v>81</v>
      </c>
      <c r="AV244" s="13" t="s">
        <v>81</v>
      </c>
      <c r="AW244" s="13" t="s">
        <v>28</v>
      </c>
      <c r="AX244" s="13" t="s">
        <v>79</v>
      </c>
      <c r="AY244" s="156" t="s">
        <v>144</v>
      </c>
    </row>
    <row r="245" spans="2:65" s="1" customFormat="1" ht="44.25" customHeight="1">
      <c r="B245" s="133"/>
      <c r="C245" s="134" t="s">
        <v>7</v>
      </c>
      <c r="D245" s="134" t="s">
        <v>147</v>
      </c>
      <c r="E245" s="135" t="s">
        <v>1441</v>
      </c>
      <c r="F245" s="136" t="s">
        <v>1442</v>
      </c>
      <c r="G245" s="137" t="s">
        <v>171</v>
      </c>
      <c r="H245" s="138">
        <v>17.867999999999999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36</v>
      </c>
      <c r="P245" s="144">
        <f>O245*H245</f>
        <v>0</v>
      </c>
      <c r="Q245" s="144">
        <v>1.7809999999999999E-2</v>
      </c>
      <c r="R245" s="144">
        <f>Q245*H245</f>
        <v>0.31822907999999994</v>
      </c>
      <c r="S245" s="144">
        <v>0</v>
      </c>
      <c r="T245" s="145">
        <f>S245*H245</f>
        <v>0</v>
      </c>
      <c r="AR245" s="146" t="s">
        <v>265</v>
      </c>
      <c r="AT245" s="146" t="s">
        <v>147</v>
      </c>
      <c r="AU245" s="146" t="s">
        <v>81</v>
      </c>
      <c r="AY245" s="17" t="s">
        <v>144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79</v>
      </c>
      <c r="BK245" s="147">
        <f>ROUND(I245*H245,2)</f>
        <v>0</v>
      </c>
      <c r="BL245" s="17" t="s">
        <v>265</v>
      </c>
      <c r="BM245" s="146" t="s">
        <v>1443</v>
      </c>
    </row>
    <row r="246" spans="2:65" s="12" customFormat="1">
      <c r="B246" s="148"/>
      <c r="D246" s="149" t="s">
        <v>153</v>
      </c>
      <c r="E246" s="150" t="s">
        <v>1</v>
      </c>
      <c r="F246" s="151" t="s">
        <v>597</v>
      </c>
      <c r="H246" s="150" t="s">
        <v>1</v>
      </c>
      <c r="I246" s="152"/>
      <c r="L246" s="148"/>
      <c r="M246" s="153"/>
      <c r="T246" s="154"/>
      <c r="AT246" s="150" t="s">
        <v>153</v>
      </c>
      <c r="AU246" s="150" t="s">
        <v>81</v>
      </c>
      <c r="AV246" s="12" t="s">
        <v>79</v>
      </c>
      <c r="AW246" s="12" t="s">
        <v>28</v>
      </c>
      <c r="AX246" s="12" t="s">
        <v>71</v>
      </c>
      <c r="AY246" s="150" t="s">
        <v>144</v>
      </c>
    </row>
    <row r="247" spans="2:65" s="13" customFormat="1">
      <c r="B247" s="155"/>
      <c r="D247" s="149" t="s">
        <v>153</v>
      </c>
      <c r="E247" s="156" t="s">
        <v>1</v>
      </c>
      <c r="F247" s="157" t="s">
        <v>1646</v>
      </c>
      <c r="H247" s="158">
        <v>11.489000000000001</v>
      </c>
      <c r="I247" s="159"/>
      <c r="L247" s="155"/>
      <c r="M247" s="160"/>
      <c r="T247" s="161"/>
      <c r="AT247" s="156" t="s">
        <v>153</v>
      </c>
      <c r="AU247" s="156" t="s">
        <v>81</v>
      </c>
      <c r="AV247" s="13" t="s">
        <v>81</v>
      </c>
      <c r="AW247" s="13" t="s">
        <v>28</v>
      </c>
      <c r="AX247" s="13" t="s">
        <v>71</v>
      </c>
      <c r="AY247" s="156" t="s">
        <v>144</v>
      </c>
    </row>
    <row r="248" spans="2:65" s="12" customFormat="1">
      <c r="B248" s="148"/>
      <c r="D248" s="149" t="s">
        <v>153</v>
      </c>
      <c r="E248" s="150" t="s">
        <v>1</v>
      </c>
      <c r="F248" s="151" t="s">
        <v>599</v>
      </c>
      <c r="H248" s="150" t="s">
        <v>1</v>
      </c>
      <c r="I248" s="152"/>
      <c r="L248" s="148"/>
      <c r="M248" s="153"/>
      <c r="T248" s="154"/>
      <c r="AT248" s="150" t="s">
        <v>153</v>
      </c>
      <c r="AU248" s="150" t="s">
        <v>81</v>
      </c>
      <c r="AV248" s="12" t="s">
        <v>79</v>
      </c>
      <c r="AW248" s="12" t="s">
        <v>28</v>
      </c>
      <c r="AX248" s="12" t="s">
        <v>71</v>
      </c>
      <c r="AY248" s="150" t="s">
        <v>144</v>
      </c>
    </row>
    <row r="249" spans="2:65" s="13" customFormat="1">
      <c r="B249" s="155"/>
      <c r="D249" s="149" t="s">
        <v>153</v>
      </c>
      <c r="E249" s="156" t="s">
        <v>1</v>
      </c>
      <c r="F249" s="157" t="s">
        <v>1647</v>
      </c>
      <c r="H249" s="158">
        <v>6.3789999999999996</v>
      </c>
      <c r="I249" s="159"/>
      <c r="L249" s="155"/>
      <c r="M249" s="160"/>
      <c r="T249" s="161"/>
      <c r="AT249" s="156" t="s">
        <v>153</v>
      </c>
      <c r="AU249" s="156" t="s">
        <v>81</v>
      </c>
      <c r="AV249" s="13" t="s">
        <v>81</v>
      </c>
      <c r="AW249" s="13" t="s">
        <v>28</v>
      </c>
      <c r="AX249" s="13" t="s">
        <v>71</v>
      </c>
      <c r="AY249" s="156" t="s">
        <v>144</v>
      </c>
    </row>
    <row r="250" spans="2:65" s="15" customFormat="1">
      <c r="B250" s="180"/>
      <c r="D250" s="149" t="s">
        <v>153</v>
      </c>
      <c r="E250" s="181" t="s">
        <v>1</v>
      </c>
      <c r="F250" s="182" t="s">
        <v>182</v>
      </c>
      <c r="H250" s="183">
        <v>17.867999999999999</v>
      </c>
      <c r="I250" s="184"/>
      <c r="L250" s="180"/>
      <c r="M250" s="185"/>
      <c r="T250" s="186"/>
      <c r="AT250" s="181" t="s">
        <v>153</v>
      </c>
      <c r="AU250" s="181" t="s">
        <v>81</v>
      </c>
      <c r="AV250" s="15" t="s">
        <v>151</v>
      </c>
      <c r="AW250" s="15" t="s">
        <v>28</v>
      </c>
      <c r="AX250" s="15" t="s">
        <v>79</v>
      </c>
      <c r="AY250" s="181" t="s">
        <v>144</v>
      </c>
    </row>
    <row r="251" spans="2:65" s="1" customFormat="1" ht="44.25" customHeight="1">
      <c r="B251" s="133"/>
      <c r="C251" s="134" t="s">
        <v>308</v>
      </c>
      <c r="D251" s="134" t="s">
        <v>147</v>
      </c>
      <c r="E251" s="135" t="s">
        <v>1446</v>
      </c>
      <c r="F251" s="136" t="s">
        <v>1447</v>
      </c>
      <c r="G251" s="137" t="s">
        <v>171</v>
      </c>
      <c r="H251" s="138">
        <v>5.98</v>
      </c>
      <c r="I251" s="139"/>
      <c r="J251" s="140">
        <f>ROUND(I251*H251,2)</f>
        <v>0</v>
      </c>
      <c r="K251" s="141"/>
      <c r="L251" s="32"/>
      <c r="M251" s="142" t="s">
        <v>1</v>
      </c>
      <c r="N251" s="143" t="s">
        <v>36</v>
      </c>
      <c r="P251" s="144">
        <f>O251*H251</f>
        <v>0</v>
      </c>
      <c r="Q251" s="144">
        <v>3.0720000000000001E-2</v>
      </c>
      <c r="R251" s="144">
        <f>Q251*H251</f>
        <v>0.18370560000000002</v>
      </c>
      <c r="S251" s="144">
        <v>0</v>
      </c>
      <c r="T251" s="145">
        <f>S251*H251</f>
        <v>0</v>
      </c>
      <c r="AR251" s="146" t="s">
        <v>265</v>
      </c>
      <c r="AT251" s="146" t="s">
        <v>147</v>
      </c>
      <c r="AU251" s="146" t="s">
        <v>81</v>
      </c>
      <c r="AY251" s="17" t="s">
        <v>144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7" t="s">
        <v>79</v>
      </c>
      <c r="BK251" s="147">
        <f>ROUND(I251*H251,2)</f>
        <v>0</v>
      </c>
      <c r="BL251" s="17" t="s">
        <v>265</v>
      </c>
      <c r="BM251" s="146" t="s">
        <v>1448</v>
      </c>
    </row>
    <row r="252" spans="2:65" s="12" customFormat="1">
      <c r="B252" s="148"/>
      <c r="D252" s="149" t="s">
        <v>153</v>
      </c>
      <c r="E252" s="150" t="s">
        <v>1</v>
      </c>
      <c r="F252" s="151" t="s">
        <v>597</v>
      </c>
      <c r="H252" s="150" t="s">
        <v>1</v>
      </c>
      <c r="I252" s="152"/>
      <c r="L252" s="148"/>
      <c r="M252" s="153"/>
      <c r="T252" s="154"/>
      <c r="AT252" s="150" t="s">
        <v>153</v>
      </c>
      <c r="AU252" s="150" t="s">
        <v>81</v>
      </c>
      <c r="AV252" s="12" t="s">
        <v>79</v>
      </c>
      <c r="AW252" s="12" t="s">
        <v>28</v>
      </c>
      <c r="AX252" s="12" t="s">
        <v>71</v>
      </c>
      <c r="AY252" s="150" t="s">
        <v>144</v>
      </c>
    </row>
    <row r="253" spans="2:65" s="13" customFormat="1">
      <c r="B253" s="155"/>
      <c r="D253" s="149" t="s">
        <v>153</v>
      </c>
      <c r="E253" s="156" t="s">
        <v>1</v>
      </c>
      <c r="F253" s="157" t="s">
        <v>1449</v>
      </c>
      <c r="H253" s="158">
        <v>3.64</v>
      </c>
      <c r="I253" s="159"/>
      <c r="L253" s="155"/>
      <c r="M253" s="160"/>
      <c r="T253" s="161"/>
      <c r="AT253" s="156" t="s">
        <v>153</v>
      </c>
      <c r="AU253" s="156" t="s">
        <v>81</v>
      </c>
      <c r="AV253" s="13" t="s">
        <v>81</v>
      </c>
      <c r="AW253" s="13" t="s">
        <v>28</v>
      </c>
      <c r="AX253" s="13" t="s">
        <v>71</v>
      </c>
      <c r="AY253" s="156" t="s">
        <v>144</v>
      </c>
    </row>
    <row r="254" spans="2:65" s="12" customFormat="1">
      <c r="B254" s="148"/>
      <c r="D254" s="149" t="s">
        <v>153</v>
      </c>
      <c r="E254" s="150" t="s">
        <v>1</v>
      </c>
      <c r="F254" s="151" t="s">
        <v>599</v>
      </c>
      <c r="H254" s="150" t="s">
        <v>1</v>
      </c>
      <c r="I254" s="152"/>
      <c r="L254" s="148"/>
      <c r="M254" s="153"/>
      <c r="T254" s="154"/>
      <c r="AT254" s="150" t="s">
        <v>153</v>
      </c>
      <c r="AU254" s="150" t="s">
        <v>81</v>
      </c>
      <c r="AV254" s="12" t="s">
        <v>79</v>
      </c>
      <c r="AW254" s="12" t="s">
        <v>28</v>
      </c>
      <c r="AX254" s="12" t="s">
        <v>71</v>
      </c>
      <c r="AY254" s="150" t="s">
        <v>144</v>
      </c>
    </row>
    <row r="255" spans="2:65" s="13" customFormat="1">
      <c r="B255" s="155"/>
      <c r="D255" s="149" t="s">
        <v>153</v>
      </c>
      <c r="E255" s="156" t="s">
        <v>1</v>
      </c>
      <c r="F255" s="157" t="s">
        <v>1648</v>
      </c>
      <c r="H255" s="158">
        <v>2.34</v>
      </c>
      <c r="I255" s="159"/>
      <c r="L255" s="155"/>
      <c r="M255" s="160"/>
      <c r="T255" s="161"/>
      <c r="AT255" s="156" t="s">
        <v>153</v>
      </c>
      <c r="AU255" s="156" t="s">
        <v>81</v>
      </c>
      <c r="AV255" s="13" t="s">
        <v>81</v>
      </c>
      <c r="AW255" s="13" t="s">
        <v>28</v>
      </c>
      <c r="AX255" s="13" t="s">
        <v>71</v>
      </c>
      <c r="AY255" s="156" t="s">
        <v>144</v>
      </c>
    </row>
    <row r="256" spans="2:65" s="15" customFormat="1">
      <c r="B256" s="180"/>
      <c r="D256" s="149" t="s">
        <v>153</v>
      </c>
      <c r="E256" s="181" t="s">
        <v>1</v>
      </c>
      <c r="F256" s="182" t="s">
        <v>182</v>
      </c>
      <c r="H256" s="183">
        <v>5.98</v>
      </c>
      <c r="I256" s="184"/>
      <c r="L256" s="180"/>
      <c r="M256" s="185"/>
      <c r="T256" s="186"/>
      <c r="AT256" s="181" t="s">
        <v>153</v>
      </c>
      <c r="AU256" s="181" t="s">
        <v>81</v>
      </c>
      <c r="AV256" s="15" t="s">
        <v>151</v>
      </c>
      <c r="AW256" s="15" t="s">
        <v>28</v>
      </c>
      <c r="AX256" s="15" t="s">
        <v>79</v>
      </c>
      <c r="AY256" s="181" t="s">
        <v>144</v>
      </c>
    </row>
    <row r="257" spans="2:65" s="1" customFormat="1" ht="24.2" customHeight="1">
      <c r="B257" s="133"/>
      <c r="C257" s="134" t="s">
        <v>315</v>
      </c>
      <c r="D257" s="134" t="s">
        <v>147</v>
      </c>
      <c r="E257" s="135" t="s">
        <v>1451</v>
      </c>
      <c r="F257" s="136" t="s">
        <v>1452</v>
      </c>
      <c r="G257" s="137" t="s">
        <v>171</v>
      </c>
      <c r="H257" s="138">
        <v>4.3899999999999997</v>
      </c>
      <c r="I257" s="139"/>
      <c r="J257" s="140">
        <f>ROUND(I257*H257,2)</f>
        <v>0</v>
      </c>
      <c r="K257" s="141"/>
      <c r="L257" s="32"/>
      <c r="M257" s="142" t="s">
        <v>1</v>
      </c>
      <c r="N257" s="143" t="s">
        <v>36</v>
      </c>
      <c r="P257" s="144">
        <f>O257*H257</f>
        <v>0</v>
      </c>
      <c r="Q257" s="144">
        <v>1.259E-2</v>
      </c>
      <c r="R257" s="144">
        <f>Q257*H257</f>
        <v>5.5270099999999996E-2</v>
      </c>
      <c r="S257" s="144">
        <v>0</v>
      </c>
      <c r="T257" s="145">
        <f>S257*H257</f>
        <v>0</v>
      </c>
      <c r="AR257" s="146" t="s">
        <v>265</v>
      </c>
      <c r="AT257" s="146" t="s">
        <v>147</v>
      </c>
      <c r="AU257" s="146" t="s">
        <v>81</v>
      </c>
      <c r="AY257" s="17" t="s">
        <v>144</v>
      </c>
      <c r="BE257" s="147">
        <f>IF(N257="základní",J257,0)</f>
        <v>0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7" t="s">
        <v>79</v>
      </c>
      <c r="BK257" s="147">
        <f>ROUND(I257*H257,2)</f>
        <v>0</v>
      </c>
      <c r="BL257" s="17" t="s">
        <v>265</v>
      </c>
      <c r="BM257" s="146" t="s">
        <v>1453</v>
      </c>
    </row>
    <row r="258" spans="2:65" s="12" customFormat="1">
      <c r="B258" s="148"/>
      <c r="D258" s="149" t="s">
        <v>153</v>
      </c>
      <c r="E258" s="150" t="s">
        <v>1</v>
      </c>
      <c r="F258" s="151" t="s">
        <v>597</v>
      </c>
      <c r="H258" s="150" t="s">
        <v>1</v>
      </c>
      <c r="I258" s="152"/>
      <c r="L258" s="148"/>
      <c r="M258" s="153"/>
      <c r="T258" s="154"/>
      <c r="AT258" s="150" t="s">
        <v>153</v>
      </c>
      <c r="AU258" s="150" t="s">
        <v>81</v>
      </c>
      <c r="AV258" s="12" t="s">
        <v>79</v>
      </c>
      <c r="AW258" s="12" t="s">
        <v>28</v>
      </c>
      <c r="AX258" s="12" t="s">
        <v>71</v>
      </c>
      <c r="AY258" s="150" t="s">
        <v>144</v>
      </c>
    </row>
    <row r="259" spans="2:65" s="12" customFormat="1">
      <c r="B259" s="148"/>
      <c r="D259" s="149" t="s">
        <v>153</v>
      </c>
      <c r="E259" s="150" t="s">
        <v>1</v>
      </c>
      <c r="F259" s="151" t="s">
        <v>633</v>
      </c>
      <c r="H259" s="150" t="s">
        <v>1</v>
      </c>
      <c r="I259" s="152"/>
      <c r="L259" s="148"/>
      <c r="M259" s="153"/>
      <c r="T259" s="154"/>
      <c r="AT259" s="150" t="s">
        <v>153</v>
      </c>
      <c r="AU259" s="150" t="s">
        <v>81</v>
      </c>
      <c r="AV259" s="12" t="s">
        <v>79</v>
      </c>
      <c r="AW259" s="12" t="s">
        <v>28</v>
      </c>
      <c r="AX259" s="12" t="s">
        <v>71</v>
      </c>
      <c r="AY259" s="150" t="s">
        <v>144</v>
      </c>
    </row>
    <row r="260" spans="2:65" s="13" customFormat="1">
      <c r="B260" s="155"/>
      <c r="D260" s="149" t="s">
        <v>153</v>
      </c>
      <c r="E260" s="156" t="s">
        <v>1</v>
      </c>
      <c r="F260" s="157" t="s">
        <v>1649</v>
      </c>
      <c r="H260" s="158">
        <v>1.18</v>
      </c>
      <c r="I260" s="159"/>
      <c r="L260" s="155"/>
      <c r="M260" s="160"/>
      <c r="T260" s="161"/>
      <c r="AT260" s="156" t="s">
        <v>153</v>
      </c>
      <c r="AU260" s="156" t="s">
        <v>81</v>
      </c>
      <c r="AV260" s="13" t="s">
        <v>81</v>
      </c>
      <c r="AW260" s="13" t="s">
        <v>28</v>
      </c>
      <c r="AX260" s="13" t="s">
        <v>71</v>
      </c>
      <c r="AY260" s="156" t="s">
        <v>144</v>
      </c>
    </row>
    <row r="261" spans="2:65" s="14" customFormat="1">
      <c r="B261" s="173"/>
      <c r="D261" s="149" t="s">
        <v>153</v>
      </c>
      <c r="E261" s="174" t="s">
        <v>1</v>
      </c>
      <c r="F261" s="175" t="s">
        <v>178</v>
      </c>
      <c r="H261" s="176">
        <v>1.18</v>
      </c>
      <c r="I261" s="177"/>
      <c r="L261" s="173"/>
      <c r="M261" s="178"/>
      <c r="T261" s="179"/>
      <c r="AT261" s="174" t="s">
        <v>153</v>
      </c>
      <c r="AU261" s="174" t="s">
        <v>81</v>
      </c>
      <c r="AV261" s="14" t="s">
        <v>145</v>
      </c>
      <c r="AW261" s="14" t="s">
        <v>28</v>
      </c>
      <c r="AX261" s="14" t="s">
        <v>71</v>
      </c>
      <c r="AY261" s="174" t="s">
        <v>144</v>
      </c>
    </row>
    <row r="262" spans="2:65" s="12" customFormat="1">
      <c r="B262" s="148"/>
      <c r="D262" s="149" t="s">
        <v>153</v>
      </c>
      <c r="E262" s="150" t="s">
        <v>1</v>
      </c>
      <c r="F262" s="151" t="s">
        <v>599</v>
      </c>
      <c r="H262" s="150" t="s">
        <v>1</v>
      </c>
      <c r="I262" s="152"/>
      <c r="L262" s="148"/>
      <c r="M262" s="153"/>
      <c r="T262" s="154"/>
      <c r="AT262" s="150" t="s">
        <v>153</v>
      </c>
      <c r="AU262" s="150" t="s">
        <v>81</v>
      </c>
      <c r="AV262" s="12" t="s">
        <v>79</v>
      </c>
      <c r="AW262" s="12" t="s">
        <v>28</v>
      </c>
      <c r="AX262" s="12" t="s">
        <v>71</v>
      </c>
      <c r="AY262" s="150" t="s">
        <v>144</v>
      </c>
    </row>
    <row r="263" spans="2:65" s="12" customFormat="1">
      <c r="B263" s="148"/>
      <c r="D263" s="149" t="s">
        <v>153</v>
      </c>
      <c r="E263" s="150" t="s">
        <v>1</v>
      </c>
      <c r="F263" s="151" t="s">
        <v>635</v>
      </c>
      <c r="H263" s="150" t="s">
        <v>1</v>
      </c>
      <c r="I263" s="152"/>
      <c r="L263" s="148"/>
      <c r="M263" s="153"/>
      <c r="T263" s="154"/>
      <c r="AT263" s="150" t="s">
        <v>153</v>
      </c>
      <c r="AU263" s="150" t="s">
        <v>81</v>
      </c>
      <c r="AV263" s="12" t="s">
        <v>79</v>
      </c>
      <c r="AW263" s="12" t="s">
        <v>28</v>
      </c>
      <c r="AX263" s="12" t="s">
        <v>71</v>
      </c>
      <c r="AY263" s="150" t="s">
        <v>144</v>
      </c>
    </row>
    <row r="264" spans="2:65" s="13" customFormat="1">
      <c r="B264" s="155"/>
      <c r="D264" s="149" t="s">
        <v>153</v>
      </c>
      <c r="E264" s="156" t="s">
        <v>1</v>
      </c>
      <c r="F264" s="157" t="s">
        <v>1650</v>
      </c>
      <c r="H264" s="158">
        <v>3.21</v>
      </c>
      <c r="I264" s="159"/>
      <c r="L264" s="155"/>
      <c r="M264" s="160"/>
      <c r="T264" s="161"/>
      <c r="AT264" s="156" t="s">
        <v>153</v>
      </c>
      <c r="AU264" s="156" t="s">
        <v>81</v>
      </c>
      <c r="AV264" s="13" t="s">
        <v>81</v>
      </c>
      <c r="AW264" s="13" t="s">
        <v>28</v>
      </c>
      <c r="AX264" s="13" t="s">
        <v>71</v>
      </c>
      <c r="AY264" s="156" t="s">
        <v>144</v>
      </c>
    </row>
    <row r="265" spans="2:65" s="14" customFormat="1">
      <c r="B265" s="173"/>
      <c r="D265" s="149" t="s">
        <v>153</v>
      </c>
      <c r="E265" s="174" t="s">
        <v>1</v>
      </c>
      <c r="F265" s="175" t="s">
        <v>178</v>
      </c>
      <c r="H265" s="176">
        <v>3.21</v>
      </c>
      <c r="I265" s="177"/>
      <c r="L265" s="173"/>
      <c r="M265" s="178"/>
      <c r="T265" s="179"/>
      <c r="AT265" s="174" t="s">
        <v>153</v>
      </c>
      <c r="AU265" s="174" t="s">
        <v>81</v>
      </c>
      <c r="AV265" s="14" t="s">
        <v>145</v>
      </c>
      <c r="AW265" s="14" t="s">
        <v>28</v>
      </c>
      <c r="AX265" s="14" t="s">
        <v>71</v>
      </c>
      <c r="AY265" s="174" t="s">
        <v>144</v>
      </c>
    </row>
    <row r="266" spans="2:65" s="15" customFormat="1">
      <c r="B266" s="180"/>
      <c r="D266" s="149" t="s">
        <v>153</v>
      </c>
      <c r="E266" s="181" t="s">
        <v>1</v>
      </c>
      <c r="F266" s="182" t="s">
        <v>182</v>
      </c>
      <c r="H266" s="183">
        <v>4.3899999999999997</v>
      </c>
      <c r="I266" s="184"/>
      <c r="L266" s="180"/>
      <c r="M266" s="185"/>
      <c r="T266" s="186"/>
      <c r="AT266" s="181" t="s">
        <v>153</v>
      </c>
      <c r="AU266" s="181" t="s">
        <v>81</v>
      </c>
      <c r="AV266" s="15" t="s">
        <v>151</v>
      </c>
      <c r="AW266" s="15" t="s">
        <v>28</v>
      </c>
      <c r="AX266" s="15" t="s">
        <v>79</v>
      </c>
      <c r="AY266" s="181" t="s">
        <v>144</v>
      </c>
    </row>
    <row r="267" spans="2:65" s="1" customFormat="1" ht="16.5" customHeight="1">
      <c r="B267" s="133"/>
      <c r="C267" s="134" t="s">
        <v>321</v>
      </c>
      <c r="D267" s="134" t="s">
        <v>147</v>
      </c>
      <c r="E267" s="135" t="s">
        <v>1456</v>
      </c>
      <c r="F267" s="136" t="s">
        <v>1457</v>
      </c>
      <c r="G267" s="137" t="s">
        <v>171</v>
      </c>
      <c r="H267" s="138">
        <v>4.3899999999999997</v>
      </c>
      <c r="I267" s="139"/>
      <c r="J267" s="140">
        <f>ROUND(I267*H267,2)</f>
        <v>0</v>
      </c>
      <c r="K267" s="141"/>
      <c r="L267" s="32"/>
      <c r="M267" s="142" t="s">
        <v>1</v>
      </c>
      <c r="N267" s="143" t="s">
        <v>36</v>
      </c>
      <c r="P267" s="144">
        <f>O267*H267</f>
        <v>0</v>
      </c>
      <c r="Q267" s="144">
        <v>1E-4</v>
      </c>
      <c r="R267" s="144">
        <f>Q267*H267</f>
        <v>4.3899999999999999E-4</v>
      </c>
      <c r="S267" s="144">
        <v>0</v>
      </c>
      <c r="T267" s="145">
        <f>S267*H267</f>
        <v>0</v>
      </c>
      <c r="AR267" s="146" t="s">
        <v>265</v>
      </c>
      <c r="AT267" s="146" t="s">
        <v>147</v>
      </c>
      <c r="AU267" s="146" t="s">
        <v>81</v>
      </c>
      <c r="AY267" s="17" t="s">
        <v>144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79</v>
      </c>
      <c r="BK267" s="147">
        <f>ROUND(I267*H267,2)</f>
        <v>0</v>
      </c>
      <c r="BL267" s="17" t="s">
        <v>265</v>
      </c>
      <c r="BM267" s="146" t="s">
        <v>1458</v>
      </c>
    </row>
    <row r="268" spans="2:65" s="1" customFormat="1" ht="21.75" customHeight="1">
      <c r="B268" s="133"/>
      <c r="C268" s="134" t="s">
        <v>326</v>
      </c>
      <c r="D268" s="134" t="s">
        <v>147</v>
      </c>
      <c r="E268" s="135" t="s">
        <v>1460</v>
      </c>
      <c r="F268" s="136" t="s">
        <v>1461</v>
      </c>
      <c r="G268" s="137" t="s">
        <v>171</v>
      </c>
      <c r="H268" s="138">
        <v>4.3899999999999997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36</v>
      </c>
      <c r="P268" s="144">
        <f>O268*H268</f>
        <v>0</v>
      </c>
      <c r="Q268" s="144">
        <v>6.9999999999999999E-4</v>
      </c>
      <c r="R268" s="144">
        <f>Q268*H268</f>
        <v>3.0729999999999998E-3</v>
      </c>
      <c r="S268" s="144">
        <v>0</v>
      </c>
      <c r="T268" s="145">
        <f>S268*H268</f>
        <v>0</v>
      </c>
      <c r="AR268" s="146" t="s">
        <v>265</v>
      </c>
      <c r="AT268" s="146" t="s">
        <v>147</v>
      </c>
      <c r="AU268" s="146" t="s">
        <v>81</v>
      </c>
      <c r="AY268" s="17" t="s">
        <v>144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79</v>
      </c>
      <c r="BK268" s="147">
        <f>ROUND(I268*H268,2)</f>
        <v>0</v>
      </c>
      <c r="BL268" s="17" t="s">
        <v>265</v>
      </c>
      <c r="BM268" s="146" t="s">
        <v>1462</v>
      </c>
    </row>
    <row r="269" spans="2:65" s="1" customFormat="1" ht="24.2" customHeight="1">
      <c r="B269" s="133"/>
      <c r="C269" s="134" t="s">
        <v>330</v>
      </c>
      <c r="D269" s="134" t="s">
        <v>147</v>
      </c>
      <c r="E269" s="135" t="s">
        <v>1468</v>
      </c>
      <c r="F269" s="136" t="s">
        <v>1469</v>
      </c>
      <c r="G269" s="137" t="s">
        <v>318</v>
      </c>
      <c r="H269" s="138">
        <v>1</v>
      </c>
      <c r="I269" s="139"/>
      <c r="J269" s="140">
        <f>ROUND(I269*H269,2)</f>
        <v>0</v>
      </c>
      <c r="K269" s="141"/>
      <c r="L269" s="32"/>
      <c r="M269" s="142" t="s">
        <v>1</v>
      </c>
      <c r="N269" s="143" t="s">
        <v>36</v>
      </c>
      <c r="P269" s="144">
        <f>O269*H269</f>
        <v>0</v>
      </c>
      <c r="Q269" s="144">
        <v>3.0000000000000001E-5</v>
      </c>
      <c r="R269" s="144">
        <f>Q269*H269</f>
        <v>3.0000000000000001E-5</v>
      </c>
      <c r="S269" s="144">
        <v>0</v>
      </c>
      <c r="T269" s="145">
        <f>S269*H269</f>
        <v>0</v>
      </c>
      <c r="AR269" s="146" t="s">
        <v>265</v>
      </c>
      <c r="AT269" s="146" t="s">
        <v>147</v>
      </c>
      <c r="AU269" s="146" t="s">
        <v>81</v>
      </c>
      <c r="AY269" s="17" t="s">
        <v>144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7" t="s">
        <v>79</v>
      </c>
      <c r="BK269" s="147">
        <f>ROUND(I269*H269,2)</f>
        <v>0</v>
      </c>
      <c r="BL269" s="17" t="s">
        <v>265</v>
      </c>
      <c r="BM269" s="146" t="s">
        <v>1470</v>
      </c>
    </row>
    <row r="270" spans="2:65" s="1" customFormat="1" ht="24.2" customHeight="1">
      <c r="B270" s="133"/>
      <c r="C270" s="162" t="s">
        <v>334</v>
      </c>
      <c r="D270" s="162" t="s">
        <v>163</v>
      </c>
      <c r="E270" s="163" t="s">
        <v>1471</v>
      </c>
      <c r="F270" s="164" t="s">
        <v>1472</v>
      </c>
      <c r="G270" s="165" t="s">
        <v>318</v>
      </c>
      <c r="H270" s="166">
        <v>1</v>
      </c>
      <c r="I270" s="167"/>
      <c r="J270" s="168">
        <f>ROUND(I270*H270,2)</f>
        <v>0</v>
      </c>
      <c r="K270" s="169"/>
      <c r="L270" s="170"/>
      <c r="M270" s="171" t="s">
        <v>1</v>
      </c>
      <c r="N270" s="172" t="s">
        <v>36</v>
      </c>
      <c r="P270" s="144">
        <f>O270*H270</f>
        <v>0</v>
      </c>
      <c r="Q270" s="144">
        <v>4.1999999999999997E-3</v>
      </c>
      <c r="R270" s="144">
        <f>Q270*H270</f>
        <v>4.1999999999999997E-3</v>
      </c>
      <c r="S270" s="144">
        <v>0</v>
      </c>
      <c r="T270" s="145">
        <f>S270*H270</f>
        <v>0</v>
      </c>
      <c r="AR270" s="146" t="s">
        <v>355</v>
      </c>
      <c r="AT270" s="146" t="s">
        <v>163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265</v>
      </c>
      <c r="BM270" s="146" t="s">
        <v>1473</v>
      </c>
    </row>
    <row r="271" spans="2:65" s="1" customFormat="1" ht="21.75" customHeight="1">
      <c r="B271" s="133"/>
      <c r="C271" s="134" t="s">
        <v>338</v>
      </c>
      <c r="D271" s="134" t="s">
        <v>147</v>
      </c>
      <c r="E271" s="135" t="s">
        <v>1474</v>
      </c>
      <c r="F271" s="136" t="s">
        <v>1475</v>
      </c>
      <c r="G271" s="137" t="s">
        <v>318</v>
      </c>
      <c r="H271" s="138">
        <v>6</v>
      </c>
      <c r="I271" s="139"/>
      <c r="J271" s="140">
        <f>ROUND(I271*H271,2)</f>
        <v>0</v>
      </c>
      <c r="K271" s="141"/>
      <c r="L271" s="32"/>
      <c r="M271" s="142" t="s">
        <v>1</v>
      </c>
      <c r="N271" s="143" t="s">
        <v>36</v>
      </c>
      <c r="P271" s="144">
        <f>O271*H271</f>
        <v>0</v>
      </c>
      <c r="Q271" s="144">
        <v>2.2000000000000001E-4</v>
      </c>
      <c r="R271" s="144">
        <f>Q271*H271</f>
        <v>1.32E-3</v>
      </c>
      <c r="S271" s="144">
        <v>0</v>
      </c>
      <c r="T271" s="145">
        <f>S271*H271</f>
        <v>0</v>
      </c>
      <c r="AR271" s="146" t="s">
        <v>265</v>
      </c>
      <c r="AT271" s="146" t="s">
        <v>147</v>
      </c>
      <c r="AU271" s="146" t="s">
        <v>81</v>
      </c>
      <c r="AY271" s="17" t="s">
        <v>144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79</v>
      </c>
      <c r="BK271" s="147">
        <f>ROUND(I271*H271,2)</f>
        <v>0</v>
      </c>
      <c r="BL271" s="17" t="s">
        <v>265</v>
      </c>
      <c r="BM271" s="146" t="s">
        <v>1476</v>
      </c>
    </row>
    <row r="272" spans="2:65" s="12" customFormat="1">
      <c r="B272" s="148"/>
      <c r="D272" s="149" t="s">
        <v>153</v>
      </c>
      <c r="E272" s="150" t="s">
        <v>1</v>
      </c>
      <c r="F272" s="151" t="s">
        <v>597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2" customFormat="1">
      <c r="B273" s="148"/>
      <c r="D273" s="149" t="s">
        <v>153</v>
      </c>
      <c r="E273" s="150" t="s">
        <v>1</v>
      </c>
      <c r="F273" s="151" t="s">
        <v>1477</v>
      </c>
      <c r="H273" s="150" t="s">
        <v>1</v>
      </c>
      <c r="I273" s="152"/>
      <c r="L273" s="148"/>
      <c r="M273" s="153"/>
      <c r="T273" s="154"/>
      <c r="AT273" s="150" t="s">
        <v>153</v>
      </c>
      <c r="AU273" s="150" t="s">
        <v>81</v>
      </c>
      <c r="AV273" s="12" t="s">
        <v>79</v>
      </c>
      <c r="AW273" s="12" t="s">
        <v>28</v>
      </c>
      <c r="AX273" s="12" t="s">
        <v>71</v>
      </c>
      <c r="AY273" s="150" t="s">
        <v>144</v>
      </c>
    </row>
    <row r="274" spans="2:65" s="13" customFormat="1">
      <c r="B274" s="155"/>
      <c r="D274" s="149" t="s">
        <v>153</v>
      </c>
      <c r="E274" s="156" t="s">
        <v>1</v>
      </c>
      <c r="F274" s="157" t="s">
        <v>79</v>
      </c>
      <c r="H274" s="158">
        <v>1</v>
      </c>
      <c r="I274" s="159"/>
      <c r="L274" s="155"/>
      <c r="M274" s="160"/>
      <c r="T274" s="161"/>
      <c r="AT274" s="156" t="s">
        <v>153</v>
      </c>
      <c r="AU274" s="156" t="s">
        <v>81</v>
      </c>
      <c r="AV274" s="13" t="s">
        <v>81</v>
      </c>
      <c r="AW274" s="13" t="s">
        <v>28</v>
      </c>
      <c r="AX274" s="13" t="s">
        <v>71</v>
      </c>
      <c r="AY274" s="156" t="s">
        <v>144</v>
      </c>
    </row>
    <row r="275" spans="2:65" s="12" customFormat="1">
      <c r="B275" s="148"/>
      <c r="D275" s="149" t="s">
        <v>153</v>
      </c>
      <c r="E275" s="150" t="s">
        <v>1</v>
      </c>
      <c r="F275" s="151" t="s">
        <v>1651</v>
      </c>
      <c r="H275" s="150" t="s">
        <v>1</v>
      </c>
      <c r="I275" s="152"/>
      <c r="L275" s="148"/>
      <c r="M275" s="153"/>
      <c r="T275" s="154"/>
      <c r="AT275" s="150" t="s">
        <v>153</v>
      </c>
      <c r="AU275" s="150" t="s">
        <v>81</v>
      </c>
      <c r="AV275" s="12" t="s">
        <v>79</v>
      </c>
      <c r="AW275" s="12" t="s">
        <v>28</v>
      </c>
      <c r="AX275" s="12" t="s">
        <v>71</v>
      </c>
      <c r="AY275" s="150" t="s">
        <v>144</v>
      </c>
    </row>
    <row r="276" spans="2:65" s="13" customFormat="1">
      <c r="B276" s="155"/>
      <c r="D276" s="149" t="s">
        <v>153</v>
      </c>
      <c r="E276" s="156" t="s">
        <v>1</v>
      </c>
      <c r="F276" s="157" t="s">
        <v>79</v>
      </c>
      <c r="H276" s="158">
        <v>1</v>
      </c>
      <c r="I276" s="159"/>
      <c r="L276" s="155"/>
      <c r="M276" s="160"/>
      <c r="T276" s="161"/>
      <c r="AT276" s="156" t="s">
        <v>153</v>
      </c>
      <c r="AU276" s="156" t="s">
        <v>81</v>
      </c>
      <c r="AV276" s="13" t="s">
        <v>81</v>
      </c>
      <c r="AW276" s="13" t="s">
        <v>28</v>
      </c>
      <c r="AX276" s="13" t="s">
        <v>71</v>
      </c>
      <c r="AY276" s="156" t="s">
        <v>144</v>
      </c>
    </row>
    <row r="277" spans="2:65" s="12" customFormat="1">
      <c r="B277" s="148"/>
      <c r="D277" s="149" t="s">
        <v>153</v>
      </c>
      <c r="E277" s="150" t="s">
        <v>1</v>
      </c>
      <c r="F277" s="151" t="s">
        <v>599</v>
      </c>
      <c r="H277" s="150" t="s">
        <v>1</v>
      </c>
      <c r="I277" s="152"/>
      <c r="L277" s="148"/>
      <c r="M277" s="153"/>
      <c r="T277" s="154"/>
      <c r="AT277" s="150" t="s">
        <v>153</v>
      </c>
      <c r="AU277" s="150" t="s">
        <v>81</v>
      </c>
      <c r="AV277" s="12" t="s">
        <v>79</v>
      </c>
      <c r="AW277" s="12" t="s">
        <v>28</v>
      </c>
      <c r="AX277" s="12" t="s">
        <v>71</v>
      </c>
      <c r="AY277" s="150" t="s">
        <v>144</v>
      </c>
    </row>
    <row r="278" spans="2:65" s="12" customFormat="1">
      <c r="B278" s="148"/>
      <c r="D278" s="149" t="s">
        <v>153</v>
      </c>
      <c r="E278" s="150" t="s">
        <v>1</v>
      </c>
      <c r="F278" s="151" t="s">
        <v>1652</v>
      </c>
      <c r="H278" s="150" t="s">
        <v>1</v>
      </c>
      <c r="I278" s="152"/>
      <c r="L278" s="148"/>
      <c r="M278" s="153"/>
      <c r="T278" s="154"/>
      <c r="AT278" s="150" t="s">
        <v>153</v>
      </c>
      <c r="AU278" s="150" t="s">
        <v>81</v>
      </c>
      <c r="AV278" s="12" t="s">
        <v>79</v>
      </c>
      <c r="AW278" s="12" t="s">
        <v>28</v>
      </c>
      <c r="AX278" s="12" t="s">
        <v>71</v>
      </c>
      <c r="AY278" s="150" t="s">
        <v>144</v>
      </c>
    </row>
    <row r="279" spans="2:65" s="13" customFormat="1">
      <c r="B279" s="155"/>
      <c r="D279" s="149" t="s">
        <v>153</v>
      </c>
      <c r="E279" s="156" t="s">
        <v>1</v>
      </c>
      <c r="F279" s="157" t="s">
        <v>81</v>
      </c>
      <c r="H279" s="158">
        <v>2</v>
      </c>
      <c r="I279" s="159"/>
      <c r="L279" s="155"/>
      <c r="M279" s="160"/>
      <c r="T279" s="161"/>
      <c r="AT279" s="156" t="s">
        <v>153</v>
      </c>
      <c r="AU279" s="156" t="s">
        <v>81</v>
      </c>
      <c r="AV279" s="13" t="s">
        <v>81</v>
      </c>
      <c r="AW279" s="13" t="s">
        <v>28</v>
      </c>
      <c r="AX279" s="13" t="s">
        <v>71</v>
      </c>
      <c r="AY279" s="156" t="s">
        <v>144</v>
      </c>
    </row>
    <row r="280" spans="2:65" s="12" customFormat="1">
      <c r="B280" s="148"/>
      <c r="D280" s="149" t="s">
        <v>153</v>
      </c>
      <c r="E280" s="150" t="s">
        <v>1</v>
      </c>
      <c r="F280" s="151" t="s">
        <v>1653</v>
      </c>
      <c r="H280" s="150" t="s">
        <v>1</v>
      </c>
      <c r="I280" s="152"/>
      <c r="L280" s="148"/>
      <c r="M280" s="153"/>
      <c r="T280" s="154"/>
      <c r="AT280" s="150" t="s">
        <v>153</v>
      </c>
      <c r="AU280" s="150" t="s">
        <v>81</v>
      </c>
      <c r="AV280" s="12" t="s">
        <v>79</v>
      </c>
      <c r="AW280" s="12" t="s">
        <v>28</v>
      </c>
      <c r="AX280" s="12" t="s">
        <v>71</v>
      </c>
      <c r="AY280" s="150" t="s">
        <v>144</v>
      </c>
    </row>
    <row r="281" spans="2:65" s="13" customFormat="1">
      <c r="B281" s="155"/>
      <c r="D281" s="149" t="s">
        <v>153</v>
      </c>
      <c r="E281" s="156" t="s">
        <v>1</v>
      </c>
      <c r="F281" s="157" t="s">
        <v>81</v>
      </c>
      <c r="H281" s="158">
        <v>2</v>
      </c>
      <c r="I281" s="159"/>
      <c r="L281" s="155"/>
      <c r="M281" s="160"/>
      <c r="T281" s="161"/>
      <c r="AT281" s="156" t="s">
        <v>153</v>
      </c>
      <c r="AU281" s="156" t="s">
        <v>81</v>
      </c>
      <c r="AV281" s="13" t="s">
        <v>81</v>
      </c>
      <c r="AW281" s="13" t="s">
        <v>28</v>
      </c>
      <c r="AX281" s="13" t="s">
        <v>71</v>
      </c>
      <c r="AY281" s="156" t="s">
        <v>144</v>
      </c>
    </row>
    <row r="282" spans="2:65" s="15" customFormat="1">
      <c r="B282" s="180"/>
      <c r="D282" s="149" t="s">
        <v>153</v>
      </c>
      <c r="E282" s="181" t="s">
        <v>1</v>
      </c>
      <c r="F282" s="182" t="s">
        <v>182</v>
      </c>
      <c r="H282" s="183">
        <v>6</v>
      </c>
      <c r="I282" s="184"/>
      <c r="L282" s="180"/>
      <c r="M282" s="185"/>
      <c r="T282" s="186"/>
      <c r="AT282" s="181" t="s">
        <v>153</v>
      </c>
      <c r="AU282" s="181" t="s">
        <v>81</v>
      </c>
      <c r="AV282" s="15" t="s">
        <v>151</v>
      </c>
      <c r="AW282" s="15" t="s">
        <v>28</v>
      </c>
      <c r="AX282" s="15" t="s">
        <v>79</v>
      </c>
      <c r="AY282" s="181" t="s">
        <v>144</v>
      </c>
    </row>
    <row r="283" spans="2:65" s="1" customFormat="1" ht="33" customHeight="1">
      <c r="B283" s="133"/>
      <c r="C283" s="162" t="s">
        <v>342</v>
      </c>
      <c r="D283" s="162" t="s">
        <v>163</v>
      </c>
      <c r="E283" s="163" t="s">
        <v>1480</v>
      </c>
      <c r="F283" s="164" t="s">
        <v>1481</v>
      </c>
      <c r="G283" s="165" t="s">
        <v>318</v>
      </c>
      <c r="H283" s="166">
        <v>1</v>
      </c>
      <c r="I283" s="167"/>
      <c r="J283" s="168">
        <f>ROUND(I283*H283,2)</f>
        <v>0</v>
      </c>
      <c r="K283" s="169"/>
      <c r="L283" s="170"/>
      <c r="M283" s="171" t="s">
        <v>1</v>
      </c>
      <c r="N283" s="172" t="s">
        <v>36</v>
      </c>
      <c r="P283" s="144">
        <f>O283*H283</f>
        <v>0</v>
      </c>
      <c r="Q283" s="144">
        <v>1.201E-2</v>
      </c>
      <c r="R283" s="144">
        <f>Q283*H283</f>
        <v>1.201E-2</v>
      </c>
      <c r="S283" s="144">
        <v>0</v>
      </c>
      <c r="T283" s="145">
        <f>S283*H283</f>
        <v>0</v>
      </c>
      <c r="AR283" s="146" t="s">
        <v>355</v>
      </c>
      <c r="AT283" s="146" t="s">
        <v>163</v>
      </c>
      <c r="AU283" s="146" t="s">
        <v>81</v>
      </c>
      <c r="AY283" s="17" t="s">
        <v>144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7" t="s">
        <v>79</v>
      </c>
      <c r="BK283" s="147">
        <f>ROUND(I283*H283,2)</f>
        <v>0</v>
      </c>
      <c r="BL283" s="17" t="s">
        <v>265</v>
      </c>
      <c r="BM283" s="146" t="s">
        <v>1482</v>
      </c>
    </row>
    <row r="284" spans="2:65" s="12" customFormat="1">
      <c r="B284" s="148"/>
      <c r="D284" s="149" t="s">
        <v>153</v>
      </c>
      <c r="E284" s="150" t="s">
        <v>1</v>
      </c>
      <c r="F284" s="151" t="s">
        <v>597</v>
      </c>
      <c r="H284" s="150" t="s">
        <v>1</v>
      </c>
      <c r="I284" s="152"/>
      <c r="L284" s="148"/>
      <c r="M284" s="153"/>
      <c r="T284" s="154"/>
      <c r="AT284" s="150" t="s">
        <v>153</v>
      </c>
      <c r="AU284" s="150" t="s">
        <v>81</v>
      </c>
      <c r="AV284" s="12" t="s">
        <v>79</v>
      </c>
      <c r="AW284" s="12" t="s">
        <v>28</v>
      </c>
      <c r="AX284" s="12" t="s">
        <v>71</v>
      </c>
      <c r="AY284" s="150" t="s">
        <v>144</v>
      </c>
    </row>
    <row r="285" spans="2:65" s="12" customFormat="1">
      <c r="B285" s="148"/>
      <c r="D285" s="149" t="s">
        <v>153</v>
      </c>
      <c r="E285" s="150" t="s">
        <v>1</v>
      </c>
      <c r="F285" s="151" t="s">
        <v>1477</v>
      </c>
      <c r="H285" s="150" t="s">
        <v>1</v>
      </c>
      <c r="I285" s="152"/>
      <c r="L285" s="148"/>
      <c r="M285" s="153"/>
      <c r="T285" s="154"/>
      <c r="AT285" s="150" t="s">
        <v>153</v>
      </c>
      <c r="AU285" s="150" t="s">
        <v>81</v>
      </c>
      <c r="AV285" s="12" t="s">
        <v>79</v>
      </c>
      <c r="AW285" s="12" t="s">
        <v>28</v>
      </c>
      <c r="AX285" s="12" t="s">
        <v>71</v>
      </c>
      <c r="AY285" s="150" t="s">
        <v>144</v>
      </c>
    </row>
    <row r="286" spans="2:65" s="13" customFormat="1">
      <c r="B286" s="155"/>
      <c r="D286" s="149" t="s">
        <v>153</v>
      </c>
      <c r="E286" s="156" t="s">
        <v>1</v>
      </c>
      <c r="F286" s="157" t="s">
        <v>79</v>
      </c>
      <c r="H286" s="158">
        <v>1</v>
      </c>
      <c r="I286" s="159"/>
      <c r="L286" s="155"/>
      <c r="M286" s="160"/>
      <c r="T286" s="161"/>
      <c r="AT286" s="156" t="s">
        <v>153</v>
      </c>
      <c r="AU286" s="156" t="s">
        <v>81</v>
      </c>
      <c r="AV286" s="13" t="s">
        <v>81</v>
      </c>
      <c r="AW286" s="13" t="s">
        <v>28</v>
      </c>
      <c r="AX286" s="13" t="s">
        <v>71</v>
      </c>
      <c r="AY286" s="156" t="s">
        <v>144</v>
      </c>
    </row>
    <row r="287" spans="2:65" s="15" customFormat="1">
      <c r="B287" s="180"/>
      <c r="D287" s="149" t="s">
        <v>153</v>
      </c>
      <c r="E287" s="181" t="s">
        <v>1</v>
      </c>
      <c r="F287" s="182" t="s">
        <v>182</v>
      </c>
      <c r="H287" s="183">
        <v>1</v>
      </c>
      <c r="I287" s="184"/>
      <c r="L287" s="180"/>
      <c r="M287" s="185"/>
      <c r="T287" s="186"/>
      <c r="AT287" s="181" t="s">
        <v>153</v>
      </c>
      <c r="AU287" s="181" t="s">
        <v>81</v>
      </c>
      <c r="AV287" s="15" t="s">
        <v>151</v>
      </c>
      <c r="AW287" s="15" t="s">
        <v>28</v>
      </c>
      <c r="AX287" s="15" t="s">
        <v>79</v>
      </c>
      <c r="AY287" s="181" t="s">
        <v>144</v>
      </c>
    </row>
    <row r="288" spans="2:65" s="1" customFormat="1" ht="33" customHeight="1">
      <c r="B288" s="133"/>
      <c r="C288" s="162" t="s">
        <v>346</v>
      </c>
      <c r="D288" s="162" t="s">
        <v>163</v>
      </c>
      <c r="E288" s="163" t="s">
        <v>1483</v>
      </c>
      <c r="F288" s="164" t="s">
        <v>1484</v>
      </c>
      <c r="G288" s="165" t="s">
        <v>318</v>
      </c>
      <c r="H288" s="166">
        <v>2</v>
      </c>
      <c r="I288" s="167"/>
      <c r="J288" s="168">
        <f>ROUND(I288*H288,2)</f>
        <v>0</v>
      </c>
      <c r="K288" s="169"/>
      <c r="L288" s="170"/>
      <c r="M288" s="171" t="s">
        <v>1</v>
      </c>
      <c r="N288" s="172" t="s">
        <v>36</v>
      </c>
      <c r="P288" s="144">
        <f>O288*H288</f>
        <v>0</v>
      </c>
      <c r="Q288" s="144">
        <v>1.225E-2</v>
      </c>
      <c r="R288" s="144">
        <f>Q288*H288</f>
        <v>2.4500000000000001E-2</v>
      </c>
      <c r="S288" s="144">
        <v>0</v>
      </c>
      <c r="T288" s="145">
        <f>S288*H288</f>
        <v>0</v>
      </c>
      <c r="AR288" s="146" t="s">
        <v>355</v>
      </c>
      <c r="AT288" s="146" t="s">
        <v>163</v>
      </c>
      <c r="AU288" s="146" t="s">
        <v>81</v>
      </c>
      <c r="AY288" s="17" t="s">
        <v>144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7" t="s">
        <v>79</v>
      </c>
      <c r="BK288" s="147">
        <f>ROUND(I288*H288,2)</f>
        <v>0</v>
      </c>
      <c r="BL288" s="17" t="s">
        <v>265</v>
      </c>
      <c r="BM288" s="146" t="s">
        <v>1485</v>
      </c>
    </row>
    <row r="289" spans="2:65" s="12" customFormat="1">
      <c r="B289" s="148"/>
      <c r="D289" s="149" t="s">
        <v>153</v>
      </c>
      <c r="E289" s="150" t="s">
        <v>1</v>
      </c>
      <c r="F289" s="151" t="s">
        <v>599</v>
      </c>
      <c r="H289" s="150" t="s">
        <v>1</v>
      </c>
      <c r="I289" s="152"/>
      <c r="L289" s="148"/>
      <c r="M289" s="153"/>
      <c r="T289" s="154"/>
      <c r="AT289" s="150" t="s">
        <v>153</v>
      </c>
      <c r="AU289" s="150" t="s">
        <v>81</v>
      </c>
      <c r="AV289" s="12" t="s">
        <v>79</v>
      </c>
      <c r="AW289" s="12" t="s">
        <v>28</v>
      </c>
      <c r="AX289" s="12" t="s">
        <v>71</v>
      </c>
      <c r="AY289" s="150" t="s">
        <v>144</v>
      </c>
    </row>
    <row r="290" spans="2:65" s="12" customFormat="1">
      <c r="B290" s="148"/>
      <c r="D290" s="149" t="s">
        <v>153</v>
      </c>
      <c r="E290" s="150" t="s">
        <v>1</v>
      </c>
      <c r="F290" s="151" t="s">
        <v>1652</v>
      </c>
      <c r="H290" s="150" t="s">
        <v>1</v>
      </c>
      <c r="I290" s="152"/>
      <c r="L290" s="148"/>
      <c r="M290" s="153"/>
      <c r="T290" s="154"/>
      <c r="AT290" s="150" t="s">
        <v>153</v>
      </c>
      <c r="AU290" s="150" t="s">
        <v>81</v>
      </c>
      <c r="AV290" s="12" t="s">
        <v>79</v>
      </c>
      <c r="AW290" s="12" t="s">
        <v>28</v>
      </c>
      <c r="AX290" s="12" t="s">
        <v>71</v>
      </c>
      <c r="AY290" s="150" t="s">
        <v>144</v>
      </c>
    </row>
    <row r="291" spans="2:65" s="13" customFormat="1">
      <c r="B291" s="155"/>
      <c r="D291" s="149" t="s">
        <v>153</v>
      </c>
      <c r="E291" s="156" t="s">
        <v>1</v>
      </c>
      <c r="F291" s="157" t="s">
        <v>81</v>
      </c>
      <c r="H291" s="158">
        <v>2</v>
      </c>
      <c r="I291" s="159"/>
      <c r="L291" s="155"/>
      <c r="M291" s="160"/>
      <c r="T291" s="161"/>
      <c r="AT291" s="156" t="s">
        <v>153</v>
      </c>
      <c r="AU291" s="156" t="s">
        <v>81</v>
      </c>
      <c r="AV291" s="13" t="s">
        <v>81</v>
      </c>
      <c r="AW291" s="13" t="s">
        <v>28</v>
      </c>
      <c r="AX291" s="13" t="s">
        <v>71</v>
      </c>
      <c r="AY291" s="156" t="s">
        <v>144</v>
      </c>
    </row>
    <row r="292" spans="2:65" s="15" customFormat="1">
      <c r="B292" s="180"/>
      <c r="D292" s="149" t="s">
        <v>153</v>
      </c>
      <c r="E292" s="181" t="s">
        <v>1</v>
      </c>
      <c r="F292" s="182" t="s">
        <v>182</v>
      </c>
      <c r="H292" s="183">
        <v>2</v>
      </c>
      <c r="I292" s="184"/>
      <c r="L292" s="180"/>
      <c r="M292" s="185"/>
      <c r="T292" s="186"/>
      <c r="AT292" s="181" t="s">
        <v>153</v>
      </c>
      <c r="AU292" s="181" t="s">
        <v>81</v>
      </c>
      <c r="AV292" s="15" t="s">
        <v>151</v>
      </c>
      <c r="AW292" s="15" t="s">
        <v>28</v>
      </c>
      <c r="AX292" s="15" t="s">
        <v>79</v>
      </c>
      <c r="AY292" s="181" t="s">
        <v>144</v>
      </c>
    </row>
    <row r="293" spans="2:65" s="1" customFormat="1" ht="33" customHeight="1">
      <c r="B293" s="133"/>
      <c r="C293" s="162" t="s">
        <v>351</v>
      </c>
      <c r="D293" s="162" t="s">
        <v>163</v>
      </c>
      <c r="E293" s="163" t="s">
        <v>1654</v>
      </c>
      <c r="F293" s="164" t="s">
        <v>1655</v>
      </c>
      <c r="G293" s="165" t="s">
        <v>318</v>
      </c>
      <c r="H293" s="166">
        <v>3</v>
      </c>
      <c r="I293" s="167"/>
      <c r="J293" s="168">
        <f>ROUND(I293*H293,2)</f>
        <v>0</v>
      </c>
      <c r="K293" s="169"/>
      <c r="L293" s="170"/>
      <c r="M293" s="171" t="s">
        <v>1</v>
      </c>
      <c r="N293" s="172" t="s">
        <v>36</v>
      </c>
      <c r="P293" s="144">
        <f>O293*H293</f>
        <v>0</v>
      </c>
      <c r="Q293" s="144">
        <v>1.2489999999999999E-2</v>
      </c>
      <c r="R293" s="144">
        <f>Q293*H293</f>
        <v>3.7469999999999996E-2</v>
      </c>
      <c r="S293" s="144">
        <v>0</v>
      </c>
      <c r="T293" s="145">
        <f>S293*H293</f>
        <v>0</v>
      </c>
      <c r="AR293" s="146" t="s">
        <v>355</v>
      </c>
      <c r="AT293" s="146" t="s">
        <v>163</v>
      </c>
      <c r="AU293" s="146" t="s">
        <v>81</v>
      </c>
      <c r="AY293" s="17" t="s">
        <v>144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7" t="s">
        <v>79</v>
      </c>
      <c r="BK293" s="147">
        <f>ROUND(I293*H293,2)</f>
        <v>0</v>
      </c>
      <c r="BL293" s="17" t="s">
        <v>265</v>
      </c>
      <c r="BM293" s="146" t="s">
        <v>1656</v>
      </c>
    </row>
    <row r="294" spans="2:65" s="12" customFormat="1">
      <c r="B294" s="148"/>
      <c r="D294" s="149" t="s">
        <v>153</v>
      </c>
      <c r="E294" s="150" t="s">
        <v>1</v>
      </c>
      <c r="F294" s="151" t="s">
        <v>597</v>
      </c>
      <c r="H294" s="150" t="s">
        <v>1</v>
      </c>
      <c r="I294" s="152"/>
      <c r="L294" s="148"/>
      <c r="M294" s="153"/>
      <c r="T294" s="154"/>
      <c r="AT294" s="150" t="s">
        <v>153</v>
      </c>
      <c r="AU294" s="150" t="s">
        <v>81</v>
      </c>
      <c r="AV294" s="12" t="s">
        <v>79</v>
      </c>
      <c r="AW294" s="12" t="s">
        <v>28</v>
      </c>
      <c r="AX294" s="12" t="s">
        <v>71</v>
      </c>
      <c r="AY294" s="150" t="s">
        <v>144</v>
      </c>
    </row>
    <row r="295" spans="2:65" s="12" customFormat="1">
      <c r="B295" s="148"/>
      <c r="D295" s="149" t="s">
        <v>153</v>
      </c>
      <c r="E295" s="150" t="s">
        <v>1</v>
      </c>
      <c r="F295" s="151" t="s">
        <v>1651</v>
      </c>
      <c r="H295" s="150" t="s">
        <v>1</v>
      </c>
      <c r="I295" s="152"/>
      <c r="L295" s="148"/>
      <c r="M295" s="153"/>
      <c r="T295" s="154"/>
      <c r="AT295" s="150" t="s">
        <v>153</v>
      </c>
      <c r="AU295" s="150" t="s">
        <v>81</v>
      </c>
      <c r="AV295" s="12" t="s">
        <v>79</v>
      </c>
      <c r="AW295" s="12" t="s">
        <v>28</v>
      </c>
      <c r="AX295" s="12" t="s">
        <v>71</v>
      </c>
      <c r="AY295" s="150" t="s">
        <v>144</v>
      </c>
    </row>
    <row r="296" spans="2:65" s="13" customFormat="1">
      <c r="B296" s="155"/>
      <c r="D296" s="149" t="s">
        <v>153</v>
      </c>
      <c r="E296" s="156" t="s">
        <v>1</v>
      </c>
      <c r="F296" s="157" t="s">
        <v>79</v>
      </c>
      <c r="H296" s="158">
        <v>1</v>
      </c>
      <c r="I296" s="159"/>
      <c r="L296" s="155"/>
      <c r="M296" s="160"/>
      <c r="T296" s="161"/>
      <c r="AT296" s="156" t="s">
        <v>153</v>
      </c>
      <c r="AU296" s="156" t="s">
        <v>81</v>
      </c>
      <c r="AV296" s="13" t="s">
        <v>81</v>
      </c>
      <c r="AW296" s="13" t="s">
        <v>28</v>
      </c>
      <c r="AX296" s="13" t="s">
        <v>71</v>
      </c>
      <c r="AY296" s="156" t="s">
        <v>144</v>
      </c>
    </row>
    <row r="297" spans="2:65" s="12" customFormat="1">
      <c r="B297" s="148"/>
      <c r="D297" s="149" t="s">
        <v>153</v>
      </c>
      <c r="E297" s="150" t="s">
        <v>1</v>
      </c>
      <c r="F297" s="151" t="s">
        <v>599</v>
      </c>
      <c r="H297" s="150" t="s">
        <v>1</v>
      </c>
      <c r="I297" s="152"/>
      <c r="L297" s="148"/>
      <c r="M297" s="153"/>
      <c r="T297" s="154"/>
      <c r="AT297" s="150" t="s">
        <v>153</v>
      </c>
      <c r="AU297" s="150" t="s">
        <v>81</v>
      </c>
      <c r="AV297" s="12" t="s">
        <v>79</v>
      </c>
      <c r="AW297" s="12" t="s">
        <v>28</v>
      </c>
      <c r="AX297" s="12" t="s">
        <v>71</v>
      </c>
      <c r="AY297" s="150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1653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81</v>
      </c>
      <c r="H299" s="158">
        <v>2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5" customFormat="1">
      <c r="B300" s="180"/>
      <c r="D300" s="149" t="s">
        <v>153</v>
      </c>
      <c r="E300" s="181" t="s">
        <v>1</v>
      </c>
      <c r="F300" s="182" t="s">
        <v>182</v>
      </c>
      <c r="H300" s="183">
        <v>3</v>
      </c>
      <c r="I300" s="184"/>
      <c r="L300" s="180"/>
      <c r="M300" s="185"/>
      <c r="T300" s="186"/>
      <c r="AT300" s="181" t="s">
        <v>153</v>
      </c>
      <c r="AU300" s="181" t="s">
        <v>81</v>
      </c>
      <c r="AV300" s="15" t="s">
        <v>151</v>
      </c>
      <c r="AW300" s="15" t="s">
        <v>28</v>
      </c>
      <c r="AX300" s="15" t="s">
        <v>79</v>
      </c>
      <c r="AY300" s="181" t="s">
        <v>144</v>
      </c>
    </row>
    <row r="301" spans="2:65" s="1" customFormat="1" ht="33" customHeight="1">
      <c r="B301" s="133"/>
      <c r="C301" s="134" t="s">
        <v>355</v>
      </c>
      <c r="D301" s="134" t="s">
        <v>147</v>
      </c>
      <c r="E301" s="135" t="s">
        <v>1486</v>
      </c>
      <c r="F301" s="136" t="s">
        <v>1487</v>
      </c>
      <c r="G301" s="137" t="s">
        <v>171</v>
      </c>
      <c r="H301" s="138">
        <v>10.856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36</v>
      </c>
      <c r="P301" s="144">
        <f>O301*H301</f>
        <v>0</v>
      </c>
      <c r="Q301" s="144">
        <v>2.8819999999999998E-2</v>
      </c>
      <c r="R301" s="144">
        <f>Q301*H301</f>
        <v>0.31286991999999997</v>
      </c>
      <c r="S301" s="144">
        <v>0</v>
      </c>
      <c r="T301" s="145">
        <f>S301*H301</f>
        <v>0</v>
      </c>
      <c r="AR301" s="146" t="s">
        <v>265</v>
      </c>
      <c r="AT301" s="146" t="s">
        <v>147</v>
      </c>
      <c r="AU301" s="146" t="s">
        <v>81</v>
      </c>
      <c r="AY301" s="17" t="s">
        <v>144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79</v>
      </c>
      <c r="BK301" s="147">
        <f>ROUND(I301*H301,2)</f>
        <v>0</v>
      </c>
      <c r="BL301" s="17" t="s">
        <v>265</v>
      </c>
      <c r="BM301" s="146" t="s">
        <v>1488</v>
      </c>
    </row>
    <row r="302" spans="2:65" s="12" customFormat="1">
      <c r="B302" s="148"/>
      <c r="D302" s="149" t="s">
        <v>153</v>
      </c>
      <c r="E302" s="150" t="s">
        <v>1</v>
      </c>
      <c r="F302" s="151" t="s">
        <v>597</v>
      </c>
      <c r="H302" s="150" t="s">
        <v>1</v>
      </c>
      <c r="I302" s="152"/>
      <c r="L302" s="148"/>
      <c r="M302" s="153"/>
      <c r="T302" s="154"/>
      <c r="AT302" s="150" t="s">
        <v>153</v>
      </c>
      <c r="AU302" s="150" t="s">
        <v>81</v>
      </c>
      <c r="AV302" s="12" t="s">
        <v>79</v>
      </c>
      <c r="AW302" s="12" t="s">
        <v>28</v>
      </c>
      <c r="AX302" s="12" t="s">
        <v>71</v>
      </c>
      <c r="AY302" s="150" t="s">
        <v>144</v>
      </c>
    </row>
    <row r="303" spans="2:65" s="13" customFormat="1">
      <c r="B303" s="155"/>
      <c r="D303" s="149" t="s">
        <v>153</v>
      </c>
      <c r="E303" s="156" t="s">
        <v>1</v>
      </c>
      <c r="F303" s="157" t="s">
        <v>1657</v>
      </c>
      <c r="H303" s="158">
        <v>5.4279999999999999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71</v>
      </c>
      <c r="AY303" s="156" t="s">
        <v>144</v>
      </c>
    </row>
    <row r="304" spans="2:65" s="12" customFormat="1">
      <c r="B304" s="148"/>
      <c r="D304" s="149" t="s">
        <v>153</v>
      </c>
      <c r="E304" s="150" t="s">
        <v>1</v>
      </c>
      <c r="F304" s="151" t="s">
        <v>599</v>
      </c>
      <c r="H304" s="150" t="s">
        <v>1</v>
      </c>
      <c r="I304" s="152"/>
      <c r="L304" s="148"/>
      <c r="M304" s="153"/>
      <c r="T304" s="154"/>
      <c r="AT304" s="150" t="s">
        <v>153</v>
      </c>
      <c r="AU304" s="150" t="s">
        <v>81</v>
      </c>
      <c r="AV304" s="12" t="s">
        <v>79</v>
      </c>
      <c r="AW304" s="12" t="s">
        <v>28</v>
      </c>
      <c r="AX304" s="12" t="s">
        <v>71</v>
      </c>
      <c r="AY304" s="150" t="s">
        <v>144</v>
      </c>
    </row>
    <row r="305" spans="2:65" s="13" customFormat="1">
      <c r="B305" s="155"/>
      <c r="D305" s="149" t="s">
        <v>153</v>
      </c>
      <c r="E305" s="156" t="s">
        <v>1</v>
      </c>
      <c r="F305" s="157" t="s">
        <v>1657</v>
      </c>
      <c r="H305" s="158">
        <v>5.4279999999999999</v>
      </c>
      <c r="I305" s="159"/>
      <c r="L305" s="155"/>
      <c r="M305" s="160"/>
      <c r="T305" s="161"/>
      <c r="AT305" s="156" t="s">
        <v>153</v>
      </c>
      <c r="AU305" s="156" t="s">
        <v>81</v>
      </c>
      <c r="AV305" s="13" t="s">
        <v>81</v>
      </c>
      <c r="AW305" s="13" t="s">
        <v>28</v>
      </c>
      <c r="AX305" s="13" t="s">
        <v>71</v>
      </c>
      <c r="AY305" s="156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10.856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37.9" customHeight="1">
      <c r="B307" s="133"/>
      <c r="C307" s="134" t="s">
        <v>360</v>
      </c>
      <c r="D307" s="134" t="s">
        <v>147</v>
      </c>
      <c r="E307" s="135" t="s">
        <v>1491</v>
      </c>
      <c r="F307" s="136" t="s">
        <v>1492</v>
      </c>
      <c r="G307" s="137" t="s">
        <v>171</v>
      </c>
      <c r="H307" s="138">
        <v>13.048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1.8120000000000001E-2</v>
      </c>
      <c r="R307" s="144">
        <f>Q307*H307</f>
        <v>0.23642976000000002</v>
      </c>
      <c r="S307" s="144">
        <v>0</v>
      </c>
      <c r="T307" s="145">
        <f>S307*H307</f>
        <v>0</v>
      </c>
      <c r="AR307" s="146" t="s">
        <v>265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265</v>
      </c>
      <c r="BM307" s="146" t="s">
        <v>1493</v>
      </c>
    </row>
    <row r="308" spans="2:65" s="12" customFormat="1">
      <c r="B308" s="148"/>
      <c r="D308" s="149" t="s">
        <v>153</v>
      </c>
      <c r="E308" s="150" t="s">
        <v>1</v>
      </c>
      <c r="F308" s="151" t="s">
        <v>597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3" customFormat="1">
      <c r="B309" s="155"/>
      <c r="D309" s="149" t="s">
        <v>153</v>
      </c>
      <c r="E309" s="156" t="s">
        <v>1</v>
      </c>
      <c r="F309" s="157" t="s">
        <v>1658</v>
      </c>
      <c r="H309" s="158">
        <v>5.2539999999999996</v>
      </c>
      <c r="I309" s="159"/>
      <c r="L309" s="155"/>
      <c r="M309" s="160"/>
      <c r="T309" s="161"/>
      <c r="AT309" s="156" t="s">
        <v>153</v>
      </c>
      <c r="AU309" s="156" t="s">
        <v>81</v>
      </c>
      <c r="AV309" s="13" t="s">
        <v>81</v>
      </c>
      <c r="AW309" s="13" t="s">
        <v>28</v>
      </c>
      <c r="AX309" s="13" t="s">
        <v>71</v>
      </c>
      <c r="AY309" s="156" t="s">
        <v>144</v>
      </c>
    </row>
    <row r="310" spans="2:65" s="12" customFormat="1">
      <c r="B310" s="148"/>
      <c r="D310" s="149" t="s">
        <v>153</v>
      </c>
      <c r="E310" s="150" t="s">
        <v>1</v>
      </c>
      <c r="F310" s="151" t="s">
        <v>599</v>
      </c>
      <c r="H310" s="150" t="s">
        <v>1</v>
      </c>
      <c r="I310" s="152"/>
      <c r="L310" s="148"/>
      <c r="M310" s="153"/>
      <c r="T310" s="154"/>
      <c r="AT310" s="150" t="s">
        <v>153</v>
      </c>
      <c r="AU310" s="150" t="s">
        <v>81</v>
      </c>
      <c r="AV310" s="12" t="s">
        <v>79</v>
      </c>
      <c r="AW310" s="12" t="s">
        <v>28</v>
      </c>
      <c r="AX310" s="12" t="s">
        <v>71</v>
      </c>
      <c r="AY310" s="150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1659</v>
      </c>
      <c r="H311" s="158">
        <v>7.7939999999999996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5" customFormat="1">
      <c r="B312" s="180"/>
      <c r="D312" s="149" t="s">
        <v>153</v>
      </c>
      <c r="E312" s="181" t="s">
        <v>1</v>
      </c>
      <c r="F312" s="182" t="s">
        <v>182</v>
      </c>
      <c r="H312" s="183">
        <v>13.048</v>
      </c>
      <c r="I312" s="184"/>
      <c r="L312" s="180"/>
      <c r="M312" s="185"/>
      <c r="T312" s="186"/>
      <c r="AT312" s="181" t="s">
        <v>153</v>
      </c>
      <c r="AU312" s="181" t="s">
        <v>81</v>
      </c>
      <c r="AV312" s="15" t="s">
        <v>151</v>
      </c>
      <c r="AW312" s="15" t="s">
        <v>28</v>
      </c>
      <c r="AX312" s="15" t="s">
        <v>79</v>
      </c>
      <c r="AY312" s="181" t="s">
        <v>144</v>
      </c>
    </row>
    <row r="313" spans="2:65" s="1" customFormat="1" ht="24.2" customHeight="1">
      <c r="B313" s="133"/>
      <c r="C313" s="134" t="s">
        <v>364</v>
      </c>
      <c r="D313" s="134" t="s">
        <v>147</v>
      </c>
      <c r="E313" s="135" t="s">
        <v>1496</v>
      </c>
      <c r="F313" s="136" t="s">
        <v>1497</v>
      </c>
      <c r="G313" s="137" t="s">
        <v>171</v>
      </c>
      <c r="H313" s="138">
        <v>21.1</v>
      </c>
      <c r="I313" s="139"/>
      <c r="J313" s="140">
        <f>ROUND(I313*H313,2)</f>
        <v>0</v>
      </c>
      <c r="K313" s="141"/>
      <c r="L313" s="32"/>
      <c r="M313" s="142" t="s">
        <v>1</v>
      </c>
      <c r="N313" s="143" t="s">
        <v>36</v>
      </c>
      <c r="P313" s="144">
        <f>O313*H313</f>
        <v>0</v>
      </c>
      <c r="Q313" s="144">
        <v>2.0119999999999999E-2</v>
      </c>
      <c r="R313" s="144">
        <f>Q313*H313</f>
        <v>0.42453200000000002</v>
      </c>
      <c r="S313" s="144">
        <v>0</v>
      </c>
      <c r="T313" s="145">
        <f>S313*H313</f>
        <v>0</v>
      </c>
      <c r="AR313" s="146" t="s">
        <v>265</v>
      </c>
      <c r="AT313" s="146" t="s">
        <v>147</v>
      </c>
      <c r="AU313" s="146" t="s">
        <v>81</v>
      </c>
      <c r="AY313" s="17" t="s">
        <v>144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79</v>
      </c>
      <c r="BK313" s="147">
        <f>ROUND(I313*H313,2)</f>
        <v>0</v>
      </c>
      <c r="BL313" s="17" t="s">
        <v>265</v>
      </c>
      <c r="BM313" s="146" t="s">
        <v>1498</v>
      </c>
    </row>
    <row r="314" spans="2:65" s="12" customFormat="1">
      <c r="B314" s="148"/>
      <c r="D314" s="149" t="s">
        <v>153</v>
      </c>
      <c r="E314" s="150" t="s">
        <v>1</v>
      </c>
      <c r="F314" s="151" t="s">
        <v>597</v>
      </c>
      <c r="H314" s="150" t="s">
        <v>1</v>
      </c>
      <c r="I314" s="152"/>
      <c r="L314" s="148"/>
      <c r="M314" s="153"/>
      <c r="T314" s="154"/>
      <c r="AT314" s="150" t="s">
        <v>153</v>
      </c>
      <c r="AU314" s="150" t="s">
        <v>81</v>
      </c>
      <c r="AV314" s="12" t="s">
        <v>79</v>
      </c>
      <c r="AW314" s="12" t="s">
        <v>28</v>
      </c>
      <c r="AX314" s="12" t="s">
        <v>71</v>
      </c>
      <c r="AY314" s="150" t="s">
        <v>144</v>
      </c>
    </row>
    <row r="315" spans="2:65" s="13" customFormat="1">
      <c r="B315" s="155"/>
      <c r="D315" s="149" t="s">
        <v>153</v>
      </c>
      <c r="E315" s="156" t="s">
        <v>1</v>
      </c>
      <c r="F315" s="157" t="s">
        <v>1660</v>
      </c>
      <c r="H315" s="158">
        <v>12.74</v>
      </c>
      <c r="I315" s="159"/>
      <c r="L315" s="155"/>
      <c r="M315" s="160"/>
      <c r="T315" s="161"/>
      <c r="AT315" s="156" t="s">
        <v>153</v>
      </c>
      <c r="AU315" s="156" t="s">
        <v>81</v>
      </c>
      <c r="AV315" s="13" t="s">
        <v>81</v>
      </c>
      <c r="AW315" s="13" t="s">
        <v>28</v>
      </c>
      <c r="AX315" s="13" t="s">
        <v>71</v>
      </c>
      <c r="AY315" s="156" t="s">
        <v>144</v>
      </c>
    </row>
    <row r="316" spans="2:65" s="12" customFormat="1">
      <c r="B316" s="148"/>
      <c r="D316" s="149" t="s">
        <v>153</v>
      </c>
      <c r="E316" s="150" t="s">
        <v>1</v>
      </c>
      <c r="F316" s="151" t="s">
        <v>599</v>
      </c>
      <c r="H316" s="150" t="s">
        <v>1</v>
      </c>
      <c r="I316" s="152"/>
      <c r="L316" s="148"/>
      <c r="M316" s="153"/>
      <c r="T316" s="154"/>
      <c r="AT316" s="150" t="s">
        <v>153</v>
      </c>
      <c r="AU316" s="150" t="s">
        <v>81</v>
      </c>
      <c r="AV316" s="12" t="s">
        <v>79</v>
      </c>
      <c r="AW316" s="12" t="s">
        <v>28</v>
      </c>
      <c r="AX316" s="12" t="s">
        <v>71</v>
      </c>
      <c r="AY316" s="150" t="s">
        <v>144</v>
      </c>
    </row>
    <row r="317" spans="2:65" s="13" customFormat="1">
      <c r="B317" s="155"/>
      <c r="D317" s="149" t="s">
        <v>153</v>
      </c>
      <c r="E317" s="156" t="s">
        <v>1</v>
      </c>
      <c r="F317" s="157" t="s">
        <v>1661</v>
      </c>
      <c r="H317" s="158">
        <v>8.36</v>
      </c>
      <c r="I317" s="159"/>
      <c r="L317" s="155"/>
      <c r="M317" s="160"/>
      <c r="T317" s="161"/>
      <c r="AT317" s="156" t="s">
        <v>153</v>
      </c>
      <c r="AU317" s="156" t="s">
        <v>81</v>
      </c>
      <c r="AV317" s="13" t="s">
        <v>81</v>
      </c>
      <c r="AW317" s="13" t="s">
        <v>28</v>
      </c>
      <c r="AX317" s="13" t="s">
        <v>71</v>
      </c>
      <c r="AY317" s="156" t="s">
        <v>144</v>
      </c>
    </row>
    <row r="318" spans="2:65" s="15" customFormat="1">
      <c r="B318" s="180"/>
      <c r="D318" s="149" t="s">
        <v>153</v>
      </c>
      <c r="E318" s="181" t="s">
        <v>1</v>
      </c>
      <c r="F318" s="182" t="s">
        <v>182</v>
      </c>
      <c r="H318" s="183">
        <v>21.1</v>
      </c>
      <c r="I318" s="184"/>
      <c r="L318" s="180"/>
      <c r="M318" s="185"/>
      <c r="T318" s="186"/>
      <c r="AT318" s="181" t="s">
        <v>153</v>
      </c>
      <c r="AU318" s="181" t="s">
        <v>81</v>
      </c>
      <c r="AV318" s="15" t="s">
        <v>151</v>
      </c>
      <c r="AW318" s="15" t="s">
        <v>28</v>
      </c>
      <c r="AX318" s="15" t="s">
        <v>79</v>
      </c>
      <c r="AY318" s="181" t="s">
        <v>144</v>
      </c>
    </row>
    <row r="319" spans="2:65" s="1" customFormat="1" ht="24.2" customHeight="1">
      <c r="B319" s="133"/>
      <c r="C319" s="134" t="s">
        <v>372</v>
      </c>
      <c r="D319" s="134" t="s">
        <v>147</v>
      </c>
      <c r="E319" s="135" t="s">
        <v>1500</v>
      </c>
      <c r="F319" s="136" t="s">
        <v>1501</v>
      </c>
      <c r="G319" s="137" t="s">
        <v>318</v>
      </c>
      <c r="H319" s="138">
        <v>5</v>
      </c>
      <c r="I319" s="139"/>
      <c r="J319" s="140">
        <f>ROUND(I319*H319,2)</f>
        <v>0</v>
      </c>
      <c r="K319" s="141"/>
      <c r="L319" s="32"/>
      <c r="M319" s="142" t="s">
        <v>1</v>
      </c>
      <c r="N319" s="143" t="s">
        <v>36</v>
      </c>
      <c r="P319" s="144">
        <f>O319*H319</f>
        <v>0</v>
      </c>
      <c r="Q319" s="144">
        <v>3.058E-2</v>
      </c>
      <c r="R319" s="144">
        <f>Q319*H319</f>
        <v>0.15290000000000001</v>
      </c>
      <c r="S319" s="144">
        <v>0</v>
      </c>
      <c r="T319" s="145">
        <f>S319*H319</f>
        <v>0</v>
      </c>
      <c r="AR319" s="146" t="s">
        <v>265</v>
      </c>
      <c r="AT319" s="146" t="s">
        <v>147</v>
      </c>
      <c r="AU319" s="146" t="s">
        <v>81</v>
      </c>
      <c r="AY319" s="17" t="s">
        <v>144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7" t="s">
        <v>79</v>
      </c>
      <c r="BK319" s="147">
        <f>ROUND(I319*H319,2)</f>
        <v>0</v>
      </c>
      <c r="BL319" s="17" t="s">
        <v>265</v>
      </c>
      <c r="BM319" s="146" t="s">
        <v>1502</v>
      </c>
    </row>
    <row r="320" spans="2:65" s="12" customFormat="1">
      <c r="B320" s="148"/>
      <c r="D320" s="149" t="s">
        <v>153</v>
      </c>
      <c r="E320" s="150" t="s">
        <v>1</v>
      </c>
      <c r="F320" s="151" t="s">
        <v>597</v>
      </c>
      <c r="H320" s="150" t="s">
        <v>1</v>
      </c>
      <c r="I320" s="152"/>
      <c r="L320" s="148"/>
      <c r="M320" s="153"/>
      <c r="T320" s="154"/>
      <c r="AT320" s="150" t="s">
        <v>153</v>
      </c>
      <c r="AU320" s="150" t="s">
        <v>81</v>
      </c>
      <c r="AV320" s="12" t="s">
        <v>79</v>
      </c>
      <c r="AW320" s="12" t="s">
        <v>28</v>
      </c>
      <c r="AX320" s="12" t="s">
        <v>71</v>
      </c>
      <c r="AY320" s="150" t="s">
        <v>144</v>
      </c>
    </row>
    <row r="321" spans="2:65" s="13" customFormat="1">
      <c r="B321" s="155"/>
      <c r="D321" s="149" t="s">
        <v>153</v>
      </c>
      <c r="E321" s="156" t="s">
        <v>1</v>
      </c>
      <c r="F321" s="157" t="s">
        <v>145</v>
      </c>
      <c r="H321" s="158">
        <v>3</v>
      </c>
      <c r="I321" s="159"/>
      <c r="L321" s="155"/>
      <c r="M321" s="160"/>
      <c r="T321" s="161"/>
      <c r="AT321" s="156" t="s">
        <v>153</v>
      </c>
      <c r="AU321" s="156" t="s">
        <v>81</v>
      </c>
      <c r="AV321" s="13" t="s">
        <v>81</v>
      </c>
      <c r="AW321" s="13" t="s">
        <v>28</v>
      </c>
      <c r="AX321" s="13" t="s">
        <v>71</v>
      </c>
      <c r="AY321" s="156" t="s">
        <v>144</v>
      </c>
    </row>
    <row r="322" spans="2:65" s="12" customFormat="1">
      <c r="B322" s="148"/>
      <c r="D322" s="149" t="s">
        <v>153</v>
      </c>
      <c r="E322" s="150" t="s">
        <v>1</v>
      </c>
      <c r="F322" s="151" t="s">
        <v>599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81</v>
      </c>
      <c r="H323" s="158">
        <v>2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71</v>
      </c>
      <c r="AY323" s="156" t="s">
        <v>144</v>
      </c>
    </row>
    <row r="324" spans="2:65" s="15" customFormat="1">
      <c r="B324" s="180"/>
      <c r="D324" s="149" t="s">
        <v>153</v>
      </c>
      <c r="E324" s="181" t="s">
        <v>1</v>
      </c>
      <c r="F324" s="182" t="s">
        <v>182</v>
      </c>
      <c r="H324" s="183">
        <v>5</v>
      </c>
      <c r="I324" s="184"/>
      <c r="L324" s="180"/>
      <c r="M324" s="185"/>
      <c r="T324" s="186"/>
      <c r="AT324" s="181" t="s">
        <v>153</v>
      </c>
      <c r="AU324" s="181" t="s">
        <v>81</v>
      </c>
      <c r="AV324" s="15" t="s">
        <v>151</v>
      </c>
      <c r="AW324" s="15" t="s">
        <v>28</v>
      </c>
      <c r="AX324" s="15" t="s">
        <v>79</v>
      </c>
      <c r="AY324" s="181" t="s">
        <v>144</v>
      </c>
    </row>
    <row r="325" spans="2:65" s="1" customFormat="1" ht="24.2" customHeight="1">
      <c r="B325" s="133"/>
      <c r="C325" s="134" t="s">
        <v>377</v>
      </c>
      <c r="D325" s="134" t="s">
        <v>147</v>
      </c>
      <c r="E325" s="135" t="s">
        <v>533</v>
      </c>
      <c r="F325" s="136" t="s">
        <v>534</v>
      </c>
      <c r="G325" s="137" t="s">
        <v>491</v>
      </c>
      <c r="H325" s="187"/>
      <c r="I325" s="139"/>
      <c r="J325" s="140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265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265</v>
      </c>
      <c r="BM325" s="146" t="s">
        <v>535</v>
      </c>
    </row>
    <row r="326" spans="2:65" s="11" customFormat="1" ht="22.9" customHeight="1">
      <c r="B326" s="121"/>
      <c r="D326" s="122" t="s">
        <v>70</v>
      </c>
      <c r="E326" s="131" t="s">
        <v>536</v>
      </c>
      <c r="F326" s="131" t="s">
        <v>537</v>
      </c>
      <c r="I326" s="124"/>
      <c r="J326" s="132">
        <f>BK326</f>
        <v>0</v>
      </c>
      <c r="L326" s="121"/>
      <c r="M326" s="126"/>
      <c r="P326" s="127">
        <f>SUM(P327:P332)</f>
        <v>0</v>
      </c>
      <c r="R326" s="127">
        <f>SUM(R327:R332)</f>
        <v>0</v>
      </c>
      <c r="T326" s="128">
        <f>SUM(T327:T332)</f>
        <v>0</v>
      </c>
      <c r="AR326" s="122" t="s">
        <v>81</v>
      </c>
      <c r="AT326" s="129" t="s">
        <v>70</v>
      </c>
      <c r="AU326" s="129" t="s">
        <v>79</v>
      </c>
      <c r="AY326" s="122" t="s">
        <v>144</v>
      </c>
      <c r="BK326" s="130">
        <f>SUM(BK327:BK332)</f>
        <v>0</v>
      </c>
    </row>
    <row r="327" spans="2:65" s="1" customFormat="1" ht="33" customHeight="1">
      <c r="B327" s="133"/>
      <c r="C327" s="134" t="s">
        <v>385</v>
      </c>
      <c r="D327" s="134" t="s">
        <v>147</v>
      </c>
      <c r="E327" s="135" t="s">
        <v>1503</v>
      </c>
      <c r="F327" s="136" t="s">
        <v>1504</v>
      </c>
      <c r="G327" s="137" t="s">
        <v>318</v>
      </c>
      <c r="H327" s="138">
        <v>1</v>
      </c>
      <c r="I327" s="139"/>
      <c r="J327" s="140">
        <f>ROUND(I327*H327,2)</f>
        <v>0</v>
      </c>
      <c r="K327" s="141"/>
      <c r="L327" s="32"/>
      <c r="M327" s="142" t="s">
        <v>1</v>
      </c>
      <c r="N327" s="143" t="s">
        <v>36</v>
      </c>
      <c r="P327" s="144">
        <f>O327*H327</f>
        <v>0</v>
      </c>
      <c r="Q327" s="144">
        <v>0</v>
      </c>
      <c r="R327" s="144">
        <f>Q327*H327</f>
        <v>0</v>
      </c>
      <c r="S327" s="144">
        <v>0</v>
      </c>
      <c r="T327" s="145">
        <f>S327*H327</f>
        <v>0</v>
      </c>
      <c r="AR327" s="146" t="s">
        <v>265</v>
      </c>
      <c r="AT327" s="146" t="s">
        <v>147</v>
      </c>
      <c r="AU327" s="146" t="s">
        <v>81</v>
      </c>
      <c r="AY327" s="17" t="s">
        <v>144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7" t="s">
        <v>79</v>
      </c>
      <c r="BK327" s="147">
        <f>ROUND(I327*H327,2)</f>
        <v>0</v>
      </c>
      <c r="BL327" s="17" t="s">
        <v>265</v>
      </c>
      <c r="BM327" s="146" t="s">
        <v>1505</v>
      </c>
    </row>
    <row r="328" spans="2:65" s="12" customFormat="1">
      <c r="B328" s="148"/>
      <c r="D328" s="149" t="s">
        <v>153</v>
      </c>
      <c r="E328" s="150" t="s">
        <v>1</v>
      </c>
      <c r="F328" s="151" t="s">
        <v>1506</v>
      </c>
      <c r="H328" s="150" t="s">
        <v>1</v>
      </c>
      <c r="I328" s="152"/>
      <c r="L328" s="148"/>
      <c r="M328" s="153"/>
      <c r="T328" s="154"/>
      <c r="AT328" s="150" t="s">
        <v>153</v>
      </c>
      <c r="AU328" s="150" t="s">
        <v>81</v>
      </c>
      <c r="AV328" s="12" t="s">
        <v>79</v>
      </c>
      <c r="AW328" s="12" t="s">
        <v>28</v>
      </c>
      <c r="AX328" s="12" t="s">
        <v>71</v>
      </c>
      <c r="AY328" s="150" t="s">
        <v>144</v>
      </c>
    </row>
    <row r="329" spans="2:65" s="13" customFormat="1">
      <c r="B329" s="155"/>
      <c r="D329" s="149" t="s">
        <v>153</v>
      </c>
      <c r="E329" s="156" t="s">
        <v>1</v>
      </c>
      <c r="F329" s="157" t="s">
        <v>79</v>
      </c>
      <c r="H329" s="158">
        <v>1</v>
      </c>
      <c r="I329" s="159"/>
      <c r="L329" s="155"/>
      <c r="M329" s="160"/>
      <c r="T329" s="161"/>
      <c r="AT329" s="156" t="s">
        <v>153</v>
      </c>
      <c r="AU329" s="156" t="s">
        <v>81</v>
      </c>
      <c r="AV329" s="13" t="s">
        <v>81</v>
      </c>
      <c r="AW329" s="13" t="s">
        <v>28</v>
      </c>
      <c r="AX329" s="13" t="s">
        <v>79</v>
      </c>
      <c r="AY329" s="156" t="s">
        <v>144</v>
      </c>
    </row>
    <row r="330" spans="2:65" s="1" customFormat="1" ht="24.2" customHeight="1">
      <c r="B330" s="133"/>
      <c r="C330" s="193" t="s">
        <v>391</v>
      </c>
      <c r="D330" s="193" t="s">
        <v>147</v>
      </c>
      <c r="E330" s="194" t="s">
        <v>1507</v>
      </c>
      <c r="F330" s="195" t="s">
        <v>1508</v>
      </c>
      <c r="G330" s="196" t="s">
        <v>318</v>
      </c>
      <c r="H330" s="197">
        <v>3</v>
      </c>
      <c r="I330" s="198"/>
      <c r="J330" s="198">
        <f>ROUND(I330*H330,2)</f>
        <v>0</v>
      </c>
      <c r="K330" s="141"/>
      <c r="L330" s="32"/>
      <c r="M330" s="142" t="s">
        <v>1</v>
      </c>
      <c r="N330" s="143" t="s">
        <v>36</v>
      </c>
      <c r="P330" s="144">
        <f>O330*H330</f>
        <v>0</v>
      </c>
      <c r="Q330" s="144">
        <v>0</v>
      </c>
      <c r="R330" s="144">
        <f>Q330*H330</f>
        <v>0</v>
      </c>
      <c r="S330" s="144">
        <v>0</v>
      </c>
      <c r="T330" s="145">
        <f>S330*H330</f>
        <v>0</v>
      </c>
      <c r="AR330" s="146" t="s">
        <v>265</v>
      </c>
      <c r="AT330" s="146" t="s">
        <v>147</v>
      </c>
      <c r="AU330" s="146" t="s">
        <v>81</v>
      </c>
      <c r="AY330" s="17" t="s">
        <v>144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79</v>
      </c>
      <c r="BK330" s="147">
        <f>ROUND(I330*H330,2)</f>
        <v>0</v>
      </c>
      <c r="BL330" s="17" t="s">
        <v>265</v>
      </c>
      <c r="BM330" s="146" t="s">
        <v>1662</v>
      </c>
    </row>
    <row r="331" spans="2:65" s="1" customFormat="1" ht="24.2" customHeight="1">
      <c r="B331" s="133"/>
      <c r="C331" s="193" t="s">
        <v>395</v>
      </c>
      <c r="D331" s="193" t="s">
        <v>147</v>
      </c>
      <c r="E331" s="194" t="s">
        <v>1510</v>
      </c>
      <c r="F331" s="195" t="s">
        <v>1511</v>
      </c>
      <c r="G331" s="196" t="s">
        <v>318</v>
      </c>
      <c r="H331" s="197">
        <v>6</v>
      </c>
      <c r="I331" s="198"/>
      <c r="J331" s="198">
        <f>ROUND(I331*H331,2)</f>
        <v>0</v>
      </c>
      <c r="K331" s="141"/>
      <c r="L331" s="32"/>
      <c r="M331" s="142" t="s">
        <v>1</v>
      </c>
      <c r="N331" s="143" t="s">
        <v>36</v>
      </c>
      <c r="P331" s="144">
        <f>O331*H331</f>
        <v>0</v>
      </c>
      <c r="Q331" s="144">
        <v>0</v>
      </c>
      <c r="R331" s="144">
        <f>Q331*H331</f>
        <v>0</v>
      </c>
      <c r="S331" s="144">
        <v>0</v>
      </c>
      <c r="T331" s="145">
        <f>S331*H331</f>
        <v>0</v>
      </c>
      <c r="AR331" s="146" t="s">
        <v>265</v>
      </c>
      <c r="AT331" s="146" t="s">
        <v>147</v>
      </c>
      <c r="AU331" s="146" t="s">
        <v>81</v>
      </c>
      <c r="AY331" s="17" t="s">
        <v>144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7" t="s">
        <v>79</v>
      </c>
      <c r="BK331" s="147">
        <f>ROUND(I331*H331,2)</f>
        <v>0</v>
      </c>
      <c r="BL331" s="17" t="s">
        <v>265</v>
      </c>
      <c r="BM331" s="146" t="s">
        <v>1663</v>
      </c>
    </row>
    <row r="332" spans="2:65" s="1" customFormat="1" ht="24.2" customHeight="1">
      <c r="B332" s="133"/>
      <c r="C332" s="134" t="s">
        <v>399</v>
      </c>
      <c r="D332" s="134" t="s">
        <v>147</v>
      </c>
      <c r="E332" s="135" t="s">
        <v>543</v>
      </c>
      <c r="F332" s="136" t="s">
        <v>544</v>
      </c>
      <c r="G332" s="137" t="s">
        <v>491</v>
      </c>
      <c r="H332" s="187"/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36</v>
      </c>
      <c r="P332" s="144">
        <f>O332*H332</f>
        <v>0</v>
      </c>
      <c r="Q332" s="144">
        <v>0</v>
      </c>
      <c r="R332" s="144">
        <f>Q332*H332</f>
        <v>0</v>
      </c>
      <c r="S332" s="144">
        <v>0</v>
      </c>
      <c r="T332" s="145">
        <f>S332*H332</f>
        <v>0</v>
      </c>
      <c r="AR332" s="146" t="s">
        <v>265</v>
      </c>
      <c r="AT332" s="146" t="s">
        <v>147</v>
      </c>
      <c r="AU332" s="146" t="s">
        <v>81</v>
      </c>
      <c r="AY332" s="17" t="s">
        <v>144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265</v>
      </c>
      <c r="BM332" s="146" t="s">
        <v>689</v>
      </c>
    </row>
    <row r="333" spans="2:65" s="11" customFormat="1" ht="22.9" customHeight="1">
      <c r="B333" s="121"/>
      <c r="D333" s="122" t="s">
        <v>70</v>
      </c>
      <c r="E333" s="131" t="s">
        <v>546</v>
      </c>
      <c r="F333" s="131" t="s">
        <v>547</v>
      </c>
      <c r="I333" s="124"/>
      <c r="J333" s="132">
        <f>BK333</f>
        <v>0</v>
      </c>
      <c r="L333" s="121"/>
      <c r="M333" s="126"/>
      <c r="P333" s="127">
        <f>SUM(P334:P378)</f>
        <v>0</v>
      </c>
      <c r="R333" s="127">
        <f>SUM(R334:R378)</f>
        <v>1.52166084</v>
      </c>
      <c r="T333" s="128">
        <f>SUM(T334:T378)</f>
        <v>0</v>
      </c>
      <c r="AR333" s="122" t="s">
        <v>81</v>
      </c>
      <c r="AT333" s="129" t="s">
        <v>70</v>
      </c>
      <c r="AU333" s="129" t="s">
        <v>79</v>
      </c>
      <c r="AY333" s="122" t="s">
        <v>144</v>
      </c>
      <c r="BK333" s="130">
        <f>SUM(BK334:BK378)</f>
        <v>0</v>
      </c>
    </row>
    <row r="334" spans="2:65" s="1" customFormat="1" ht="16.5" customHeight="1">
      <c r="B334" s="133"/>
      <c r="C334" s="134" t="s">
        <v>405</v>
      </c>
      <c r="D334" s="134" t="s">
        <v>147</v>
      </c>
      <c r="E334" s="135" t="s">
        <v>1513</v>
      </c>
      <c r="F334" s="136" t="s">
        <v>1514</v>
      </c>
      <c r="G334" s="137" t="s">
        <v>171</v>
      </c>
      <c r="H334" s="138">
        <v>49.68</v>
      </c>
      <c r="I334" s="139"/>
      <c r="J334" s="140">
        <f>ROUND(I334*H334,2)</f>
        <v>0</v>
      </c>
      <c r="K334" s="141"/>
      <c r="L334" s="32"/>
      <c r="M334" s="142" t="s">
        <v>1</v>
      </c>
      <c r="N334" s="143" t="s">
        <v>36</v>
      </c>
      <c r="P334" s="144">
        <f>O334*H334</f>
        <v>0</v>
      </c>
      <c r="Q334" s="144">
        <v>0</v>
      </c>
      <c r="R334" s="144">
        <f>Q334*H334</f>
        <v>0</v>
      </c>
      <c r="S334" s="144">
        <v>0</v>
      </c>
      <c r="T334" s="145">
        <f>S334*H334</f>
        <v>0</v>
      </c>
      <c r="AR334" s="146" t="s">
        <v>265</v>
      </c>
      <c r="AT334" s="146" t="s">
        <v>147</v>
      </c>
      <c r="AU334" s="146" t="s">
        <v>81</v>
      </c>
      <c r="AY334" s="17" t="s">
        <v>144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7" t="s">
        <v>79</v>
      </c>
      <c r="BK334" s="147">
        <f>ROUND(I334*H334,2)</f>
        <v>0</v>
      </c>
      <c r="BL334" s="17" t="s">
        <v>265</v>
      </c>
      <c r="BM334" s="146" t="s">
        <v>1515</v>
      </c>
    </row>
    <row r="335" spans="2:65" s="1" customFormat="1" ht="16.5" customHeight="1">
      <c r="B335" s="133"/>
      <c r="C335" s="134" t="s">
        <v>414</v>
      </c>
      <c r="D335" s="134" t="s">
        <v>147</v>
      </c>
      <c r="E335" s="135" t="s">
        <v>1516</v>
      </c>
      <c r="F335" s="136" t="s">
        <v>1517</v>
      </c>
      <c r="G335" s="137" t="s">
        <v>171</v>
      </c>
      <c r="H335" s="138">
        <v>49.68</v>
      </c>
      <c r="I335" s="139"/>
      <c r="J335" s="140">
        <f>ROUND(I335*H335,2)</f>
        <v>0</v>
      </c>
      <c r="K335" s="141"/>
      <c r="L335" s="32"/>
      <c r="M335" s="142" t="s">
        <v>1</v>
      </c>
      <c r="N335" s="143" t="s">
        <v>36</v>
      </c>
      <c r="P335" s="144">
        <f>O335*H335</f>
        <v>0</v>
      </c>
      <c r="Q335" s="144">
        <v>2.9999999999999997E-4</v>
      </c>
      <c r="R335" s="144">
        <f>Q335*H335</f>
        <v>1.4903999999999999E-2</v>
      </c>
      <c r="S335" s="144">
        <v>0</v>
      </c>
      <c r="T335" s="145">
        <f>S335*H335</f>
        <v>0</v>
      </c>
      <c r="AR335" s="146" t="s">
        <v>265</v>
      </c>
      <c r="AT335" s="146" t="s">
        <v>147</v>
      </c>
      <c r="AU335" s="146" t="s">
        <v>81</v>
      </c>
      <c r="AY335" s="17" t="s">
        <v>144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7" t="s">
        <v>79</v>
      </c>
      <c r="BK335" s="147">
        <f>ROUND(I335*H335,2)</f>
        <v>0</v>
      </c>
      <c r="BL335" s="17" t="s">
        <v>265</v>
      </c>
      <c r="BM335" s="146" t="s">
        <v>1518</v>
      </c>
    </row>
    <row r="336" spans="2:65" s="1" customFormat="1" ht="33" customHeight="1">
      <c r="B336" s="133"/>
      <c r="C336" s="134" t="s">
        <v>423</v>
      </c>
      <c r="D336" s="134" t="s">
        <v>147</v>
      </c>
      <c r="E336" s="135" t="s">
        <v>1519</v>
      </c>
      <c r="F336" s="136" t="s">
        <v>1520</v>
      </c>
      <c r="G336" s="137" t="s">
        <v>279</v>
      </c>
      <c r="H336" s="138">
        <v>10.018000000000001</v>
      </c>
      <c r="I336" s="139"/>
      <c r="J336" s="140">
        <f>ROUND(I336*H336,2)</f>
        <v>0</v>
      </c>
      <c r="K336" s="141"/>
      <c r="L336" s="32"/>
      <c r="M336" s="142" t="s">
        <v>1</v>
      </c>
      <c r="N336" s="143" t="s">
        <v>36</v>
      </c>
      <c r="P336" s="144">
        <f>O336*H336</f>
        <v>0</v>
      </c>
      <c r="Q336" s="144">
        <v>5.8E-4</v>
      </c>
      <c r="R336" s="144">
        <f>Q336*H336</f>
        <v>5.81044E-3</v>
      </c>
      <c r="S336" s="144">
        <v>0</v>
      </c>
      <c r="T336" s="145">
        <f>S336*H336</f>
        <v>0</v>
      </c>
      <c r="AR336" s="146" t="s">
        <v>265</v>
      </c>
      <c r="AT336" s="146" t="s">
        <v>147</v>
      </c>
      <c r="AU336" s="146" t="s">
        <v>81</v>
      </c>
      <c r="AY336" s="17" t="s">
        <v>144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7" t="s">
        <v>79</v>
      </c>
      <c r="BK336" s="147">
        <f>ROUND(I336*H336,2)</f>
        <v>0</v>
      </c>
      <c r="BL336" s="17" t="s">
        <v>265</v>
      </c>
      <c r="BM336" s="146" t="s">
        <v>1521</v>
      </c>
    </row>
    <row r="337" spans="2:65" s="12" customFormat="1">
      <c r="B337" s="148"/>
      <c r="D337" s="149" t="s">
        <v>153</v>
      </c>
      <c r="E337" s="150" t="s">
        <v>1</v>
      </c>
      <c r="F337" s="151" t="s">
        <v>597</v>
      </c>
      <c r="H337" s="150" t="s">
        <v>1</v>
      </c>
      <c r="I337" s="152"/>
      <c r="L337" s="148"/>
      <c r="M337" s="153"/>
      <c r="T337" s="154"/>
      <c r="AT337" s="150" t="s">
        <v>153</v>
      </c>
      <c r="AU337" s="150" t="s">
        <v>81</v>
      </c>
      <c r="AV337" s="12" t="s">
        <v>79</v>
      </c>
      <c r="AW337" s="12" t="s">
        <v>28</v>
      </c>
      <c r="AX337" s="12" t="s">
        <v>71</v>
      </c>
      <c r="AY337" s="150" t="s">
        <v>144</v>
      </c>
    </row>
    <row r="338" spans="2:65" s="12" customFormat="1">
      <c r="B338" s="148"/>
      <c r="D338" s="149" t="s">
        <v>153</v>
      </c>
      <c r="E338" s="150" t="s">
        <v>1</v>
      </c>
      <c r="F338" s="151" t="s">
        <v>633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65" s="13" customFormat="1">
      <c r="B339" s="155"/>
      <c r="D339" s="149" t="s">
        <v>153</v>
      </c>
      <c r="E339" s="156" t="s">
        <v>1</v>
      </c>
      <c r="F339" s="157" t="s">
        <v>1664</v>
      </c>
      <c r="H339" s="158">
        <v>2.77</v>
      </c>
      <c r="I339" s="159"/>
      <c r="L339" s="155"/>
      <c r="M339" s="160"/>
      <c r="T339" s="161"/>
      <c r="AT339" s="156" t="s">
        <v>153</v>
      </c>
      <c r="AU339" s="156" t="s">
        <v>81</v>
      </c>
      <c r="AV339" s="13" t="s">
        <v>81</v>
      </c>
      <c r="AW339" s="13" t="s">
        <v>28</v>
      </c>
      <c r="AX339" s="13" t="s">
        <v>71</v>
      </c>
      <c r="AY339" s="156" t="s">
        <v>144</v>
      </c>
    </row>
    <row r="340" spans="2:65" s="14" customFormat="1">
      <c r="B340" s="173"/>
      <c r="D340" s="149" t="s">
        <v>153</v>
      </c>
      <c r="E340" s="174" t="s">
        <v>1</v>
      </c>
      <c r="F340" s="175" t="s">
        <v>178</v>
      </c>
      <c r="H340" s="176">
        <v>2.77</v>
      </c>
      <c r="I340" s="177"/>
      <c r="L340" s="173"/>
      <c r="M340" s="178"/>
      <c r="T340" s="179"/>
      <c r="AT340" s="174" t="s">
        <v>153</v>
      </c>
      <c r="AU340" s="174" t="s">
        <v>81</v>
      </c>
      <c r="AV340" s="14" t="s">
        <v>145</v>
      </c>
      <c r="AW340" s="14" t="s">
        <v>28</v>
      </c>
      <c r="AX340" s="14" t="s">
        <v>71</v>
      </c>
      <c r="AY340" s="174" t="s">
        <v>144</v>
      </c>
    </row>
    <row r="341" spans="2:65" s="12" customFormat="1">
      <c r="B341" s="148"/>
      <c r="D341" s="149" t="s">
        <v>153</v>
      </c>
      <c r="E341" s="150" t="s">
        <v>1</v>
      </c>
      <c r="F341" s="151" t="s">
        <v>599</v>
      </c>
      <c r="H341" s="150" t="s">
        <v>1</v>
      </c>
      <c r="I341" s="152"/>
      <c r="L341" s="148"/>
      <c r="M341" s="153"/>
      <c r="T341" s="154"/>
      <c r="AT341" s="150" t="s">
        <v>153</v>
      </c>
      <c r="AU341" s="150" t="s">
        <v>81</v>
      </c>
      <c r="AV341" s="12" t="s">
        <v>79</v>
      </c>
      <c r="AW341" s="12" t="s">
        <v>28</v>
      </c>
      <c r="AX341" s="12" t="s">
        <v>71</v>
      </c>
      <c r="AY341" s="150" t="s">
        <v>144</v>
      </c>
    </row>
    <row r="342" spans="2:65" s="12" customFormat="1">
      <c r="B342" s="148"/>
      <c r="D342" s="149" t="s">
        <v>153</v>
      </c>
      <c r="E342" s="150" t="s">
        <v>1</v>
      </c>
      <c r="F342" s="151" t="s">
        <v>635</v>
      </c>
      <c r="H342" s="150" t="s">
        <v>1</v>
      </c>
      <c r="I342" s="152"/>
      <c r="L342" s="148"/>
      <c r="M342" s="153"/>
      <c r="T342" s="154"/>
      <c r="AT342" s="150" t="s">
        <v>153</v>
      </c>
      <c r="AU342" s="150" t="s">
        <v>81</v>
      </c>
      <c r="AV342" s="12" t="s">
        <v>79</v>
      </c>
      <c r="AW342" s="12" t="s">
        <v>28</v>
      </c>
      <c r="AX342" s="12" t="s">
        <v>71</v>
      </c>
      <c r="AY342" s="150" t="s">
        <v>144</v>
      </c>
    </row>
    <row r="343" spans="2:65" s="13" customFormat="1">
      <c r="B343" s="155"/>
      <c r="D343" s="149" t="s">
        <v>153</v>
      </c>
      <c r="E343" s="156" t="s">
        <v>1</v>
      </c>
      <c r="F343" s="157" t="s">
        <v>1665</v>
      </c>
      <c r="H343" s="158">
        <v>3.48</v>
      </c>
      <c r="I343" s="159"/>
      <c r="L343" s="155"/>
      <c r="M343" s="160"/>
      <c r="T343" s="161"/>
      <c r="AT343" s="156" t="s">
        <v>153</v>
      </c>
      <c r="AU343" s="156" t="s">
        <v>81</v>
      </c>
      <c r="AV343" s="13" t="s">
        <v>81</v>
      </c>
      <c r="AW343" s="13" t="s">
        <v>28</v>
      </c>
      <c r="AX343" s="13" t="s">
        <v>71</v>
      </c>
      <c r="AY343" s="156" t="s">
        <v>144</v>
      </c>
    </row>
    <row r="344" spans="2:65" s="12" customFormat="1">
      <c r="B344" s="148"/>
      <c r="D344" s="149" t="s">
        <v>153</v>
      </c>
      <c r="E344" s="150" t="s">
        <v>1</v>
      </c>
      <c r="F344" s="151" t="s">
        <v>240</v>
      </c>
      <c r="H344" s="150" t="s">
        <v>1</v>
      </c>
      <c r="I344" s="152"/>
      <c r="L344" s="148"/>
      <c r="M344" s="153"/>
      <c r="T344" s="154"/>
      <c r="AT344" s="150" t="s">
        <v>153</v>
      </c>
      <c r="AU344" s="150" t="s">
        <v>81</v>
      </c>
      <c r="AV344" s="12" t="s">
        <v>79</v>
      </c>
      <c r="AW344" s="12" t="s">
        <v>28</v>
      </c>
      <c r="AX344" s="12" t="s">
        <v>71</v>
      </c>
      <c r="AY344" s="150" t="s">
        <v>144</v>
      </c>
    </row>
    <row r="345" spans="2:65" s="13" customFormat="1">
      <c r="B345" s="155"/>
      <c r="D345" s="149" t="s">
        <v>153</v>
      </c>
      <c r="E345" s="156" t="s">
        <v>1</v>
      </c>
      <c r="F345" s="157" t="s">
        <v>1666</v>
      </c>
      <c r="H345" s="158">
        <v>3.7679999999999998</v>
      </c>
      <c r="I345" s="159"/>
      <c r="L345" s="155"/>
      <c r="M345" s="160"/>
      <c r="T345" s="161"/>
      <c r="AT345" s="156" t="s">
        <v>153</v>
      </c>
      <c r="AU345" s="156" t="s">
        <v>81</v>
      </c>
      <c r="AV345" s="13" t="s">
        <v>81</v>
      </c>
      <c r="AW345" s="13" t="s">
        <v>28</v>
      </c>
      <c r="AX345" s="13" t="s">
        <v>71</v>
      </c>
      <c r="AY345" s="156" t="s">
        <v>144</v>
      </c>
    </row>
    <row r="346" spans="2:65" s="14" customFormat="1">
      <c r="B346" s="173"/>
      <c r="D346" s="149" t="s">
        <v>153</v>
      </c>
      <c r="E346" s="174" t="s">
        <v>1</v>
      </c>
      <c r="F346" s="175" t="s">
        <v>178</v>
      </c>
      <c r="H346" s="176">
        <v>7.2480000000000002</v>
      </c>
      <c r="I346" s="177"/>
      <c r="L346" s="173"/>
      <c r="M346" s="178"/>
      <c r="T346" s="179"/>
      <c r="AT346" s="174" t="s">
        <v>153</v>
      </c>
      <c r="AU346" s="174" t="s">
        <v>81</v>
      </c>
      <c r="AV346" s="14" t="s">
        <v>145</v>
      </c>
      <c r="AW346" s="14" t="s">
        <v>28</v>
      </c>
      <c r="AX346" s="14" t="s">
        <v>71</v>
      </c>
      <c r="AY346" s="174" t="s">
        <v>144</v>
      </c>
    </row>
    <row r="347" spans="2:65" s="15" customFormat="1">
      <c r="B347" s="180"/>
      <c r="D347" s="149" t="s">
        <v>153</v>
      </c>
      <c r="E347" s="181" t="s">
        <v>1</v>
      </c>
      <c r="F347" s="182" t="s">
        <v>182</v>
      </c>
      <c r="H347" s="183">
        <v>10.018000000000001</v>
      </c>
      <c r="I347" s="184"/>
      <c r="L347" s="180"/>
      <c r="M347" s="185"/>
      <c r="T347" s="186"/>
      <c r="AT347" s="181" t="s">
        <v>153</v>
      </c>
      <c r="AU347" s="181" t="s">
        <v>81</v>
      </c>
      <c r="AV347" s="15" t="s">
        <v>151</v>
      </c>
      <c r="AW347" s="15" t="s">
        <v>28</v>
      </c>
      <c r="AX347" s="15" t="s">
        <v>79</v>
      </c>
      <c r="AY347" s="181" t="s">
        <v>144</v>
      </c>
    </row>
    <row r="348" spans="2:65" s="1" customFormat="1" ht="33" customHeight="1">
      <c r="B348" s="133"/>
      <c r="C348" s="134" t="s">
        <v>437</v>
      </c>
      <c r="D348" s="134" t="s">
        <v>147</v>
      </c>
      <c r="E348" s="135" t="s">
        <v>1525</v>
      </c>
      <c r="F348" s="136" t="s">
        <v>1526</v>
      </c>
      <c r="G348" s="137" t="s">
        <v>171</v>
      </c>
      <c r="H348" s="138">
        <v>49.68</v>
      </c>
      <c r="I348" s="139"/>
      <c r="J348" s="140">
        <f>ROUND(I348*H348,2)</f>
        <v>0</v>
      </c>
      <c r="K348" s="141"/>
      <c r="L348" s="32"/>
      <c r="M348" s="142" t="s">
        <v>1</v>
      </c>
      <c r="N348" s="143" t="s">
        <v>36</v>
      </c>
      <c r="P348" s="144">
        <f>O348*H348</f>
        <v>0</v>
      </c>
      <c r="Q348" s="144">
        <v>5.3800000000000002E-3</v>
      </c>
      <c r="R348" s="144">
        <f>Q348*H348</f>
        <v>0.26727840000000003</v>
      </c>
      <c r="S348" s="144">
        <v>0</v>
      </c>
      <c r="T348" s="145">
        <f>S348*H348</f>
        <v>0</v>
      </c>
      <c r="AR348" s="146" t="s">
        <v>265</v>
      </c>
      <c r="AT348" s="146" t="s">
        <v>147</v>
      </c>
      <c r="AU348" s="146" t="s">
        <v>81</v>
      </c>
      <c r="AY348" s="17" t="s">
        <v>144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7" t="s">
        <v>79</v>
      </c>
      <c r="BK348" s="147">
        <f>ROUND(I348*H348,2)</f>
        <v>0</v>
      </c>
      <c r="BL348" s="17" t="s">
        <v>265</v>
      </c>
      <c r="BM348" s="146" t="s">
        <v>1527</v>
      </c>
    </row>
    <row r="349" spans="2:65" s="12" customFormat="1">
      <c r="B349" s="148"/>
      <c r="D349" s="149" t="s">
        <v>153</v>
      </c>
      <c r="E349" s="150" t="s">
        <v>1</v>
      </c>
      <c r="F349" s="151" t="s">
        <v>597</v>
      </c>
      <c r="H349" s="150" t="s">
        <v>1</v>
      </c>
      <c r="I349" s="152"/>
      <c r="L349" s="148"/>
      <c r="M349" s="153"/>
      <c r="T349" s="154"/>
      <c r="AT349" s="150" t="s">
        <v>153</v>
      </c>
      <c r="AU349" s="150" t="s">
        <v>81</v>
      </c>
      <c r="AV349" s="12" t="s">
        <v>79</v>
      </c>
      <c r="AW349" s="12" t="s">
        <v>28</v>
      </c>
      <c r="AX349" s="12" t="s">
        <v>71</v>
      </c>
      <c r="AY349" s="150" t="s">
        <v>144</v>
      </c>
    </row>
    <row r="350" spans="2:65" s="12" customFormat="1">
      <c r="B350" s="148"/>
      <c r="D350" s="149" t="s">
        <v>153</v>
      </c>
      <c r="E350" s="150" t="s">
        <v>1</v>
      </c>
      <c r="F350" s="151" t="s">
        <v>611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65" s="13" customFormat="1">
      <c r="B351" s="155"/>
      <c r="D351" s="149" t="s">
        <v>153</v>
      </c>
      <c r="E351" s="156" t="s">
        <v>1</v>
      </c>
      <c r="F351" s="157" t="s">
        <v>612</v>
      </c>
      <c r="H351" s="158">
        <v>4.2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65" s="12" customFormat="1">
      <c r="B352" s="148"/>
      <c r="D352" s="149" t="s">
        <v>153</v>
      </c>
      <c r="E352" s="150" t="s">
        <v>1</v>
      </c>
      <c r="F352" s="151" t="s">
        <v>633</v>
      </c>
      <c r="H352" s="150" t="s">
        <v>1</v>
      </c>
      <c r="I352" s="152"/>
      <c r="L352" s="148"/>
      <c r="M352" s="153"/>
      <c r="T352" s="154"/>
      <c r="AT352" s="150" t="s">
        <v>153</v>
      </c>
      <c r="AU352" s="150" t="s">
        <v>81</v>
      </c>
      <c r="AV352" s="12" t="s">
        <v>79</v>
      </c>
      <c r="AW352" s="12" t="s">
        <v>28</v>
      </c>
      <c r="AX352" s="12" t="s">
        <v>71</v>
      </c>
      <c r="AY352" s="150" t="s">
        <v>144</v>
      </c>
    </row>
    <row r="353" spans="2:51" s="13" customFormat="1">
      <c r="B353" s="155"/>
      <c r="D353" s="149" t="s">
        <v>153</v>
      </c>
      <c r="E353" s="156" t="s">
        <v>1</v>
      </c>
      <c r="F353" s="157" t="s">
        <v>1649</v>
      </c>
      <c r="H353" s="158">
        <v>1.18</v>
      </c>
      <c r="I353" s="159"/>
      <c r="L353" s="155"/>
      <c r="M353" s="160"/>
      <c r="T353" s="161"/>
      <c r="AT353" s="156" t="s">
        <v>153</v>
      </c>
      <c r="AU353" s="156" t="s">
        <v>81</v>
      </c>
      <c r="AV353" s="13" t="s">
        <v>81</v>
      </c>
      <c r="AW353" s="13" t="s">
        <v>28</v>
      </c>
      <c r="AX353" s="13" t="s">
        <v>71</v>
      </c>
      <c r="AY353" s="156" t="s">
        <v>144</v>
      </c>
    </row>
    <row r="354" spans="2:51" s="12" customFormat="1">
      <c r="B354" s="148"/>
      <c r="D354" s="149" t="s">
        <v>153</v>
      </c>
      <c r="E354" s="150" t="s">
        <v>1</v>
      </c>
      <c r="F354" s="151" t="s">
        <v>613</v>
      </c>
      <c r="H354" s="150" t="s">
        <v>1</v>
      </c>
      <c r="I354" s="152"/>
      <c r="L354" s="148"/>
      <c r="M354" s="153"/>
      <c r="T354" s="154"/>
      <c r="AT354" s="150" t="s">
        <v>153</v>
      </c>
      <c r="AU354" s="150" t="s">
        <v>81</v>
      </c>
      <c r="AV354" s="12" t="s">
        <v>79</v>
      </c>
      <c r="AW354" s="12" t="s">
        <v>28</v>
      </c>
      <c r="AX354" s="12" t="s">
        <v>71</v>
      </c>
      <c r="AY354" s="150" t="s">
        <v>144</v>
      </c>
    </row>
    <row r="355" spans="2:51" s="13" customFormat="1">
      <c r="B355" s="155"/>
      <c r="D355" s="149" t="s">
        <v>153</v>
      </c>
      <c r="E355" s="156" t="s">
        <v>1</v>
      </c>
      <c r="F355" s="157" t="s">
        <v>231</v>
      </c>
      <c r="H355" s="158">
        <v>8.39</v>
      </c>
      <c r="I355" s="159"/>
      <c r="L355" s="155"/>
      <c r="M355" s="160"/>
      <c r="T355" s="161"/>
      <c r="AT355" s="156" t="s">
        <v>153</v>
      </c>
      <c r="AU355" s="156" t="s">
        <v>81</v>
      </c>
      <c r="AV355" s="13" t="s">
        <v>81</v>
      </c>
      <c r="AW355" s="13" t="s">
        <v>28</v>
      </c>
      <c r="AX355" s="13" t="s">
        <v>71</v>
      </c>
      <c r="AY355" s="156" t="s">
        <v>144</v>
      </c>
    </row>
    <row r="356" spans="2:51" s="12" customFormat="1">
      <c r="B356" s="148"/>
      <c r="D356" s="149" t="s">
        <v>153</v>
      </c>
      <c r="E356" s="150" t="s">
        <v>1</v>
      </c>
      <c r="F356" s="151" t="s">
        <v>614</v>
      </c>
      <c r="H356" s="150" t="s">
        <v>1</v>
      </c>
      <c r="I356" s="152"/>
      <c r="L356" s="148"/>
      <c r="M356" s="153"/>
      <c r="T356" s="154"/>
      <c r="AT356" s="150" t="s">
        <v>153</v>
      </c>
      <c r="AU356" s="150" t="s">
        <v>81</v>
      </c>
      <c r="AV356" s="12" t="s">
        <v>79</v>
      </c>
      <c r="AW356" s="12" t="s">
        <v>28</v>
      </c>
      <c r="AX356" s="12" t="s">
        <v>71</v>
      </c>
      <c r="AY356" s="150" t="s">
        <v>144</v>
      </c>
    </row>
    <row r="357" spans="2:51" s="13" customFormat="1">
      <c r="B357" s="155"/>
      <c r="D357" s="149" t="s">
        <v>153</v>
      </c>
      <c r="E357" s="156" t="s">
        <v>1</v>
      </c>
      <c r="F357" s="157" t="s">
        <v>615</v>
      </c>
      <c r="H357" s="158">
        <v>10.98</v>
      </c>
      <c r="I357" s="159"/>
      <c r="L357" s="155"/>
      <c r="M357" s="160"/>
      <c r="T357" s="161"/>
      <c r="AT357" s="156" t="s">
        <v>153</v>
      </c>
      <c r="AU357" s="156" t="s">
        <v>81</v>
      </c>
      <c r="AV357" s="13" t="s">
        <v>81</v>
      </c>
      <c r="AW357" s="13" t="s">
        <v>28</v>
      </c>
      <c r="AX357" s="13" t="s">
        <v>71</v>
      </c>
      <c r="AY357" s="156" t="s">
        <v>144</v>
      </c>
    </row>
    <row r="358" spans="2:51" s="14" customFormat="1">
      <c r="B358" s="173"/>
      <c r="D358" s="149" t="s">
        <v>153</v>
      </c>
      <c r="E358" s="174" t="s">
        <v>1</v>
      </c>
      <c r="F358" s="175" t="s">
        <v>178</v>
      </c>
      <c r="H358" s="176">
        <v>24.75</v>
      </c>
      <c r="I358" s="177"/>
      <c r="L358" s="173"/>
      <c r="M358" s="178"/>
      <c r="T358" s="179"/>
      <c r="AT358" s="174" t="s">
        <v>153</v>
      </c>
      <c r="AU358" s="174" t="s">
        <v>81</v>
      </c>
      <c r="AV358" s="14" t="s">
        <v>145</v>
      </c>
      <c r="AW358" s="14" t="s">
        <v>28</v>
      </c>
      <c r="AX358" s="14" t="s">
        <v>71</v>
      </c>
      <c r="AY358" s="174" t="s">
        <v>144</v>
      </c>
    </row>
    <row r="359" spans="2:51" s="12" customFormat="1">
      <c r="B359" s="148"/>
      <c r="D359" s="149" t="s">
        <v>153</v>
      </c>
      <c r="E359" s="150" t="s">
        <v>1</v>
      </c>
      <c r="F359" s="151" t="s">
        <v>599</v>
      </c>
      <c r="H359" s="150" t="s">
        <v>1</v>
      </c>
      <c r="I359" s="152"/>
      <c r="L359" s="148"/>
      <c r="M359" s="153"/>
      <c r="T359" s="154"/>
      <c r="AT359" s="150" t="s">
        <v>153</v>
      </c>
      <c r="AU359" s="150" t="s">
        <v>81</v>
      </c>
      <c r="AV359" s="12" t="s">
        <v>79</v>
      </c>
      <c r="AW359" s="12" t="s">
        <v>28</v>
      </c>
      <c r="AX359" s="12" t="s">
        <v>71</v>
      </c>
      <c r="AY359" s="150" t="s">
        <v>144</v>
      </c>
    </row>
    <row r="360" spans="2:51" s="12" customFormat="1">
      <c r="B360" s="148"/>
      <c r="D360" s="149" t="s">
        <v>153</v>
      </c>
      <c r="E360" s="150" t="s">
        <v>1</v>
      </c>
      <c r="F360" s="151" t="s">
        <v>635</v>
      </c>
      <c r="H360" s="150" t="s">
        <v>1</v>
      </c>
      <c r="I360" s="152"/>
      <c r="L360" s="148"/>
      <c r="M360" s="153"/>
      <c r="T360" s="154"/>
      <c r="AT360" s="150" t="s">
        <v>153</v>
      </c>
      <c r="AU360" s="150" t="s">
        <v>81</v>
      </c>
      <c r="AV360" s="12" t="s">
        <v>79</v>
      </c>
      <c r="AW360" s="12" t="s">
        <v>28</v>
      </c>
      <c r="AX360" s="12" t="s">
        <v>71</v>
      </c>
      <c r="AY360" s="150" t="s">
        <v>144</v>
      </c>
    </row>
    <row r="361" spans="2:51" s="13" customFormat="1">
      <c r="B361" s="155"/>
      <c r="D361" s="149" t="s">
        <v>153</v>
      </c>
      <c r="E361" s="156" t="s">
        <v>1</v>
      </c>
      <c r="F361" s="157" t="s">
        <v>1650</v>
      </c>
      <c r="H361" s="158">
        <v>3.21</v>
      </c>
      <c r="I361" s="159"/>
      <c r="L361" s="155"/>
      <c r="M361" s="160"/>
      <c r="T361" s="161"/>
      <c r="AT361" s="156" t="s">
        <v>153</v>
      </c>
      <c r="AU361" s="156" t="s">
        <v>81</v>
      </c>
      <c r="AV361" s="13" t="s">
        <v>81</v>
      </c>
      <c r="AW361" s="13" t="s">
        <v>28</v>
      </c>
      <c r="AX361" s="13" t="s">
        <v>71</v>
      </c>
      <c r="AY361" s="156" t="s">
        <v>144</v>
      </c>
    </row>
    <row r="362" spans="2:51" s="12" customFormat="1">
      <c r="B362" s="148"/>
      <c r="D362" s="149" t="s">
        <v>153</v>
      </c>
      <c r="E362" s="150" t="s">
        <v>1</v>
      </c>
      <c r="F362" s="151" t="s">
        <v>616</v>
      </c>
      <c r="H362" s="150" t="s">
        <v>1</v>
      </c>
      <c r="I362" s="152"/>
      <c r="L362" s="148"/>
      <c r="M362" s="153"/>
      <c r="T362" s="154"/>
      <c r="AT362" s="150" t="s">
        <v>153</v>
      </c>
      <c r="AU362" s="150" t="s">
        <v>81</v>
      </c>
      <c r="AV362" s="12" t="s">
        <v>79</v>
      </c>
      <c r="AW362" s="12" t="s">
        <v>28</v>
      </c>
      <c r="AX362" s="12" t="s">
        <v>71</v>
      </c>
      <c r="AY362" s="150" t="s">
        <v>144</v>
      </c>
    </row>
    <row r="363" spans="2:51" s="13" customFormat="1">
      <c r="B363" s="155"/>
      <c r="D363" s="149" t="s">
        <v>153</v>
      </c>
      <c r="E363" s="156" t="s">
        <v>1</v>
      </c>
      <c r="F363" s="157" t="s">
        <v>617</v>
      </c>
      <c r="H363" s="158">
        <v>3.66</v>
      </c>
      <c r="I363" s="159"/>
      <c r="L363" s="155"/>
      <c r="M363" s="160"/>
      <c r="T363" s="161"/>
      <c r="AT363" s="156" t="s">
        <v>153</v>
      </c>
      <c r="AU363" s="156" t="s">
        <v>81</v>
      </c>
      <c r="AV363" s="13" t="s">
        <v>81</v>
      </c>
      <c r="AW363" s="13" t="s">
        <v>28</v>
      </c>
      <c r="AX363" s="13" t="s">
        <v>71</v>
      </c>
      <c r="AY363" s="156" t="s">
        <v>144</v>
      </c>
    </row>
    <row r="364" spans="2:51" s="12" customFormat="1">
      <c r="B364" s="148"/>
      <c r="D364" s="149" t="s">
        <v>153</v>
      </c>
      <c r="E364" s="150" t="s">
        <v>1</v>
      </c>
      <c r="F364" s="151" t="s">
        <v>618</v>
      </c>
      <c r="H364" s="150" t="s">
        <v>1</v>
      </c>
      <c r="I364" s="152"/>
      <c r="L364" s="148"/>
      <c r="M364" s="153"/>
      <c r="T364" s="154"/>
      <c r="AT364" s="150" t="s">
        <v>153</v>
      </c>
      <c r="AU364" s="150" t="s">
        <v>81</v>
      </c>
      <c r="AV364" s="12" t="s">
        <v>79</v>
      </c>
      <c r="AW364" s="12" t="s">
        <v>28</v>
      </c>
      <c r="AX364" s="12" t="s">
        <v>71</v>
      </c>
      <c r="AY364" s="150" t="s">
        <v>144</v>
      </c>
    </row>
    <row r="365" spans="2:51" s="13" customFormat="1">
      <c r="B365" s="155"/>
      <c r="D365" s="149" t="s">
        <v>153</v>
      </c>
      <c r="E365" s="156" t="s">
        <v>1</v>
      </c>
      <c r="F365" s="157" t="s">
        <v>619</v>
      </c>
      <c r="H365" s="158">
        <v>7.56</v>
      </c>
      <c r="I365" s="159"/>
      <c r="L365" s="155"/>
      <c r="M365" s="160"/>
      <c r="T365" s="161"/>
      <c r="AT365" s="156" t="s">
        <v>153</v>
      </c>
      <c r="AU365" s="156" t="s">
        <v>81</v>
      </c>
      <c r="AV365" s="13" t="s">
        <v>81</v>
      </c>
      <c r="AW365" s="13" t="s">
        <v>28</v>
      </c>
      <c r="AX365" s="13" t="s">
        <v>71</v>
      </c>
      <c r="AY365" s="156" t="s">
        <v>144</v>
      </c>
    </row>
    <row r="366" spans="2:51" s="12" customFormat="1">
      <c r="B366" s="148"/>
      <c r="D366" s="149" t="s">
        <v>153</v>
      </c>
      <c r="E366" s="150" t="s">
        <v>1</v>
      </c>
      <c r="F366" s="151" t="s">
        <v>620</v>
      </c>
      <c r="H366" s="150" t="s">
        <v>1</v>
      </c>
      <c r="I366" s="152"/>
      <c r="L366" s="148"/>
      <c r="M366" s="153"/>
      <c r="T366" s="154"/>
      <c r="AT366" s="150" t="s">
        <v>153</v>
      </c>
      <c r="AU366" s="150" t="s">
        <v>81</v>
      </c>
      <c r="AV366" s="12" t="s">
        <v>79</v>
      </c>
      <c r="AW366" s="12" t="s">
        <v>28</v>
      </c>
      <c r="AX366" s="12" t="s">
        <v>71</v>
      </c>
      <c r="AY366" s="150" t="s">
        <v>144</v>
      </c>
    </row>
    <row r="367" spans="2:51" s="13" customFormat="1">
      <c r="B367" s="155"/>
      <c r="D367" s="149" t="s">
        <v>153</v>
      </c>
      <c r="E367" s="156" t="s">
        <v>1</v>
      </c>
      <c r="F367" s="157" t="s">
        <v>621</v>
      </c>
      <c r="H367" s="158">
        <v>9.27</v>
      </c>
      <c r="I367" s="159"/>
      <c r="L367" s="155"/>
      <c r="M367" s="160"/>
      <c r="T367" s="161"/>
      <c r="AT367" s="156" t="s">
        <v>153</v>
      </c>
      <c r="AU367" s="156" t="s">
        <v>81</v>
      </c>
      <c r="AV367" s="13" t="s">
        <v>81</v>
      </c>
      <c r="AW367" s="13" t="s">
        <v>28</v>
      </c>
      <c r="AX367" s="13" t="s">
        <v>71</v>
      </c>
      <c r="AY367" s="156" t="s">
        <v>144</v>
      </c>
    </row>
    <row r="368" spans="2:51" s="12" customFormat="1">
      <c r="B368" s="148"/>
      <c r="D368" s="149" t="s">
        <v>153</v>
      </c>
      <c r="E368" s="150" t="s">
        <v>1</v>
      </c>
      <c r="F368" s="151" t="s">
        <v>622</v>
      </c>
      <c r="H368" s="150" t="s">
        <v>1</v>
      </c>
      <c r="I368" s="152"/>
      <c r="L368" s="148"/>
      <c r="M368" s="153"/>
      <c r="T368" s="154"/>
      <c r="AT368" s="150" t="s">
        <v>153</v>
      </c>
      <c r="AU368" s="150" t="s">
        <v>81</v>
      </c>
      <c r="AV368" s="12" t="s">
        <v>79</v>
      </c>
      <c r="AW368" s="12" t="s">
        <v>28</v>
      </c>
      <c r="AX368" s="12" t="s">
        <v>71</v>
      </c>
      <c r="AY368" s="150" t="s">
        <v>144</v>
      </c>
    </row>
    <row r="369" spans="2:65" s="13" customFormat="1">
      <c r="B369" s="155"/>
      <c r="D369" s="149" t="s">
        <v>153</v>
      </c>
      <c r="E369" s="156" t="s">
        <v>1</v>
      </c>
      <c r="F369" s="157" t="s">
        <v>623</v>
      </c>
      <c r="H369" s="158">
        <v>1.23</v>
      </c>
      <c r="I369" s="159"/>
      <c r="L369" s="155"/>
      <c r="M369" s="160"/>
      <c r="T369" s="161"/>
      <c r="AT369" s="156" t="s">
        <v>153</v>
      </c>
      <c r="AU369" s="156" t="s">
        <v>81</v>
      </c>
      <c r="AV369" s="13" t="s">
        <v>81</v>
      </c>
      <c r="AW369" s="13" t="s">
        <v>28</v>
      </c>
      <c r="AX369" s="13" t="s">
        <v>71</v>
      </c>
      <c r="AY369" s="156" t="s">
        <v>144</v>
      </c>
    </row>
    <row r="370" spans="2:65" s="14" customFormat="1">
      <c r="B370" s="173"/>
      <c r="D370" s="149" t="s">
        <v>153</v>
      </c>
      <c r="E370" s="174" t="s">
        <v>1</v>
      </c>
      <c r="F370" s="175" t="s">
        <v>178</v>
      </c>
      <c r="H370" s="176">
        <v>24.93</v>
      </c>
      <c r="I370" s="177"/>
      <c r="L370" s="173"/>
      <c r="M370" s="178"/>
      <c r="T370" s="179"/>
      <c r="AT370" s="174" t="s">
        <v>153</v>
      </c>
      <c r="AU370" s="174" t="s">
        <v>81</v>
      </c>
      <c r="AV370" s="14" t="s">
        <v>145</v>
      </c>
      <c r="AW370" s="14" t="s">
        <v>28</v>
      </c>
      <c r="AX370" s="14" t="s">
        <v>71</v>
      </c>
      <c r="AY370" s="174" t="s">
        <v>144</v>
      </c>
    </row>
    <row r="371" spans="2:65" s="15" customFormat="1">
      <c r="B371" s="180"/>
      <c r="D371" s="149" t="s">
        <v>153</v>
      </c>
      <c r="E371" s="181" t="s">
        <v>1</v>
      </c>
      <c r="F371" s="182" t="s">
        <v>182</v>
      </c>
      <c r="H371" s="183">
        <v>49.68</v>
      </c>
      <c r="I371" s="184"/>
      <c r="L371" s="180"/>
      <c r="M371" s="185"/>
      <c r="T371" s="186"/>
      <c r="AT371" s="181" t="s">
        <v>153</v>
      </c>
      <c r="AU371" s="181" t="s">
        <v>81</v>
      </c>
      <c r="AV371" s="15" t="s">
        <v>151</v>
      </c>
      <c r="AW371" s="15" t="s">
        <v>28</v>
      </c>
      <c r="AX371" s="15" t="s">
        <v>79</v>
      </c>
      <c r="AY371" s="181" t="s">
        <v>144</v>
      </c>
    </row>
    <row r="372" spans="2:65" s="1" customFormat="1" ht="37.9" customHeight="1">
      <c r="B372" s="133"/>
      <c r="C372" s="162" t="s">
        <v>441</v>
      </c>
      <c r="D372" s="162" t="s">
        <v>163</v>
      </c>
      <c r="E372" s="163" t="s">
        <v>1528</v>
      </c>
      <c r="F372" s="164" t="s">
        <v>1529</v>
      </c>
      <c r="G372" s="165" t="s">
        <v>171</v>
      </c>
      <c r="H372" s="166">
        <v>55.85</v>
      </c>
      <c r="I372" s="167"/>
      <c r="J372" s="168">
        <f>ROUND(I372*H372,2)</f>
        <v>0</v>
      </c>
      <c r="K372" s="169"/>
      <c r="L372" s="170"/>
      <c r="M372" s="171" t="s">
        <v>1</v>
      </c>
      <c r="N372" s="172" t="s">
        <v>36</v>
      </c>
      <c r="P372" s="144">
        <f>O372*H372</f>
        <v>0</v>
      </c>
      <c r="Q372" s="144">
        <v>2.1999999999999999E-2</v>
      </c>
      <c r="R372" s="144">
        <f>Q372*H372</f>
        <v>1.2286999999999999</v>
      </c>
      <c r="S372" s="144">
        <v>0</v>
      </c>
      <c r="T372" s="145">
        <f>S372*H372</f>
        <v>0</v>
      </c>
      <c r="AR372" s="146" t="s">
        <v>355</v>
      </c>
      <c r="AT372" s="146" t="s">
        <v>163</v>
      </c>
      <c r="AU372" s="146" t="s">
        <v>81</v>
      </c>
      <c r="AY372" s="17" t="s">
        <v>144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7" t="s">
        <v>79</v>
      </c>
      <c r="BK372" s="147">
        <f>ROUND(I372*H372,2)</f>
        <v>0</v>
      </c>
      <c r="BL372" s="17" t="s">
        <v>265</v>
      </c>
      <c r="BM372" s="146" t="s">
        <v>1530</v>
      </c>
    </row>
    <row r="373" spans="2:65" s="13" customFormat="1">
      <c r="B373" s="155"/>
      <c r="D373" s="149" t="s">
        <v>153</v>
      </c>
      <c r="E373" s="156" t="s">
        <v>1</v>
      </c>
      <c r="F373" s="157" t="s">
        <v>1667</v>
      </c>
      <c r="H373" s="158">
        <v>54.648000000000003</v>
      </c>
      <c r="I373" s="159"/>
      <c r="L373" s="155"/>
      <c r="M373" s="160"/>
      <c r="T373" s="161"/>
      <c r="AT373" s="156" t="s">
        <v>153</v>
      </c>
      <c r="AU373" s="156" t="s">
        <v>81</v>
      </c>
      <c r="AV373" s="13" t="s">
        <v>81</v>
      </c>
      <c r="AW373" s="13" t="s">
        <v>28</v>
      </c>
      <c r="AX373" s="13" t="s">
        <v>71</v>
      </c>
      <c r="AY373" s="156" t="s">
        <v>144</v>
      </c>
    </row>
    <row r="374" spans="2:65" s="13" customFormat="1">
      <c r="B374" s="155"/>
      <c r="D374" s="149" t="s">
        <v>153</v>
      </c>
      <c r="E374" s="156" t="s">
        <v>1</v>
      </c>
      <c r="F374" s="157" t="s">
        <v>1668</v>
      </c>
      <c r="H374" s="158">
        <v>1.202</v>
      </c>
      <c r="I374" s="159"/>
      <c r="L374" s="155"/>
      <c r="M374" s="160"/>
      <c r="T374" s="161"/>
      <c r="AT374" s="156" t="s">
        <v>153</v>
      </c>
      <c r="AU374" s="156" t="s">
        <v>81</v>
      </c>
      <c r="AV374" s="13" t="s">
        <v>81</v>
      </c>
      <c r="AW374" s="13" t="s">
        <v>28</v>
      </c>
      <c r="AX374" s="13" t="s">
        <v>71</v>
      </c>
      <c r="AY374" s="156" t="s">
        <v>144</v>
      </c>
    </row>
    <row r="375" spans="2:65" s="15" customFormat="1">
      <c r="B375" s="180"/>
      <c r="D375" s="149" t="s">
        <v>153</v>
      </c>
      <c r="E375" s="181" t="s">
        <v>1</v>
      </c>
      <c r="F375" s="182" t="s">
        <v>182</v>
      </c>
      <c r="H375" s="183">
        <v>55.85</v>
      </c>
      <c r="I375" s="184"/>
      <c r="L375" s="180"/>
      <c r="M375" s="185"/>
      <c r="T375" s="186"/>
      <c r="AT375" s="181" t="s">
        <v>153</v>
      </c>
      <c r="AU375" s="181" t="s">
        <v>81</v>
      </c>
      <c r="AV375" s="15" t="s">
        <v>151</v>
      </c>
      <c r="AW375" s="15" t="s">
        <v>28</v>
      </c>
      <c r="AX375" s="15" t="s">
        <v>79</v>
      </c>
      <c r="AY375" s="181" t="s">
        <v>144</v>
      </c>
    </row>
    <row r="376" spans="2:65" s="1" customFormat="1" ht="16.5" customHeight="1">
      <c r="B376" s="133"/>
      <c r="C376" s="193" t="s">
        <v>445</v>
      </c>
      <c r="D376" s="193" t="s">
        <v>147</v>
      </c>
      <c r="E376" s="194" t="s">
        <v>1533</v>
      </c>
      <c r="F376" s="195" t="s">
        <v>1534</v>
      </c>
      <c r="G376" s="196" t="s">
        <v>171</v>
      </c>
      <c r="H376" s="197">
        <v>49.68</v>
      </c>
      <c r="I376" s="198"/>
      <c r="J376" s="198">
        <f>ROUND(I376*H376,2)</f>
        <v>0</v>
      </c>
      <c r="K376" s="141"/>
      <c r="L376" s="32"/>
      <c r="M376" s="142" t="s">
        <v>1</v>
      </c>
      <c r="N376" s="143" t="s">
        <v>36</v>
      </c>
      <c r="P376" s="144">
        <f>O376*H376</f>
        <v>0</v>
      </c>
      <c r="Q376" s="144">
        <v>1E-4</v>
      </c>
      <c r="R376" s="144">
        <f>Q376*H376</f>
        <v>4.9680000000000002E-3</v>
      </c>
      <c r="S376" s="144">
        <v>0</v>
      </c>
      <c r="T376" s="145">
        <f>S376*H376</f>
        <v>0</v>
      </c>
      <c r="AR376" s="146" t="s">
        <v>265</v>
      </c>
      <c r="AT376" s="146" t="s">
        <v>147</v>
      </c>
      <c r="AU376" s="146" t="s">
        <v>81</v>
      </c>
      <c r="AY376" s="17" t="s">
        <v>144</v>
      </c>
      <c r="BE376" s="147">
        <f>IF(N376="základní",J376,0)</f>
        <v>0</v>
      </c>
      <c r="BF376" s="147">
        <f>IF(N376="snížená",J376,0)</f>
        <v>0</v>
      </c>
      <c r="BG376" s="147">
        <f>IF(N376="zákl. přenesená",J376,0)</f>
        <v>0</v>
      </c>
      <c r="BH376" s="147">
        <f>IF(N376="sníž. přenesená",J376,0)</f>
        <v>0</v>
      </c>
      <c r="BI376" s="147">
        <f>IF(N376="nulová",J376,0)</f>
        <v>0</v>
      </c>
      <c r="BJ376" s="17" t="s">
        <v>79</v>
      </c>
      <c r="BK376" s="147">
        <f>ROUND(I376*H376,2)</f>
        <v>0</v>
      </c>
      <c r="BL376" s="17" t="s">
        <v>265</v>
      </c>
      <c r="BM376" s="146" t="s">
        <v>1669</v>
      </c>
    </row>
    <row r="377" spans="2:65" s="13" customFormat="1">
      <c r="B377" s="155"/>
      <c r="D377" s="149" t="s">
        <v>153</v>
      </c>
      <c r="E377" s="156" t="s">
        <v>1</v>
      </c>
      <c r="F377" s="157" t="s">
        <v>652</v>
      </c>
      <c r="H377" s="158">
        <v>49.68</v>
      </c>
      <c r="I377" s="159"/>
      <c r="L377" s="155"/>
      <c r="M377" s="160"/>
      <c r="T377" s="161"/>
      <c r="AT377" s="156" t="s">
        <v>153</v>
      </c>
      <c r="AU377" s="156" t="s">
        <v>81</v>
      </c>
      <c r="AV377" s="13" t="s">
        <v>81</v>
      </c>
      <c r="AW377" s="13" t="s">
        <v>28</v>
      </c>
      <c r="AX377" s="13" t="s">
        <v>79</v>
      </c>
      <c r="AY377" s="156" t="s">
        <v>144</v>
      </c>
    </row>
    <row r="378" spans="2:65" s="1" customFormat="1" ht="24.2" customHeight="1">
      <c r="B378" s="133"/>
      <c r="C378" s="134" t="s">
        <v>451</v>
      </c>
      <c r="D378" s="134" t="s">
        <v>147</v>
      </c>
      <c r="E378" s="135" t="s">
        <v>561</v>
      </c>
      <c r="F378" s="136" t="s">
        <v>562</v>
      </c>
      <c r="G378" s="137" t="s">
        <v>491</v>
      </c>
      <c r="H378" s="187"/>
      <c r="I378" s="139"/>
      <c r="J378" s="140">
        <f>ROUND(I378*H378,2)</f>
        <v>0</v>
      </c>
      <c r="K378" s="141"/>
      <c r="L378" s="32"/>
      <c r="M378" s="142" t="s">
        <v>1</v>
      </c>
      <c r="N378" s="143" t="s">
        <v>36</v>
      </c>
      <c r="P378" s="144">
        <f>O378*H378</f>
        <v>0</v>
      </c>
      <c r="Q378" s="144">
        <v>0</v>
      </c>
      <c r="R378" s="144">
        <f>Q378*H378</f>
        <v>0</v>
      </c>
      <c r="S378" s="144">
        <v>0</v>
      </c>
      <c r="T378" s="145">
        <f>S378*H378</f>
        <v>0</v>
      </c>
      <c r="AR378" s="146" t="s">
        <v>265</v>
      </c>
      <c r="AT378" s="146" t="s">
        <v>147</v>
      </c>
      <c r="AU378" s="146" t="s">
        <v>81</v>
      </c>
      <c r="AY378" s="17" t="s">
        <v>144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7" t="s">
        <v>79</v>
      </c>
      <c r="BK378" s="147">
        <f>ROUND(I378*H378,2)</f>
        <v>0</v>
      </c>
      <c r="BL378" s="17" t="s">
        <v>265</v>
      </c>
      <c r="BM378" s="146" t="s">
        <v>694</v>
      </c>
    </row>
    <row r="379" spans="2:65" s="11" customFormat="1" ht="22.9" customHeight="1">
      <c r="B379" s="121"/>
      <c r="D379" s="122" t="s">
        <v>70</v>
      </c>
      <c r="E379" s="131" t="s">
        <v>564</v>
      </c>
      <c r="F379" s="131" t="s">
        <v>565</v>
      </c>
      <c r="I379" s="124"/>
      <c r="J379" s="132">
        <f>BK379</f>
        <v>0</v>
      </c>
      <c r="L379" s="121"/>
      <c r="M379" s="126"/>
      <c r="P379" s="127">
        <f>SUM(P380:P452)</f>
        <v>0</v>
      </c>
      <c r="R379" s="127">
        <f>SUM(R380:R452)</f>
        <v>3.3755615999999997</v>
      </c>
      <c r="T379" s="128">
        <f>SUM(T380:T452)</f>
        <v>0</v>
      </c>
      <c r="AR379" s="122" t="s">
        <v>81</v>
      </c>
      <c r="AT379" s="129" t="s">
        <v>70</v>
      </c>
      <c r="AU379" s="129" t="s">
        <v>79</v>
      </c>
      <c r="AY379" s="122" t="s">
        <v>144</v>
      </c>
      <c r="BK379" s="130">
        <f>SUM(BK380:BK452)</f>
        <v>0</v>
      </c>
    </row>
    <row r="380" spans="2:65" s="1" customFormat="1" ht="16.5" customHeight="1">
      <c r="B380" s="133"/>
      <c r="C380" s="134" t="s">
        <v>456</v>
      </c>
      <c r="D380" s="134" t="s">
        <v>147</v>
      </c>
      <c r="E380" s="135" t="s">
        <v>1536</v>
      </c>
      <c r="F380" s="136" t="s">
        <v>1537</v>
      </c>
      <c r="G380" s="137" t="s">
        <v>171</v>
      </c>
      <c r="H380" s="138">
        <v>172.34</v>
      </c>
      <c r="I380" s="139"/>
      <c r="J380" s="140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2.9999999999999997E-4</v>
      </c>
      <c r="R380" s="144">
        <f>Q380*H380</f>
        <v>5.1701999999999998E-2</v>
      </c>
      <c r="S380" s="144">
        <v>0</v>
      </c>
      <c r="T380" s="145">
        <f>S380*H380</f>
        <v>0</v>
      </c>
      <c r="AR380" s="146" t="s">
        <v>265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265</v>
      </c>
      <c r="BM380" s="146" t="s">
        <v>1538</v>
      </c>
    </row>
    <row r="381" spans="2:65" s="13" customFormat="1">
      <c r="B381" s="155"/>
      <c r="D381" s="149" t="s">
        <v>153</v>
      </c>
      <c r="E381" s="156" t="s">
        <v>1</v>
      </c>
      <c r="F381" s="157" t="s">
        <v>1670</v>
      </c>
      <c r="H381" s="158">
        <v>163.446</v>
      </c>
      <c r="I381" s="159"/>
      <c r="L381" s="155"/>
      <c r="M381" s="160"/>
      <c r="T381" s="161"/>
      <c r="AT381" s="156" t="s">
        <v>153</v>
      </c>
      <c r="AU381" s="156" t="s">
        <v>81</v>
      </c>
      <c r="AV381" s="13" t="s">
        <v>81</v>
      </c>
      <c r="AW381" s="13" t="s">
        <v>28</v>
      </c>
      <c r="AX381" s="13" t="s">
        <v>71</v>
      </c>
      <c r="AY381" s="156" t="s">
        <v>144</v>
      </c>
    </row>
    <row r="382" spans="2:65" s="13" customFormat="1">
      <c r="B382" s="155"/>
      <c r="D382" s="149" t="s">
        <v>153</v>
      </c>
      <c r="E382" s="156" t="s">
        <v>1</v>
      </c>
      <c r="F382" s="157" t="s">
        <v>1540</v>
      </c>
      <c r="H382" s="158">
        <v>4.9119999999999999</v>
      </c>
      <c r="I382" s="159"/>
      <c r="L382" s="155"/>
      <c r="M382" s="160"/>
      <c r="T382" s="161"/>
      <c r="AT382" s="156" t="s">
        <v>153</v>
      </c>
      <c r="AU382" s="156" t="s">
        <v>81</v>
      </c>
      <c r="AV382" s="13" t="s">
        <v>81</v>
      </c>
      <c r="AW382" s="13" t="s">
        <v>28</v>
      </c>
      <c r="AX382" s="13" t="s">
        <v>71</v>
      </c>
      <c r="AY382" s="156" t="s">
        <v>144</v>
      </c>
    </row>
    <row r="383" spans="2:65" s="13" customFormat="1">
      <c r="B383" s="155"/>
      <c r="D383" s="149" t="s">
        <v>153</v>
      </c>
      <c r="E383" s="156" t="s">
        <v>1</v>
      </c>
      <c r="F383" s="157" t="s">
        <v>1671</v>
      </c>
      <c r="H383" s="158">
        <v>3.9820000000000002</v>
      </c>
      <c r="I383" s="159"/>
      <c r="L383" s="155"/>
      <c r="M383" s="160"/>
      <c r="T383" s="161"/>
      <c r="AT383" s="156" t="s">
        <v>153</v>
      </c>
      <c r="AU383" s="156" t="s">
        <v>81</v>
      </c>
      <c r="AV383" s="13" t="s">
        <v>81</v>
      </c>
      <c r="AW383" s="13" t="s">
        <v>28</v>
      </c>
      <c r="AX383" s="13" t="s">
        <v>71</v>
      </c>
      <c r="AY383" s="156" t="s">
        <v>144</v>
      </c>
    </row>
    <row r="384" spans="2:65" s="15" customFormat="1">
      <c r="B384" s="180"/>
      <c r="D384" s="149" t="s">
        <v>153</v>
      </c>
      <c r="E384" s="181" t="s">
        <v>1</v>
      </c>
      <c r="F384" s="182" t="s">
        <v>182</v>
      </c>
      <c r="H384" s="183">
        <v>172.34</v>
      </c>
      <c r="I384" s="184"/>
      <c r="L384" s="180"/>
      <c r="M384" s="185"/>
      <c r="T384" s="186"/>
      <c r="AT384" s="181" t="s">
        <v>153</v>
      </c>
      <c r="AU384" s="181" t="s">
        <v>81</v>
      </c>
      <c r="AV384" s="15" t="s">
        <v>151</v>
      </c>
      <c r="AW384" s="15" t="s">
        <v>28</v>
      </c>
      <c r="AX384" s="15" t="s">
        <v>79</v>
      </c>
      <c r="AY384" s="181" t="s">
        <v>144</v>
      </c>
    </row>
    <row r="385" spans="2:65" s="1" customFormat="1" ht="24.2" customHeight="1">
      <c r="B385" s="133"/>
      <c r="C385" s="134" t="s">
        <v>461</v>
      </c>
      <c r="D385" s="134" t="s">
        <v>147</v>
      </c>
      <c r="E385" s="135" t="s">
        <v>1542</v>
      </c>
      <c r="F385" s="136" t="s">
        <v>1543</v>
      </c>
      <c r="G385" s="137" t="s">
        <v>318</v>
      </c>
      <c r="H385" s="138">
        <v>12</v>
      </c>
      <c r="I385" s="139"/>
      <c r="J385" s="140">
        <f>ROUND(I385*H385,2)</f>
        <v>0</v>
      </c>
      <c r="K385" s="141"/>
      <c r="L385" s="32"/>
      <c r="M385" s="142" t="s">
        <v>1</v>
      </c>
      <c r="N385" s="143" t="s">
        <v>36</v>
      </c>
      <c r="P385" s="144">
        <f>O385*H385</f>
        <v>0</v>
      </c>
      <c r="Q385" s="144">
        <v>2.1000000000000001E-4</v>
      </c>
      <c r="R385" s="144">
        <f>Q385*H385</f>
        <v>2.5200000000000001E-3</v>
      </c>
      <c r="S385" s="144">
        <v>0</v>
      </c>
      <c r="T385" s="145">
        <f>S385*H385</f>
        <v>0</v>
      </c>
      <c r="AR385" s="146" t="s">
        <v>265</v>
      </c>
      <c r="AT385" s="146" t="s">
        <v>147</v>
      </c>
      <c r="AU385" s="146" t="s">
        <v>81</v>
      </c>
      <c r="AY385" s="17" t="s">
        <v>144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7" t="s">
        <v>79</v>
      </c>
      <c r="BK385" s="147">
        <f>ROUND(I385*H385,2)</f>
        <v>0</v>
      </c>
      <c r="BL385" s="17" t="s">
        <v>265</v>
      </c>
      <c r="BM385" s="146" t="s">
        <v>1672</v>
      </c>
    </row>
    <row r="386" spans="2:65" s="1" customFormat="1" ht="33" customHeight="1">
      <c r="B386" s="133"/>
      <c r="C386" s="134" t="s">
        <v>468</v>
      </c>
      <c r="D386" s="134" t="s">
        <v>147</v>
      </c>
      <c r="E386" s="135" t="s">
        <v>1545</v>
      </c>
      <c r="F386" s="136" t="s">
        <v>1546</v>
      </c>
      <c r="G386" s="137" t="s">
        <v>171</v>
      </c>
      <c r="H386" s="138">
        <v>163.446</v>
      </c>
      <c r="I386" s="139"/>
      <c r="J386" s="140">
        <f>ROUND(I386*H386,2)</f>
        <v>0</v>
      </c>
      <c r="K386" s="141"/>
      <c r="L386" s="32"/>
      <c r="M386" s="142" t="s">
        <v>1</v>
      </c>
      <c r="N386" s="143" t="s">
        <v>36</v>
      </c>
      <c r="P386" s="144">
        <f>O386*H386</f>
        <v>0</v>
      </c>
      <c r="Q386" s="144">
        <v>5.1999999999999998E-3</v>
      </c>
      <c r="R386" s="144">
        <f>Q386*H386</f>
        <v>0.84991919999999999</v>
      </c>
      <c r="S386" s="144">
        <v>0</v>
      </c>
      <c r="T386" s="145">
        <f>S386*H386</f>
        <v>0</v>
      </c>
      <c r="AR386" s="146" t="s">
        <v>265</v>
      </c>
      <c r="AT386" s="146" t="s">
        <v>147</v>
      </c>
      <c r="AU386" s="146" t="s">
        <v>81</v>
      </c>
      <c r="AY386" s="17" t="s">
        <v>144</v>
      </c>
      <c r="BE386" s="147">
        <f>IF(N386="základní",J386,0)</f>
        <v>0</v>
      </c>
      <c r="BF386" s="147">
        <f>IF(N386="snížená",J386,0)</f>
        <v>0</v>
      </c>
      <c r="BG386" s="147">
        <f>IF(N386="zákl. přenesená",J386,0)</f>
        <v>0</v>
      </c>
      <c r="BH386" s="147">
        <f>IF(N386="sníž. přenesená",J386,0)</f>
        <v>0</v>
      </c>
      <c r="BI386" s="147">
        <f>IF(N386="nulová",J386,0)</f>
        <v>0</v>
      </c>
      <c r="BJ386" s="17" t="s">
        <v>79</v>
      </c>
      <c r="BK386" s="147">
        <f>ROUND(I386*H386,2)</f>
        <v>0</v>
      </c>
      <c r="BL386" s="17" t="s">
        <v>265</v>
      </c>
      <c r="BM386" s="146" t="s">
        <v>1547</v>
      </c>
    </row>
    <row r="387" spans="2:65" s="12" customFormat="1">
      <c r="B387" s="148"/>
      <c r="D387" s="149" t="s">
        <v>153</v>
      </c>
      <c r="E387" s="150" t="s">
        <v>1</v>
      </c>
      <c r="F387" s="151" t="s">
        <v>597</v>
      </c>
      <c r="H387" s="150" t="s">
        <v>1</v>
      </c>
      <c r="I387" s="152"/>
      <c r="L387" s="148"/>
      <c r="M387" s="153"/>
      <c r="T387" s="154"/>
      <c r="AT387" s="150" t="s">
        <v>153</v>
      </c>
      <c r="AU387" s="150" t="s">
        <v>81</v>
      </c>
      <c r="AV387" s="12" t="s">
        <v>79</v>
      </c>
      <c r="AW387" s="12" t="s">
        <v>28</v>
      </c>
      <c r="AX387" s="12" t="s">
        <v>71</v>
      </c>
      <c r="AY387" s="150" t="s">
        <v>144</v>
      </c>
    </row>
    <row r="388" spans="2:65" s="12" customFormat="1">
      <c r="B388" s="148"/>
      <c r="D388" s="149" t="s">
        <v>153</v>
      </c>
      <c r="E388" s="150" t="s">
        <v>1</v>
      </c>
      <c r="F388" s="151" t="s">
        <v>611</v>
      </c>
      <c r="H388" s="150" t="s">
        <v>1</v>
      </c>
      <c r="I388" s="152"/>
      <c r="L388" s="148"/>
      <c r="M388" s="153"/>
      <c r="T388" s="154"/>
      <c r="AT388" s="150" t="s">
        <v>153</v>
      </c>
      <c r="AU388" s="150" t="s">
        <v>81</v>
      </c>
      <c r="AV388" s="12" t="s">
        <v>79</v>
      </c>
      <c r="AW388" s="12" t="s">
        <v>28</v>
      </c>
      <c r="AX388" s="12" t="s">
        <v>71</v>
      </c>
      <c r="AY388" s="150" t="s">
        <v>144</v>
      </c>
    </row>
    <row r="389" spans="2:65" s="13" customFormat="1">
      <c r="B389" s="155"/>
      <c r="D389" s="149" t="s">
        <v>153</v>
      </c>
      <c r="E389" s="156" t="s">
        <v>1</v>
      </c>
      <c r="F389" s="157" t="s">
        <v>1548</v>
      </c>
      <c r="H389" s="158">
        <v>12.656000000000001</v>
      </c>
      <c r="I389" s="159"/>
      <c r="L389" s="155"/>
      <c r="M389" s="160"/>
      <c r="T389" s="161"/>
      <c r="AT389" s="156" t="s">
        <v>153</v>
      </c>
      <c r="AU389" s="156" t="s">
        <v>81</v>
      </c>
      <c r="AV389" s="13" t="s">
        <v>81</v>
      </c>
      <c r="AW389" s="13" t="s">
        <v>28</v>
      </c>
      <c r="AX389" s="13" t="s">
        <v>71</v>
      </c>
      <c r="AY389" s="156" t="s">
        <v>144</v>
      </c>
    </row>
    <row r="390" spans="2:65" s="12" customFormat="1">
      <c r="B390" s="148"/>
      <c r="D390" s="149" t="s">
        <v>153</v>
      </c>
      <c r="E390" s="150" t="s">
        <v>1</v>
      </c>
      <c r="F390" s="151" t="s">
        <v>613</v>
      </c>
      <c r="H390" s="150" t="s">
        <v>1</v>
      </c>
      <c r="I390" s="152"/>
      <c r="L390" s="148"/>
      <c r="M390" s="153"/>
      <c r="T390" s="154"/>
      <c r="AT390" s="150" t="s">
        <v>153</v>
      </c>
      <c r="AU390" s="150" t="s">
        <v>81</v>
      </c>
      <c r="AV390" s="12" t="s">
        <v>79</v>
      </c>
      <c r="AW390" s="12" t="s">
        <v>28</v>
      </c>
      <c r="AX390" s="12" t="s">
        <v>71</v>
      </c>
      <c r="AY390" s="150" t="s">
        <v>144</v>
      </c>
    </row>
    <row r="391" spans="2:65" s="13" customFormat="1">
      <c r="B391" s="155"/>
      <c r="D391" s="149" t="s">
        <v>153</v>
      </c>
      <c r="E391" s="156" t="s">
        <v>1</v>
      </c>
      <c r="F391" s="157" t="s">
        <v>1673</v>
      </c>
      <c r="H391" s="158">
        <v>25.038</v>
      </c>
      <c r="I391" s="159"/>
      <c r="L391" s="155"/>
      <c r="M391" s="160"/>
      <c r="T391" s="161"/>
      <c r="AT391" s="156" t="s">
        <v>153</v>
      </c>
      <c r="AU391" s="156" t="s">
        <v>81</v>
      </c>
      <c r="AV391" s="13" t="s">
        <v>81</v>
      </c>
      <c r="AW391" s="13" t="s">
        <v>28</v>
      </c>
      <c r="AX391" s="13" t="s">
        <v>71</v>
      </c>
      <c r="AY391" s="156" t="s">
        <v>144</v>
      </c>
    </row>
    <row r="392" spans="2:65" s="12" customFormat="1">
      <c r="B392" s="148"/>
      <c r="D392" s="149" t="s">
        <v>153</v>
      </c>
      <c r="E392" s="150" t="s">
        <v>1</v>
      </c>
      <c r="F392" s="151" t="s">
        <v>614</v>
      </c>
      <c r="H392" s="150" t="s">
        <v>1</v>
      </c>
      <c r="I392" s="152"/>
      <c r="L392" s="148"/>
      <c r="M392" s="153"/>
      <c r="T392" s="154"/>
      <c r="AT392" s="150" t="s">
        <v>153</v>
      </c>
      <c r="AU392" s="150" t="s">
        <v>81</v>
      </c>
      <c r="AV392" s="12" t="s">
        <v>79</v>
      </c>
      <c r="AW392" s="12" t="s">
        <v>28</v>
      </c>
      <c r="AX392" s="12" t="s">
        <v>71</v>
      </c>
      <c r="AY392" s="150" t="s">
        <v>144</v>
      </c>
    </row>
    <row r="393" spans="2:65" s="13" customFormat="1" ht="22.5">
      <c r="B393" s="155"/>
      <c r="D393" s="149" t="s">
        <v>153</v>
      </c>
      <c r="E393" s="156" t="s">
        <v>1</v>
      </c>
      <c r="F393" s="157" t="s">
        <v>1674</v>
      </c>
      <c r="H393" s="158">
        <v>41.298000000000002</v>
      </c>
      <c r="I393" s="159"/>
      <c r="L393" s="155"/>
      <c r="M393" s="160"/>
      <c r="T393" s="161"/>
      <c r="AT393" s="156" t="s">
        <v>153</v>
      </c>
      <c r="AU393" s="156" t="s">
        <v>81</v>
      </c>
      <c r="AV393" s="13" t="s">
        <v>81</v>
      </c>
      <c r="AW393" s="13" t="s">
        <v>28</v>
      </c>
      <c r="AX393" s="13" t="s">
        <v>71</v>
      </c>
      <c r="AY393" s="156" t="s">
        <v>144</v>
      </c>
    </row>
    <row r="394" spans="2:65" s="12" customFormat="1">
      <c r="B394" s="148"/>
      <c r="D394" s="149" t="s">
        <v>153</v>
      </c>
      <c r="E394" s="150" t="s">
        <v>1</v>
      </c>
      <c r="F394" s="151" t="s">
        <v>1551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65" s="13" customFormat="1">
      <c r="B395" s="155"/>
      <c r="D395" s="149" t="s">
        <v>153</v>
      </c>
      <c r="E395" s="156" t="s">
        <v>1</v>
      </c>
      <c r="F395" s="157" t="s">
        <v>1675</v>
      </c>
      <c r="H395" s="158">
        <v>0.9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71</v>
      </c>
      <c r="AY395" s="156" t="s">
        <v>144</v>
      </c>
    </row>
    <row r="396" spans="2:65" s="14" customFormat="1">
      <c r="B396" s="173"/>
      <c r="D396" s="149" t="s">
        <v>153</v>
      </c>
      <c r="E396" s="174" t="s">
        <v>1</v>
      </c>
      <c r="F396" s="175" t="s">
        <v>178</v>
      </c>
      <c r="H396" s="176">
        <v>79.891999999999996</v>
      </c>
      <c r="I396" s="177"/>
      <c r="L396" s="173"/>
      <c r="M396" s="178"/>
      <c r="T396" s="179"/>
      <c r="AT396" s="174" t="s">
        <v>153</v>
      </c>
      <c r="AU396" s="174" t="s">
        <v>81</v>
      </c>
      <c r="AV396" s="14" t="s">
        <v>145</v>
      </c>
      <c r="AW396" s="14" t="s">
        <v>28</v>
      </c>
      <c r="AX396" s="14" t="s">
        <v>71</v>
      </c>
      <c r="AY396" s="174" t="s">
        <v>144</v>
      </c>
    </row>
    <row r="397" spans="2:65" s="12" customFormat="1">
      <c r="B397" s="148"/>
      <c r="D397" s="149" t="s">
        <v>153</v>
      </c>
      <c r="E397" s="150" t="s">
        <v>1</v>
      </c>
      <c r="F397" s="151" t="s">
        <v>599</v>
      </c>
      <c r="H397" s="150" t="s">
        <v>1</v>
      </c>
      <c r="I397" s="152"/>
      <c r="L397" s="148"/>
      <c r="M397" s="153"/>
      <c r="T397" s="154"/>
      <c r="AT397" s="150" t="s">
        <v>153</v>
      </c>
      <c r="AU397" s="150" t="s">
        <v>81</v>
      </c>
      <c r="AV397" s="12" t="s">
        <v>79</v>
      </c>
      <c r="AW397" s="12" t="s">
        <v>28</v>
      </c>
      <c r="AX397" s="12" t="s">
        <v>71</v>
      </c>
      <c r="AY397" s="150" t="s">
        <v>144</v>
      </c>
    </row>
    <row r="398" spans="2:65" s="12" customFormat="1">
      <c r="B398" s="148"/>
      <c r="D398" s="149" t="s">
        <v>153</v>
      </c>
      <c r="E398" s="150" t="s">
        <v>1</v>
      </c>
      <c r="F398" s="151" t="s">
        <v>616</v>
      </c>
      <c r="H398" s="150" t="s">
        <v>1</v>
      </c>
      <c r="I398" s="152"/>
      <c r="L398" s="148"/>
      <c r="M398" s="153"/>
      <c r="T398" s="154"/>
      <c r="AT398" s="150" t="s">
        <v>153</v>
      </c>
      <c r="AU398" s="150" t="s">
        <v>81</v>
      </c>
      <c r="AV398" s="12" t="s">
        <v>79</v>
      </c>
      <c r="AW398" s="12" t="s">
        <v>28</v>
      </c>
      <c r="AX398" s="12" t="s">
        <v>71</v>
      </c>
      <c r="AY398" s="150" t="s">
        <v>144</v>
      </c>
    </row>
    <row r="399" spans="2:65" s="13" customFormat="1">
      <c r="B399" s="155"/>
      <c r="D399" s="149" t="s">
        <v>153</v>
      </c>
      <c r="E399" s="156" t="s">
        <v>1</v>
      </c>
      <c r="F399" s="157" t="s">
        <v>1676</v>
      </c>
      <c r="H399" s="158">
        <v>18.094999999999999</v>
      </c>
      <c r="I399" s="159"/>
      <c r="L399" s="155"/>
      <c r="M399" s="160"/>
      <c r="T399" s="161"/>
      <c r="AT399" s="156" t="s">
        <v>153</v>
      </c>
      <c r="AU399" s="156" t="s">
        <v>81</v>
      </c>
      <c r="AV399" s="13" t="s">
        <v>81</v>
      </c>
      <c r="AW399" s="13" t="s">
        <v>28</v>
      </c>
      <c r="AX399" s="13" t="s">
        <v>71</v>
      </c>
      <c r="AY399" s="156" t="s">
        <v>144</v>
      </c>
    </row>
    <row r="400" spans="2:65" s="12" customFormat="1">
      <c r="B400" s="148"/>
      <c r="D400" s="149" t="s">
        <v>153</v>
      </c>
      <c r="E400" s="150" t="s">
        <v>1</v>
      </c>
      <c r="F400" s="151" t="s">
        <v>618</v>
      </c>
      <c r="H400" s="150" t="s">
        <v>1</v>
      </c>
      <c r="I400" s="152"/>
      <c r="L400" s="148"/>
      <c r="M400" s="153"/>
      <c r="T400" s="154"/>
      <c r="AT400" s="150" t="s">
        <v>153</v>
      </c>
      <c r="AU400" s="150" t="s">
        <v>81</v>
      </c>
      <c r="AV400" s="12" t="s">
        <v>79</v>
      </c>
      <c r="AW400" s="12" t="s">
        <v>28</v>
      </c>
      <c r="AX400" s="12" t="s">
        <v>71</v>
      </c>
      <c r="AY400" s="150" t="s">
        <v>144</v>
      </c>
    </row>
    <row r="401" spans="2:65" s="13" customFormat="1">
      <c r="B401" s="155"/>
      <c r="D401" s="149" t="s">
        <v>153</v>
      </c>
      <c r="E401" s="156" t="s">
        <v>1</v>
      </c>
      <c r="F401" s="157" t="s">
        <v>1677</v>
      </c>
      <c r="H401" s="158">
        <v>26.268000000000001</v>
      </c>
      <c r="I401" s="159"/>
      <c r="L401" s="155"/>
      <c r="M401" s="160"/>
      <c r="T401" s="161"/>
      <c r="AT401" s="156" t="s">
        <v>153</v>
      </c>
      <c r="AU401" s="156" t="s">
        <v>81</v>
      </c>
      <c r="AV401" s="13" t="s">
        <v>81</v>
      </c>
      <c r="AW401" s="13" t="s">
        <v>28</v>
      </c>
      <c r="AX401" s="13" t="s">
        <v>71</v>
      </c>
      <c r="AY401" s="156" t="s">
        <v>144</v>
      </c>
    </row>
    <row r="402" spans="2:65" s="12" customFormat="1">
      <c r="B402" s="148"/>
      <c r="D402" s="149" t="s">
        <v>153</v>
      </c>
      <c r="E402" s="150" t="s">
        <v>1</v>
      </c>
      <c r="F402" s="151" t="s">
        <v>620</v>
      </c>
      <c r="H402" s="150" t="s">
        <v>1</v>
      </c>
      <c r="I402" s="152"/>
      <c r="L402" s="148"/>
      <c r="M402" s="153"/>
      <c r="T402" s="154"/>
      <c r="AT402" s="150" t="s">
        <v>153</v>
      </c>
      <c r="AU402" s="150" t="s">
        <v>81</v>
      </c>
      <c r="AV402" s="12" t="s">
        <v>79</v>
      </c>
      <c r="AW402" s="12" t="s">
        <v>28</v>
      </c>
      <c r="AX402" s="12" t="s">
        <v>71</v>
      </c>
      <c r="AY402" s="150" t="s">
        <v>144</v>
      </c>
    </row>
    <row r="403" spans="2:65" s="13" customFormat="1">
      <c r="B403" s="155"/>
      <c r="D403" s="149" t="s">
        <v>153</v>
      </c>
      <c r="E403" s="156" t="s">
        <v>1</v>
      </c>
      <c r="F403" s="157" t="s">
        <v>1678</v>
      </c>
      <c r="H403" s="158">
        <v>38.290999999999997</v>
      </c>
      <c r="I403" s="159"/>
      <c r="L403" s="155"/>
      <c r="M403" s="160"/>
      <c r="T403" s="161"/>
      <c r="AT403" s="156" t="s">
        <v>153</v>
      </c>
      <c r="AU403" s="156" t="s">
        <v>81</v>
      </c>
      <c r="AV403" s="13" t="s">
        <v>81</v>
      </c>
      <c r="AW403" s="13" t="s">
        <v>28</v>
      </c>
      <c r="AX403" s="13" t="s">
        <v>71</v>
      </c>
      <c r="AY403" s="156" t="s">
        <v>144</v>
      </c>
    </row>
    <row r="404" spans="2:65" s="12" customFormat="1">
      <c r="B404" s="148"/>
      <c r="D404" s="149" t="s">
        <v>153</v>
      </c>
      <c r="E404" s="150" t="s">
        <v>1</v>
      </c>
      <c r="F404" s="151" t="s">
        <v>1551</v>
      </c>
      <c r="H404" s="150" t="s">
        <v>1</v>
      </c>
      <c r="I404" s="152"/>
      <c r="L404" s="148"/>
      <c r="M404" s="153"/>
      <c r="T404" s="154"/>
      <c r="AT404" s="150" t="s">
        <v>153</v>
      </c>
      <c r="AU404" s="150" t="s">
        <v>81</v>
      </c>
      <c r="AV404" s="12" t="s">
        <v>79</v>
      </c>
      <c r="AW404" s="12" t="s">
        <v>28</v>
      </c>
      <c r="AX404" s="12" t="s">
        <v>71</v>
      </c>
      <c r="AY404" s="150" t="s">
        <v>144</v>
      </c>
    </row>
    <row r="405" spans="2:65" s="13" customFormat="1">
      <c r="B405" s="155"/>
      <c r="D405" s="149" t="s">
        <v>153</v>
      </c>
      <c r="E405" s="156" t="s">
        <v>1</v>
      </c>
      <c r="F405" s="157" t="s">
        <v>1616</v>
      </c>
      <c r="H405" s="158">
        <v>0.9</v>
      </c>
      <c r="I405" s="159"/>
      <c r="L405" s="155"/>
      <c r="M405" s="160"/>
      <c r="T405" s="161"/>
      <c r="AT405" s="156" t="s">
        <v>153</v>
      </c>
      <c r="AU405" s="156" t="s">
        <v>81</v>
      </c>
      <c r="AV405" s="13" t="s">
        <v>81</v>
      </c>
      <c r="AW405" s="13" t="s">
        <v>28</v>
      </c>
      <c r="AX405" s="13" t="s">
        <v>71</v>
      </c>
      <c r="AY405" s="156" t="s">
        <v>144</v>
      </c>
    </row>
    <row r="406" spans="2:65" s="14" customFormat="1">
      <c r="B406" s="173"/>
      <c r="D406" s="149" t="s">
        <v>153</v>
      </c>
      <c r="E406" s="174" t="s">
        <v>1</v>
      </c>
      <c r="F406" s="175" t="s">
        <v>178</v>
      </c>
      <c r="H406" s="176">
        <v>83.554000000000002</v>
      </c>
      <c r="I406" s="177"/>
      <c r="L406" s="173"/>
      <c r="M406" s="178"/>
      <c r="T406" s="179"/>
      <c r="AT406" s="174" t="s">
        <v>153</v>
      </c>
      <c r="AU406" s="174" t="s">
        <v>81</v>
      </c>
      <c r="AV406" s="14" t="s">
        <v>145</v>
      </c>
      <c r="AW406" s="14" t="s">
        <v>28</v>
      </c>
      <c r="AX406" s="14" t="s">
        <v>71</v>
      </c>
      <c r="AY406" s="174" t="s">
        <v>144</v>
      </c>
    </row>
    <row r="407" spans="2:65" s="15" customFormat="1">
      <c r="B407" s="180"/>
      <c r="D407" s="149" t="s">
        <v>153</v>
      </c>
      <c r="E407" s="181" t="s">
        <v>1</v>
      </c>
      <c r="F407" s="182" t="s">
        <v>182</v>
      </c>
      <c r="H407" s="183">
        <v>163.446</v>
      </c>
      <c r="I407" s="184"/>
      <c r="L407" s="180"/>
      <c r="M407" s="185"/>
      <c r="T407" s="186"/>
      <c r="AT407" s="181" t="s">
        <v>153</v>
      </c>
      <c r="AU407" s="181" t="s">
        <v>81</v>
      </c>
      <c r="AV407" s="15" t="s">
        <v>151</v>
      </c>
      <c r="AW407" s="15" t="s">
        <v>28</v>
      </c>
      <c r="AX407" s="15" t="s">
        <v>79</v>
      </c>
      <c r="AY407" s="181" t="s">
        <v>144</v>
      </c>
    </row>
    <row r="408" spans="2:65" s="1" customFormat="1" ht="16.5" customHeight="1">
      <c r="B408" s="133"/>
      <c r="C408" s="162" t="s">
        <v>476</v>
      </c>
      <c r="D408" s="162" t="s">
        <v>163</v>
      </c>
      <c r="E408" s="163" t="s">
        <v>1557</v>
      </c>
      <c r="F408" s="164" t="s">
        <v>1558</v>
      </c>
      <c r="G408" s="165" t="s">
        <v>171</v>
      </c>
      <c r="H408" s="166">
        <v>189.70599999999999</v>
      </c>
      <c r="I408" s="167"/>
      <c r="J408" s="168">
        <f>ROUND(I408*H408,2)</f>
        <v>0</v>
      </c>
      <c r="K408" s="169"/>
      <c r="L408" s="170"/>
      <c r="M408" s="171" t="s">
        <v>1</v>
      </c>
      <c r="N408" s="172" t="s">
        <v>36</v>
      </c>
      <c r="P408" s="144">
        <f>O408*H408</f>
        <v>0</v>
      </c>
      <c r="Q408" s="144">
        <v>1.26E-2</v>
      </c>
      <c r="R408" s="144">
        <f>Q408*H408</f>
        <v>2.3902956</v>
      </c>
      <c r="S408" s="144">
        <v>0</v>
      </c>
      <c r="T408" s="145">
        <f>S408*H408</f>
        <v>0</v>
      </c>
      <c r="AR408" s="146" t="s">
        <v>355</v>
      </c>
      <c r="AT408" s="146" t="s">
        <v>163</v>
      </c>
      <c r="AU408" s="146" t="s">
        <v>81</v>
      </c>
      <c r="AY408" s="17" t="s">
        <v>144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7" t="s">
        <v>79</v>
      </c>
      <c r="BK408" s="147">
        <f>ROUND(I408*H408,2)</f>
        <v>0</v>
      </c>
      <c r="BL408" s="17" t="s">
        <v>265</v>
      </c>
      <c r="BM408" s="146" t="s">
        <v>1559</v>
      </c>
    </row>
    <row r="409" spans="2:65" s="13" customFormat="1">
      <c r="B409" s="155"/>
      <c r="D409" s="149" t="s">
        <v>153</v>
      </c>
      <c r="E409" s="156" t="s">
        <v>1</v>
      </c>
      <c r="F409" s="157" t="s">
        <v>1670</v>
      </c>
      <c r="H409" s="158">
        <v>163.446</v>
      </c>
      <c r="I409" s="159"/>
      <c r="L409" s="155"/>
      <c r="M409" s="160"/>
      <c r="T409" s="161"/>
      <c r="AT409" s="156" t="s">
        <v>153</v>
      </c>
      <c r="AU409" s="156" t="s">
        <v>81</v>
      </c>
      <c r="AV409" s="13" t="s">
        <v>81</v>
      </c>
      <c r="AW409" s="13" t="s">
        <v>28</v>
      </c>
      <c r="AX409" s="13" t="s">
        <v>71</v>
      </c>
      <c r="AY409" s="156" t="s">
        <v>144</v>
      </c>
    </row>
    <row r="410" spans="2:65" s="13" customFormat="1">
      <c r="B410" s="155"/>
      <c r="D410" s="149" t="s">
        <v>153</v>
      </c>
      <c r="E410" s="156" t="s">
        <v>1</v>
      </c>
      <c r="F410" s="157" t="s">
        <v>1540</v>
      </c>
      <c r="H410" s="158">
        <v>4.9119999999999999</v>
      </c>
      <c r="I410" s="159"/>
      <c r="L410" s="155"/>
      <c r="M410" s="160"/>
      <c r="T410" s="161"/>
      <c r="AT410" s="156" t="s">
        <v>153</v>
      </c>
      <c r="AU410" s="156" t="s">
        <v>81</v>
      </c>
      <c r="AV410" s="13" t="s">
        <v>81</v>
      </c>
      <c r="AW410" s="13" t="s">
        <v>28</v>
      </c>
      <c r="AX410" s="13" t="s">
        <v>71</v>
      </c>
      <c r="AY410" s="156" t="s">
        <v>144</v>
      </c>
    </row>
    <row r="411" spans="2:65" s="13" customFormat="1">
      <c r="B411" s="155"/>
      <c r="D411" s="149" t="s">
        <v>153</v>
      </c>
      <c r="E411" s="156" t="s">
        <v>1</v>
      </c>
      <c r="F411" s="157" t="s">
        <v>1679</v>
      </c>
      <c r="H411" s="158">
        <v>4.1020000000000003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28</v>
      </c>
      <c r="AX411" s="13" t="s">
        <v>71</v>
      </c>
      <c r="AY411" s="156" t="s">
        <v>144</v>
      </c>
    </row>
    <row r="412" spans="2:65" s="15" customFormat="1">
      <c r="B412" s="180"/>
      <c r="D412" s="149" t="s">
        <v>153</v>
      </c>
      <c r="E412" s="181" t="s">
        <v>1</v>
      </c>
      <c r="F412" s="182" t="s">
        <v>182</v>
      </c>
      <c r="H412" s="183">
        <v>172.46</v>
      </c>
      <c r="I412" s="184"/>
      <c r="L412" s="180"/>
      <c r="M412" s="185"/>
      <c r="T412" s="186"/>
      <c r="AT412" s="181" t="s">
        <v>153</v>
      </c>
      <c r="AU412" s="181" t="s">
        <v>81</v>
      </c>
      <c r="AV412" s="15" t="s">
        <v>151</v>
      </c>
      <c r="AW412" s="15" t="s">
        <v>28</v>
      </c>
      <c r="AX412" s="15" t="s">
        <v>79</v>
      </c>
      <c r="AY412" s="181" t="s">
        <v>144</v>
      </c>
    </row>
    <row r="413" spans="2:65" s="13" customFormat="1">
      <c r="B413" s="155"/>
      <c r="D413" s="149" t="s">
        <v>153</v>
      </c>
      <c r="F413" s="157" t="s">
        <v>1680</v>
      </c>
      <c r="H413" s="158">
        <v>189.70599999999999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3</v>
      </c>
      <c r="AX413" s="13" t="s">
        <v>79</v>
      </c>
      <c r="AY413" s="156" t="s">
        <v>144</v>
      </c>
    </row>
    <row r="414" spans="2:65" s="1" customFormat="1" ht="24.2" customHeight="1">
      <c r="B414" s="133"/>
      <c r="C414" s="193" t="s">
        <v>484</v>
      </c>
      <c r="D414" s="193" t="s">
        <v>147</v>
      </c>
      <c r="E414" s="194" t="s">
        <v>1561</v>
      </c>
      <c r="F414" s="195" t="s">
        <v>1562</v>
      </c>
      <c r="G414" s="196" t="s">
        <v>279</v>
      </c>
      <c r="H414" s="197">
        <v>95</v>
      </c>
      <c r="I414" s="198"/>
      <c r="J414" s="198">
        <f>ROUND(I414*H414,2)</f>
        <v>0</v>
      </c>
      <c r="K414" s="141"/>
      <c r="L414" s="32"/>
      <c r="M414" s="142" t="s">
        <v>1</v>
      </c>
      <c r="N414" s="143" t="s">
        <v>36</v>
      </c>
      <c r="P414" s="144">
        <f>O414*H414</f>
        <v>0</v>
      </c>
      <c r="Q414" s="144">
        <v>1.8000000000000001E-4</v>
      </c>
      <c r="R414" s="144">
        <f>Q414*H414</f>
        <v>1.7100000000000001E-2</v>
      </c>
      <c r="S414" s="144">
        <v>0</v>
      </c>
      <c r="T414" s="145">
        <f>S414*H414</f>
        <v>0</v>
      </c>
      <c r="AR414" s="146" t="s">
        <v>265</v>
      </c>
      <c r="AT414" s="146" t="s">
        <v>147</v>
      </c>
      <c r="AU414" s="146" t="s">
        <v>81</v>
      </c>
      <c r="AY414" s="17" t="s">
        <v>144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79</v>
      </c>
      <c r="BK414" s="147">
        <f>ROUND(I414*H414,2)</f>
        <v>0</v>
      </c>
      <c r="BL414" s="17" t="s">
        <v>265</v>
      </c>
      <c r="BM414" s="146" t="s">
        <v>1681</v>
      </c>
    </row>
    <row r="415" spans="2:65" s="13" customFormat="1">
      <c r="B415" s="155"/>
      <c r="D415" s="149" t="s">
        <v>153</v>
      </c>
      <c r="E415" s="156" t="s">
        <v>1</v>
      </c>
      <c r="F415" s="157" t="s">
        <v>1564</v>
      </c>
      <c r="H415" s="158">
        <v>95</v>
      </c>
      <c r="I415" s="159"/>
      <c r="L415" s="155"/>
      <c r="M415" s="160"/>
      <c r="T415" s="161"/>
      <c r="AT415" s="156" t="s">
        <v>153</v>
      </c>
      <c r="AU415" s="156" t="s">
        <v>81</v>
      </c>
      <c r="AV415" s="13" t="s">
        <v>81</v>
      </c>
      <c r="AW415" s="13" t="s">
        <v>28</v>
      </c>
      <c r="AX415" s="13" t="s">
        <v>79</v>
      </c>
      <c r="AY415" s="156" t="s">
        <v>144</v>
      </c>
    </row>
    <row r="416" spans="2:65" s="1" customFormat="1" ht="16.5" customHeight="1">
      <c r="B416" s="133"/>
      <c r="C416" s="455" t="s">
        <v>488</v>
      </c>
      <c r="D416" s="455" t="s">
        <v>163</v>
      </c>
      <c r="E416" s="456" t="s">
        <v>1565</v>
      </c>
      <c r="F416" s="457" t="s">
        <v>1566</v>
      </c>
      <c r="G416" s="458" t="s">
        <v>279</v>
      </c>
      <c r="H416" s="459">
        <v>99.75</v>
      </c>
      <c r="I416" s="460"/>
      <c r="J416" s="460">
        <f>ROUND(I416*H416,2)</f>
        <v>0</v>
      </c>
      <c r="K416" s="169"/>
      <c r="L416" s="170"/>
      <c r="M416" s="171" t="s">
        <v>1</v>
      </c>
      <c r="N416" s="172" t="s">
        <v>36</v>
      </c>
      <c r="P416" s="144">
        <f>O416*H416</f>
        <v>0</v>
      </c>
      <c r="Q416" s="144">
        <v>1.2E-4</v>
      </c>
      <c r="R416" s="144">
        <f>Q416*H416</f>
        <v>1.197E-2</v>
      </c>
      <c r="S416" s="144">
        <v>0</v>
      </c>
      <c r="T416" s="145">
        <f>S416*H416</f>
        <v>0</v>
      </c>
      <c r="AR416" s="146" t="s">
        <v>355</v>
      </c>
      <c r="AT416" s="146" t="s">
        <v>163</v>
      </c>
      <c r="AU416" s="146" t="s">
        <v>81</v>
      </c>
      <c r="AY416" s="17" t="s">
        <v>144</v>
      </c>
      <c r="BE416" s="147">
        <f>IF(N416="základní",J416,0)</f>
        <v>0</v>
      </c>
      <c r="BF416" s="147">
        <f>IF(N416="snížená",J416,0)</f>
        <v>0</v>
      </c>
      <c r="BG416" s="147">
        <f>IF(N416="zákl. přenesená",J416,0)</f>
        <v>0</v>
      </c>
      <c r="BH416" s="147">
        <f>IF(N416="sníž. přenesená",J416,0)</f>
        <v>0</v>
      </c>
      <c r="BI416" s="147">
        <f>IF(N416="nulová",J416,0)</f>
        <v>0</v>
      </c>
      <c r="BJ416" s="17" t="s">
        <v>79</v>
      </c>
      <c r="BK416" s="147">
        <f>ROUND(I416*H416,2)</f>
        <v>0</v>
      </c>
      <c r="BL416" s="17" t="s">
        <v>265</v>
      </c>
      <c r="BM416" s="146" t="s">
        <v>1682</v>
      </c>
    </row>
    <row r="417" spans="2:65" s="13" customFormat="1">
      <c r="B417" s="155"/>
      <c r="D417" s="149" t="s">
        <v>153</v>
      </c>
      <c r="F417" s="157" t="s">
        <v>1568</v>
      </c>
      <c r="H417" s="158">
        <v>99.75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3</v>
      </c>
      <c r="AX417" s="13" t="s">
        <v>79</v>
      </c>
      <c r="AY417" s="156" t="s">
        <v>144</v>
      </c>
    </row>
    <row r="418" spans="2:65" s="1" customFormat="1" ht="16.5" customHeight="1">
      <c r="B418" s="133"/>
      <c r="C418" s="193" t="s">
        <v>495</v>
      </c>
      <c r="D418" s="193" t="s">
        <v>147</v>
      </c>
      <c r="E418" s="194" t="s">
        <v>1569</v>
      </c>
      <c r="F418" s="195" t="s">
        <v>1534</v>
      </c>
      <c r="G418" s="196" t="s">
        <v>171</v>
      </c>
      <c r="H418" s="197">
        <v>172.46</v>
      </c>
      <c r="I418" s="198"/>
      <c r="J418" s="198">
        <f>ROUND(I418*H418,2)</f>
        <v>0</v>
      </c>
      <c r="K418" s="141"/>
      <c r="L418" s="32"/>
      <c r="M418" s="142" t="s">
        <v>1</v>
      </c>
      <c r="N418" s="143" t="s">
        <v>36</v>
      </c>
      <c r="P418" s="144">
        <f>O418*H418</f>
        <v>0</v>
      </c>
      <c r="Q418" s="144">
        <v>5.0000000000000002E-5</v>
      </c>
      <c r="R418" s="144">
        <f>Q418*H418</f>
        <v>8.6230000000000005E-3</v>
      </c>
      <c r="S418" s="144">
        <v>0</v>
      </c>
      <c r="T418" s="145">
        <f>S418*H418</f>
        <v>0</v>
      </c>
      <c r="AR418" s="146" t="s">
        <v>265</v>
      </c>
      <c r="AT418" s="146" t="s">
        <v>147</v>
      </c>
      <c r="AU418" s="146" t="s">
        <v>81</v>
      </c>
      <c r="AY418" s="17" t="s">
        <v>144</v>
      </c>
      <c r="BE418" s="147">
        <f>IF(N418="základní",J418,0)</f>
        <v>0</v>
      </c>
      <c r="BF418" s="147">
        <f>IF(N418="snížená",J418,0)</f>
        <v>0</v>
      </c>
      <c r="BG418" s="147">
        <f>IF(N418="zákl. přenesená",J418,0)</f>
        <v>0</v>
      </c>
      <c r="BH418" s="147">
        <f>IF(N418="sníž. přenesená",J418,0)</f>
        <v>0</v>
      </c>
      <c r="BI418" s="147">
        <f>IF(N418="nulová",J418,0)</f>
        <v>0</v>
      </c>
      <c r="BJ418" s="17" t="s">
        <v>79</v>
      </c>
      <c r="BK418" s="147">
        <f>ROUND(I418*H418,2)</f>
        <v>0</v>
      </c>
      <c r="BL418" s="17" t="s">
        <v>265</v>
      </c>
      <c r="BM418" s="146" t="s">
        <v>1683</v>
      </c>
    </row>
    <row r="419" spans="2:65" s="13" customFormat="1">
      <c r="B419" s="155"/>
      <c r="D419" s="149" t="s">
        <v>153</v>
      </c>
      <c r="E419" s="156" t="s">
        <v>1</v>
      </c>
      <c r="F419" s="157" t="s">
        <v>1684</v>
      </c>
      <c r="H419" s="158">
        <v>172.46</v>
      </c>
      <c r="I419" s="159"/>
      <c r="L419" s="155"/>
      <c r="M419" s="160"/>
      <c r="T419" s="161"/>
      <c r="AT419" s="156" t="s">
        <v>153</v>
      </c>
      <c r="AU419" s="156" t="s">
        <v>81</v>
      </c>
      <c r="AV419" s="13" t="s">
        <v>81</v>
      </c>
      <c r="AW419" s="13" t="s">
        <v>28</v>
      </c>
      <c r="AX419" s="13" t="s">
        <v>79</v>
      </c>
      <c r="AY419" s="156" t="s">
        <v>144</v>
      </c>
    </row>
    <row r="420" spans="2:65" s="1" customFormat="1" ht="24.2" customHeight="1">
      <c r="B420" s="133"/>
      <c r="C420" s="134" t="s">
        <v>516</v>
      </c>
      <c r="D420" s="134" t="s">
        <v>147</v>
      </c>
      <c r="E420" s="135" t="s">
        <v>1572</v>
      </c>
      <c r="F420" s="136" t="s">
        <v>1573</v>
      </c>
      <c r="G420" s="137" t="s">
        <v>279</v>
      </c>
      <c r="H420" s="138">
        <v>24.56</v>
      </c>
      <c r="I420" s="139"/>
      <c r="J420" s="140">
        <f>ROUND(I420*H420,2)</f>
        <v>0</v>
      </c>
      <c r="K420" s="141"/>
      <c r="L420" s="32"/>
      <c r="M420" s="142" t="s">
        <v>1</v>
      </c>
      <c r="N420" s="143" t="s">
        <v>36</v>
      </c>
      <c r="P420" s="144">
        <f>O420*H420</f>
        <v>0</v>
      </c>
      <c r="Q420" s="144">
        <v>9.5E-4</v>
      </c>
      <c r="R420" s="144">
        <f>Q420*H420</f>
        <v>2.3331999999999999E-2</v>
      </c>
      <c r="S420" s="144">
        <v>0</v>
      </c>
      <c r="T420" s="145">
        <f>S420*H420</f>
        <v>0</v>
      </c>
      <c r="AR420" s="146" t="s">
        <v>265</v>
      </c>
      <c r="AT420" s="146" t="s">
        <v>147</v>
      </c>
      <c r="AU420" s="146" t="s">
        <v>81</v>
      </c>
      <c r="AY420" s="17" t="s">
        <v>144</v>
      </c>
      <c r="BE420" s="147">
        <f>IF(N420="základní",J420,0)</f>
        <v>0</v>
      </c>
      <c r="BF420" s="147">
        <f>IF(N420="snížená",J420,0)</f>
        <v>0</v>
      </c>
      <c r="BG420" s="147">
        <f>IF(N420="zákl. přenesená",J420,0)</f>
        <v>0</v>
      </c>
      <c r="BH420" s="147">
        <f>IF(N420="sníž. přenesená",J420,0)</f>
        <v>0</v>
      </c>
      <c r="BI420" s="147">
        <f>IF(N420="nulová",J420,0)</f>
        <v>0</v>
      </c>
      <c r="BJ420" s="17" t="s">
        <v>79</v>
      </c>
      <c r="BK420" s="147">
        <f>ROUND(I420*H420,2)</f>
        <v>0</v>
      </c>
      <c r="BL420" s="17" t="s">
        <v>265</v>
      </c>
      <c r="BM420" s="146" t="s">
        <v>1574</v>
      </c>
    </row>
    <row r="421" spans="2:65" s="12" customFormat="1">
      <c r="B421" s="148"/>
      <c r="D421" s="149" t="s">
        <v>153</v>
      </c>
      <c r="E421" s="150" t="s">
        <v>1</v>
      </c>
      <c r="F421" s="151" t="s">
        <v>597</v>
      </c>
      <c r="H421" s="150" t="s">
        <v>1</v>
      </c>
      <c r="I421" s="152"/>
      <c r="L421" s="148"/>
      <c r="M421" s="153"/>
      <c r="T421" s="154"/>
      <c r="AT421" s="150" t="s">
        <v>153</v>
      </c>
      <c r="AU421" s="150" t="s">
        <v>81</v>
      </c>
      <c r="AV421" s="12" t="s">
        <v>79</v>
      </c>
      <c r="AW421" s="12" t="s">
        <v>28</v>
      </c>
      <c r="AX421" s="12" t="s">
        <v>71</v>
      </c>
      <c r="AY421" s="150" t="s">
        <v>144</v>
      </c>
    </row>
    <row r="422" spans="2:65" s="12" customFormat="1">
      <c r="B422" s="148"/>
      <c r="D422" s="149" t="s">
        <v>153</v>
      </c>
      <c r="E422" s="150" t="s">
        <v>1</v>
      </c>
      <c r="F422" s="151" t="s">
        <v>611</v>
      </c>
      <c r="H422" s="150" t="s">
        <v>1</v>
      </c>
      <c r="I422" s="152"/>
      <c r="L422" s="148"/>
      <c r="M422" s="153"/>
      <c r="T422" s="154"/>
      <c r="AT422" s="150" t="s">
        <v>153</v>
      </c>
      <c r="AU422" s="150" t="s">
        <v>81</v>
      </c>
      <c r="AV422" s="12" t="s">
        <v>79</v>
      </c>
      <c r="AW422" s="12" t="s">
        <v>28</v>
      </c>
      <c r="AX422" s="12" t="s">
        <v>71</v>
      </c>
      <c r="AY422" s="150" t="s">
        <v>144</v>
      </c>
    </row>
    <row r="423" spans="2:65" s="13" customFormat="1">
      <c r="B423" s="155"/>
      <c r="D423" s="149" t="s">
        <v>153</v>
      </c>
      <c r="E423" s="156" t="s">
        <v>1</v>
      </c>
      <c r="F423" s="157" t="s">
        <v>1575</v>
      </c>
      <c r="H423" s="158">
        <v>3.2</v>
      </c>
      <c r="I423" s="159"/>
      <c r="L423" s="155"/>
      <c r="M423" s="160"/>
      <c r="T423" s="161"/>
      <c r="AT423" s="156" t="s">
        <v>153</v>
      </c>
      <c r="AU423" s="156" t="s">
        <v>81</v>
      </c>
      <c r="AV423" s="13" t="s">
        <v>81</v>
      </c>
      <c r="AW423" s="13" t="s">
        <v>28</v>
      </c>
      <c r="AX423" s="13" t="s">
        <v>71</v>
      </c>
      <c r="AY423" s="156" t="s">
        <v>144</v>
      </c>
    </row>
    <row r="424" spans="2:65" s="12" customFormat="1">
      <c r="B424" s="148"/>
      <c r="D424" s="149" t="s">
        <v>153</v>
      </c>
      <c r="E424" s="150" t="s">
        <v>1</v>
      </c>
      <c r="F424" s="151" t="s">
        <v>613</v>
      </c>
      <c r="H424" s="150" t="s">
        <v>1</v>
      </c>
      <c r="I424" s="152"/>
      <c r="L424" s="148"/>
      <c r="M424" s="153"/>
      <c r="T424" s="154"/>
      <c r="AT424" s="150" t="s">
        <v>153</v>
      </c>
      <c r="AU424" s="150" t="s">
        <v>81</v>
      </c>
      <c r="AV424" s="12" t="s">
        <v>79</v>
      </c>
      <c r="AW424" s="12" t="s">
        <v>28</v>
      </c>
      <c r="AX424" s="12" t="s">
        <v>71</v>
      </c>
      <c r="AY424" s="150" t="s">
        <v>144</v>
      </c>
    </row>
    <row r="425" spans="2:65" s="13" customFormat="1">
      <c r="B425" s="155"/>
      <c r="D425" s="149" t="s">
        <v>153</v>
      </c>
      <c r="E425" s="156" t="s">
        <v>1</v>
      </c>
      <c r="F425" s="157" t="s">
        <v>1576</v>
      </c>
      <c r="H425" s="158">
        <v>6.84</v>
      </c>
      <c r="I425" s="159"/>
      <c r="L425" s="155"/>
      <c r="M425" s="160"/>
      <c r="T425" s="161"/>
      <c r="AT425" s="156" t="s">
        <v>153</v>
      </c>
      <c r="AU425" s="156" t="s">
        <v>81</v>
      </c>
      <c r="AV425" s="13" t="s">
        <v>81</v>
      </c>
      <c r="AW425" s="13" t="s">
        <v>28</v>
      </c>
      <c r="AX425" s="13" t="s">
        <v>71</v>
      </c>
      <c r="AY425" s="156" t="s">
        <v>144</v>
      </c>
    </row>
    <row r="426" spans="2:65" s="12" customFormat="1">
      <c r="B426" s="148"/>
      <c r="D426" s="149" t="s">
        <v>153</v>
      </c>
      <c r="E426" s="150" t="s">
        <v>1</v>
      </c>
      <c r="F426" s="151" t="s">
        <v>232</v>
      </c>
      <c r="H426" s="150" t="s">
        <v>1</v>
      </c>
      <c r="I426" s="152"/>
      <c r="L426" s="148"/>
      <c r="M426" s="153"/>
      <c r="T426" s="154"/>
      <c r="AT426" s="150" t="s">
        <v>153</v>
      </c>
      <c r="AU426" s="150" t="s">
        <v>81</v>
      </c>
      <c r="AV426" s="12" t="s">
        <v>79</v>
      </c>
      <c r="AW426" s="12" t="s">
        <v>28</v>
      </c>
      <c r="AX426" s="12" t="s">
        <v>71</v>
      </c>
      <c r="AY426" s="150" t="s">
        <v>144</v>
      </c>
    </row>
    <row r="427" spans="2:65" s="13" customFormat="1">
      <c r="B427" s="155"/>
      <c r="D427" s="149" t="s">
        <v>153</v>
      </c>
      <c r="E427" s="156" t="s">
        <v>1</v>
      </c>
      <c r="F427" s="157" t="s">
        <v>1577</v>
      </c>
      <c r="H427" s="158">
        <v>4.84</v>
      </c>
      <c r="I427" s="159"/>
      <c r="L427" s="155"/>
      <c r="M427" s="160"/>
      <c r="T427" s="161"/>
      <c r="AT427" s="156" t="s">
        <v>153</v>
      </c>
      <c r="AU427" s="156" t="s">
        <v>81</v>
      </c>
      <c r="AV427" s="13" t="s">
        <v>81</v>
      </c>
      <c r="AW427" s="13" t="s">
        <v>28</v>
      </c>
      <c r="AX427" s="13" t="s">
        <v>71</v>
      </c>
      <c r="AY427" s="156" t="s">
        <v>144</v>
      </c>
    </row>
    <row r="428" spans="2:65" s="14" customFormat="1">
      <c r="B428" s="173"/>
      <c r="D428" s="149" t="s">
        <v>153</v>
      </c>
      <c r="E428" s="174" t="s">
        <v>1</v>
      </c>
      <c r="F428" s="175" t="s">
        <v>178</v>
      </c>
      <c r="H428" s="176">
        <v>14.88</v>
      </c>
      <c r="I428" s="177"/>
      <c r="L428" s="173"/>
      <c r="M428" s="178"/>
      <c r="T428" s="179"/>
      <c r="AT428" s="174" t="s">
        <v>153</v>
      </c>
      <c r="AU428" s="174" t="s">
        <v>81</v>
      </c>
      <c r="AV428" s="14" t="s">
        <v>145</v>
      </c>
      <c r="AW428" s="14" t="s">
        <v>28</v>
      </c>
      <c r="AX428" s="14" t="s">
        <v>71</v>
      </c>
      <c r="AY428" s="174" t="s">
        <v>144</v>
      </c>
    </row>
    <row r="429" spans="2:65" s="12" customFormat="1">
      <c r="B429" s="148"/>
      <c r="D429" s="149" t="s">
        <v>153</v>
      </c>
      <c r="E429" s="150" t="s">
        <v>1</v>
      </c>
      <c r="F429" s="151" t="s">
        <v>599</v>
      </c>
      <c r="H429" s="150" t="s">
        <v>1</v>
      </c>
      <c r="I429" s="152"/>
      <c r="L429" s="148"/>
      <c r="M429" s="153"/>
      <c r="T429" s="154"/>
      <c r="AT429" s="150" t="s">
        <v>153</v>
      </c>
      <c r="AU429" s="150" t="s">
        <v>81</v>
      </c>
      <c r="AV429" s="12" t="s">
        <v>79</v>
      </c>
      <c r="AW429" s="12" t="s">
        <v>28</v>
      </c>
      <c r="AX429" s="12" t="s">
        <v>71</v>
      </c>
      <c r="AY429" s="150" t="s">
        <v>144</v>
      </c>
    </row>
    <row r="430" spans="2:65" s="12" customFormat="1">
      <c r="B430" s="148"/>
      <c r="D430" s="149" t="s">
        <v>153</v>
      </c>
      <c r="E430" s="150" t="s">
        <v>1</v>
      </c>
      <c r="F430" s="151" t="s">
        <v>618</v>
      </c>
      <c r="H430" s="150" t="s">
        <v>1</v>
      </c>
      <c r="I430" s="152"/>
      <c r="L430" s="148"/>
      <c r="M430" s="153"/>
      <c r="T430" s="154"/>
      <c r="AT430" s="150" t="s">
        <v>153</v>
      </c>
      <c r="AU430" s="150" t="s">
        <v>81</v>
      </c>
      <c r="AV430" s="12" t="s">
        <v>79</v>
      </c>
      <c r="AW430" s="12" t="s">
        <v>28</v>
      </c>
      <c r="AX430" s="12" t="s">
        <v>71</v>
      </c>
      <c r="AY430" s="150" t="s">
        <v>144</v>
      </c>
    </row>
    <row r="431" spans="2:65" s="13" customFormat="1">
      <c r="B431" s="155"/>
      <c r="D431" s="149" t="s">
        <v>153</v>
      </c>
      <c r="E431" s="156" t="s">
        <v>1</v>
      </c>
      <c r="F431" s="157" t="s">
        <v>1577</v>
      </c>
      <c r="H431" s="158">
        <v>4.84</v>
      </c>
      <c r="I431" s="159"/>
      <c r="L431" s="155"/>
      <c r="M431" s="160"/>
      <c r="T431" s="161"/>
      <c r="AT431" s="156" t="s">
        <v>153</v>
      </c>
      <c r="AU431" s="156" t="s">
        <v>81</v>
      </c>
      <c r="AV431" s="13" t="s">
        <v>81</v>
      </c>
      <c r="AW431" s="13" t="s">
        <v>28</v>
      </c>
      <c r="AX431" s="13" t="s">
        <v>71</v>
      </c>
      <c r="AY431" s="156" t="s">
        <v>144</v>
      </c>
    </row>
    <row r="432" spans="2:65" s="12" customFormat="1">
      <c r="B432" s="148"/>
      <c r="D432" s="149" t="s">
        <v>153</v>
      </c>
      <c r="E432" s="150" t="s">
        <v>1</v>
      </c>
      <c r="F432" s="151" t="s">
        <v>620</v>
      </c>
      <c r="H432" s="150" t="s">
        <v>1</v>
      </c>
      <c r="I432" s="152"/>
      <c r="L432" s="148"/>
      <c r="M432" s="153"/>
      <c r="T432" s="154"/>
      <c r="AT432" s="150" t="s">
        <v>153</v>
      </c>
      <c r="AU432" s="150" t="s">
        <v>81</v>
      </c>
      <c r="AV432" s="12" t="s">
        <v>79</v>
      </c>
      <c r="AW432" s="12" t="s">
        <v>28</v>
      </c>
      <c r="AX432" s="12" t="s">
        <v>71</v>
      </c>
      <c r="AY432" s="150" t="s">
        <v>144</v>
      </c>
    </row>
    <row r="433" spans="2:65" s="13" customFormat="1">
      <c r="B433" s="155"/>
      <c r="D433" s="149" t="s">
        <v>153</v>
      </c>
      <c r="E433" s="156" t="s">
        <v>1</v>
      </c>
      <c r="F433" s="157" t="s">
        <v>1577</v>
      </c>
      <c r="H433" s="158">
        <v>4.84</v>
      </c>
      <c r="I433" s="159"/>
      <c r="L433" s="155"/>
      <c r="M433" s="160"/>
      <c r="T433" s="161"/>
      <c r="AT433" s="156" t="s">
        <v>153</v>
      </c>
      <c r="AU433" s="156" t="s">
        <v>81</v>
      </c>
      <c r="AV433" s="13" t="s">
        <v>81</v>
      </c>
      <c r="AW433" s="13" t="s">
        <v>28</v>
      </c>
      <c r="AX433" s="13" t="s">
        <v>71</v>
      </c>
      <c r="AY433" s="156" t="s">
        <v>144</v>
      </c>
    </row>
    <row r="434" spans="2:65" s="14" customFormat="1">
      <c r="B434" s="173"/>
      <c r="D434" s="149" t="s">
        <v>153</v>
      </c>
      <c r="E434" s="174" t="s">
        <v>1</v>
      </c>
      <c r="F434" s="175" t="s">
        <v>178</v>
      </c>
      <c r="H434" s="176">
        <v>9.68</v>
      </c>
      <c r="I434" s="177"/>
      <c r="L434" s="173"/>
      <c r="M434" s="178"/>
      <c r="T434" s="179"/>
      <c r="AT434" s="174" t="s">
        <v>153</v>
      </c>
      <c r="AU434" s="174" t="s">
        <v>81</v>
      </c>
      <c r="AV434" s="14" t="s">
        <v>145</v>
      </c>
      <c r="AW434" s="14" t="s">
        <v>28</v>
      </c>
      <c r="AX434" s="14" t="s">
        <v>71</v>
      </c>
      <c r="AY434" s="174" t="s">
        <v>144</v>
      </c>
    </row>
    <row r="435" spans="2:65" s="15" customFormat="1">
      <c r="B435" s="180"/>
      <c r="D435" s="149" t="s">
        <v>153</v>
      </c>
      <c r="E435" s="181" t="s">
        <v>1</v>
      </c>
      <c r="F435" s="182" t="s">
        <v>182</v>
      </c>
      <c r="H435" s="183">
        <v>24.56</v>
      </c>
      <c r="I435" s="184"/>
      <c r="L435" s="180"/>
      <c r="M435" s="185"/>
      <c r="T435" s="186"/>
      <c r="AT435" s="181" t="s">
        <v>153</v>
      </c>
      <c r="AU435" s="181" t="s">
        <v>81</v>
      </c>
      <c r="AV435" s="15" t="s">
        <v>151</v>
      </c>
      <c r="AW435" s="15" t="s">
        <v>28</v>
      </c>
      <c r="AX435" s="15" t="s">
        <v>79</v>
      </c>
      <c r="AY435" s="181" t="s">
        <v>144</v>
      </c>
    </row>
    <row r="436" spans="2:65" s="1" customFormat="1" ht="33" customHeight="1">
      <c r="B436" s="133"/>
      <c r="C436" s="134" t="s">
        <v>523</v>
      </c>
      <c r="D436" s="134" t="s">
        <v>147</v>
      </c>
      <c r="E436" s="135" t="s">
        <v>1578</v>
      </c>
      <c r="F436" s="136" t="s">
        <v>1579</v>
      </c>
      <c r="G436" s="137" t="s">
        <v>279</v>
      </c>
      <c r="H436" s="138">
        <v>20.51</v>
      </c>
      <c r="I436" s="139"/>
      <c r="J436" s="140">
        <f>ROUND(I436*H436,2)</f>
        <v>0</v>
      </c>
      <c r="K436" s="141"/>
      <c r="L436" s="32"/>
      <c r="M436" s="142" t="s">
        <v>1</v>
      </c>
      <c r="N436" s="143" t="s">
        <v>36</v>
      </c>
      <c r="P436" s="144">
        <f>O436*H436</f>
        <v>0</v>
      </c>
      <c r="Q436" s="144">
        <v>9.7999999999999997E-4</v>
      </c>
      <c r="R436" s="144">
        <f>Q436*H436</f>
        <v>2.0099800000000001E-2</v>
      </c>
      <c r="S436" s="144">
        <v>0</v>
      </c>
      <c r="T436" s="145">
        <f>S436*H436</f>
        <v>0</v>
      </c>
      <c r="AR436" s="146" t="s">
        <v>265</v>
      </c>
      <c r="AT436" s="146" t="s">
        <v>147</v>
      </c>
      <c r="AU436" s="146" t="s">
        <v>81</v>
      </c>
      <c r="AY436" s="17" t="s">
        <v>144</v>
      </c>
      <c r="BE436" s="147">
        <f>IF(N436="základní",J436,0)</f>
        <v>0</v>
      </c>
      <c r="BF436" s="147">
        <f>IF(N436="snížená",J436,0)</f>
        <v>0</v>
      </c>
      <c r="BG436" s="147">
        <f>IF(N436="zákl. přenesená",J436,0)</f>
        <v>0</v>
      </c>
      <c r="BH436" s="147">
        <f>IF(N436="sníž. přenesená",J436,0)</f>
        <v>0</v>
      </c>
      <c r="BI436" s="147">
        <f>IF(N436="nulová",J436,0)</f>
        <v>0</v>
      </c>
      <c r="BJ436" s="17" t="s">
        <v>79</v>
      </c>
      <c r="BK436" s="147">
        <f>ROUND(I436*H436,2)</f>
        <v>0</v>
      </c>
      <c r="BL436" s="17" t="s">
        <v>265</v>
      </c>
      <c r="BM436" s="146" t="s">
        <v>1580</v>
      </c>
    </row>
    <row r="437" spans="2:65" s="12" customFormat="1">
      <c r="B437" s="148"/>
      <c r="D437" s="149" t="s">
        <v>153</v>
      </c>
      <c r="E437" s="150" t="s">
        <v>1</v>
      </c>
      <c r="F437" s="151" t="s">
        <v>597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2" customFormat="1">
      <c r="B438" s="148"/>
      <c r="D438" s="149" t="s">
        <v>153</v>
      </c>
      <c r="E438" s="150" t="s">
        <v>1</v>
      </c>
      <c r="F438" s="151" t="s">
        <v>613</v>
      </c>
      <c r="H438" s="150" t="s">
        <v>1</v>
      </c>
      <c r="I438" s="152"/>
      <c r="L438" s="148"/>
      <c r="M438" s="153"/>
      <c r="T438" s="154"/>
      <c r="AT438" s="150" t="s">
        <v>153</v>
      </c>
      <c r="AU438" s="150" t="s">
        <v>81</v>
      </c>
      <c r="AV438" s="12" t="s">
        <v>79</v>
      </c>
      <c r="AW438" s="12" t="s">
        <v>28</v>
      </c>
      <c r="AX438" s="12" t="s">
        <v>71</v>
      </c>
      <c r="AY438" s="150" t="s">
        <v>144</v>
      </c>
    </row>
    <row r="439" spans="2:65" s="13" customFormat="1">
      <c r="B439" s="155"/>
      <c r="D439" s="149" t="s">
        <v>153</v>
      </c>
      <c r="E439" s="156" t="s">
        <v>1</v>
      </c>
      <c r="F439" s="157" t="s">
        <v>1581</v>
      </c>
      <c r="H439" s="158">
        <v>6.04</v>
      </c>
      <c r="I439" s="159"/>
      <c r="L439" s="155"/>
      <c r="M439" s="160"/>
      <c r="T439" s="161"/>
      <c r="AT439" s="156" t="s">
        <v>153</v>
      </c>
      <c r="AU439" s="156" t="s">
        <v>81</v>
      </c>
      <c r="AV439" s="13" t="s">
        <v>81</v>
      </c>
      <c r="AW439" s="13" t="s">
        <v>28</v>
      </c>
      <c r="AX439" s="13" t="s">
        <v>71</v>
      </c>
      <c r="AY439" s="156" t="s">
        <v>144</v>
      </c>
    </row>
    <row r="440" spans="2:65" s="12" customFormat="1">
      <c r="B440" s="148"/>
      <c r="D440" s="149" t="s">
        <v>153</v>
      </c>
      <c r="E440" s="150" t="s">
        <v>1</v>
      </c>
      <c r="F440" s="151" t="s">
        <v>614</v>
      </c>
      <c r="H440" s="150" t="s">
        <v>1</v>
      </c>
      <c r="I440" s="152"/>
      <c r="L440" s="148"/>
      <c r="M440" s="153"/>
      <c r="T440" s="154"/>
      <c r="AT440" s="150" t="s">
        <v>153</v>
      </c>
      <c r="AU440" s="150" t="s">
        <v>81</v>
      </c>
      <c r="AV440" s="12" t="s">
        <v>79</v>
      </c>
      <c r="AW440" s="12" t="s">
        <v>28</v>
      </c>
      <c r="AX440" s="12" t="s">
        <v>71</v>
      </c>
      <c r="AY440" s="150" t="s">
        <v>144</v>
      </c>
    </row>
    <row r="441" spans="2:65" s="13" customFormat="1">
      <c r="B441" s="155"/>
      <c r="D441" s="149" t="s">
        <v>153</v>
      </c>
      <c r="E441" s="156" t="s">
        <v>1</v>
      </c>
      <c r="F441" s="157" t="s">
        <v>1685</v>
      </c>
      <c r="H441" s="158">
        <v>4.9400000000000004</v>
      </c>
      <c r="I441" s="159"/>
      <c r="L441" s="155"/>
      <c r="M441" s="160"/>
      <c r="T441" s="161"/>
      <c r="AT441" s="156" t="s">
        <v>153</v>
      </c>
      <c r="AU441" s="156" t="s">
        <v>81</v>
      </c>
      <c r="AV441" s="13" t="s">
        <v>81</v>
      </c>
      <c r="AW441" s="13" t="s">
        <v>28</v>
      </c>
      <c r="AX441" s="13" t="s">
        <v>71</v>
      </c>
      <c r="AY441" s="156" t="s">
        <v>144</v>
      </c>
    </row>
    <row r="442" spans="2:65" s="14" customFormat="1">
      <c r="B442" s="173"/>
      <c r="D442" s="149" t="s">
        <v>153</v>
      </c>
      <c r="E442" s="174" t="s">
        <v>1</v>
      </c>
      <c r="F442" s="175" t="s">
        <v>178</v>
      </c>
      <c r="H442" s="176">
        <v>10.98</v>
      </c>
      <c r="I442" s="177"/>
      <c r="L442" s="173"/>
      <c r="M442" s="178"/>
      <c r="T442" s="179"/>
      <c r="AT442" s="174" t="s">
        <v>153</v>
      </c>
      <c r="AU442" s="174" t="s">
        <v>81</v>
      </c>
      <c r="AV442" s="14" t="s">
        <v>145</v>
      </c>
      <c r="AW442" s="14" t="s">
        <v>28</v>
      </c>
      <c r="AX442" s="14" t="s">
        <v>71</v>
      </c>
      <c r="AY442" s="174" t="s">
        <v>144</v>
      </c>
    </row>
    <row r="443" spans="2:65" s="12" customFormat="1">
      <c r="B443" s="148"/>
      <c r="D443" s="149" t="s">
        <v>153</v>
      </c>
      <c r="E443" s="150" t="s">
        <v>1</v>
      </c>
      <c r="F443" s="151" t="s">
        <v>599</v>
      </c>
      <c r="H443" s="150" t="s">
        <v>1</v>
      </c>
      <c r="I443" s="152"/>
      <c r="L443" s="148"/>
      <c r="M443" s="153"/>
      <c r="T443" s="154"/>
      <c r="AT443" s="150" t="s">
        <v>153</v>
      </c>
      <c r="AU443" s="150" t="s">
        <v>81</v>
      </c>
      <c r="AV443" s="12" t="s">
        <v>79</v>
      </c>
      <c r="AW443" s="12" t="s">
        <v>28</v>
      </c>
      <c r="AX443" s="12" t="s">
        <v>71</v>
      </c>
      <c r="AY443" s="150" t="s">
        <v>144</v>
      </c>
    </row>
    <row r="444" spans="2:65" s="12" customFormat="1">
      <c r="B444" s="148"/>
      <c r="D444" s="149" t="s">
        <v>153</v>
      </c>
      <c r="E444" s="150" t="s">
        <v>1</v>
      </c>
      <c r="F444" s="151" t="s">
        <v>616</v>
      </c>
      <c r="H444" s="150" t="s">
        <v>1</v>
      </c>
      <c r="I444" s="152"/>
      <c r="L444" s="148"/>
      <c r="M444" s="153"/>
      <c r="T444" s="154"/>
      <c r="AT444" s="150" t="s">
        <v>153</v>
      </c>
      <c r="AU444" s="150" t="s">
        <v>81</v>
      </c>
      <c r="AV444" s="12" t="s">
        <v>79</v>
      </c>
      <c r="AW444" s="12" t="s">
        <v>28</v>
      </c>
      <c r="AX444" s="12" t="s">
        <v>71</v>
      </c>
      <c r="AY444" s="150" t="s">
        <v>144</v>
      </c>
    </row>
    <row r="445" spans="2:65" s="13" customFormat="1">
      <c r="B445" s="155"/>
      <c r="D445" s="149" t="s">
        <v>153</v>
      </c>
      <c r="E445" s="156" t="s">
        <v>1</v>
      </c>
      <c r="F445" s="157" t="s">
        <v>1686</v>
      </c>
      <c r="H445" s="158">
        <v>1.45</v>
      </c>
      <c r="I445" s="159"/>
      <c r="L445" s="155"/>
      <c r="M445" s="160"/>
      <c r="T445" s="161"/>
      <c r="AT445" s="156" t="s">
        <v>153</v>
      </c>
      <c r="AU445" s="156" t="s">
        <v>81</v>
      </c>
      <c r="AV445" s="13" t="s">
        <v>81</v>
      </c>
      <c r="AW445" s="13" t="s">
        <v>28</v>
      </c>
      <c r="AX445" s="13" t="s">
        <v>71</v>
      </c>
      <c r="AY445" s="156" t="s">
        <v>144</v>
      </c>
    </row>
    <row r="446" spans="2:65" s="12" customFormat="1">
      <c r="B446" s="148"/>
      <c r="D446" s="149" t="s">
        <v>153</v>
      </c>
      <c r="E446" s="150" t="s">
        <v>1</v>
      </c>
      <c r="F446" s="151" t="s">
        <v>618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3" customFormat="1">
      <c r="B447" s="155"/>
      <c r="D447" s="149" t="s">
        <v>153</v>
      </c>
      <c r="E447" s="156" t="s">
        <v>1</v>
      </c>
      <c r="F447" s="157" t="s">
        <v>1687</v>
      </c>
      <c r="H447" s="158">
        <v>3.84</v>
      </c>
      <c r="I447" s="159"/>
      <c r="L447" s="155"/>
      <c r="M447" s="160"/>
      <c r="T447" s="161"/>
      <c r="AT447" s="156" t="s">
        <v>153</v>
      </c>
      <c r="AU447" s="156" t="s">
        <v>81</v>
      </c>
      <c r="AV447" s="13" t="s">
        <v>81</v>
      </c>
      <c r="AW447" s="13" t="s">
        <v>28</v>
      </c>
      <c r="AX447" s="13" t="s">
        <v>71</v>
      </c>
      <c r="AY447" s="156" t="s">
        <v>144</v>
      </c>
    </row>
    <row r="448" spans="2:65" s="12" customFormat="1">
      <c r="B448" s="148"/>
      <c r="D448" s="149" t="s">
        <v>153</v>
      </c>
      <c r="E448" s="150" t="s">
        <v>1</v>
      </c>
      <c r="F448" s="151" t="s">
        <v>620</v>
      </c>
      <c r="H448" s="150" t="s">
        <v>1</v>
      </c>
      <c r="I448" s="152"/>
      <c r="L448" s="148"/>
      <c r="M448" s="153"/>
      <c r="T448" s="154"/>
      <c r="AT448" s="150" t="s">
        <v>153</v>
      </c>
      <c r="AU448" s="150" t="s">
        <v>81</v>
      </c>
      <c r="AV448" s="12" t="s">
        <v>79</v>
      </c>
      <c r="AW448" s="12" t="s">
        <v>28</v>
      </c>
      <c r="AX448" s="12" t="s">
        <v>71</v>
      </c>
      <c r="AY448" s="150" t="s">
        <v>144</v>
      </c>
    </row>
    <row r="449" spans="2:65" s="13" customFormat="1">
      <c r="B449" s="155"/>
      <c r="D449" s="149" t="s">
        <v>153</v>
      </c>
      <c r="E449" s="156" t="s">
        <v>1</v>
      </c>
      <c r="F449" s="157" t="s">
        <v>1688</v>
      </c>
      <c r="H449" s="158">
        <v>4.24</v>
      </c>
      <c r="I449" s="159"/>
      <c r="L449" s="155"/>
      <c r="M449" s="160"/>
      <c r="T449" s="161"/>
      <c r="AT449" s="156" t="s">
        <v>153</v>
      </c>
      <c r="AU449" s="156" t="s">
        <v>81</v>
      </c>
      <c r="AV449" s="13" t="s">
        <v>81</v>
      </c>
      <c r="AW449" s="13" t="s">
        <v>28</v>
      </c>
      <c r="AX449" s="13" t="s">
        <v>71</v>
      </c>
      <c r="AY449" s="156" t="s">
        <v>144</v>
      </c>
    </row>
    <row r="450" spans="2:65" s="14" customFormat="1">
      <c r="B450" s="173"/>
      <c r="D450" s="149" t="s">
        <v>153</v>
      </c>
      <c r="E450" s="174" t="s">
        <v>1</v>
      </c>
      <c r="F450" s="175" t="s">
        <v>178</v>
      </c>
      <c r="H450" s="176">
        <v>9.5299999999999994</v>
      </c>
      <c r="I450" s="177"/>
      <c r="L450" s="173"/>
      <c r="M450" s="178"/>
      <c r="T450" s="179"/>
      <c r="AT450" s="174" t="s">
        <v>153</v>
      </c>
      <c r="AU450" s="174" t="s">
        <v>81</v>
      </c>
      <c r="AV450" s="14" t="s">
        <v>145</v>
      </c>
      <c r="AW450" s="14" t="s">
        <v>28</v>
      </c>
      <c r="AX450" s="14" t="s">
        <v>71</v>
      </c>
      <c r="AY450" s="174" t="s">
        <v>144</v>
      </c>
    </row>
    <row r="451" spans="2:65" s="15" customFormat="1">
      <c r="B451" s="180"/>
      <c r="D451" s="149" t="s">
        <v>153</v>
      </c>
      <c r="E451" s="181" t="s">
        <v>1</v>
      </c>
      <c r="F451" s="182" t="s">
        <v>182</v>
      </c>
      <c r="H451" s="183">
        <v>20.51</v>
      </c>
      <c r="I451" s="184"/>
      <c r="L451" s="180"/>
      <c r="M451" s="185"/>
      <c r="T451" s="186"/>
      <c r="AT451" s="181" t="s">
        <v>153</v>
      </c>
      <c r="AU451" s="181" t="s">
        <v>81</v>
      </c>
      <c r="AV451" s="15" t="s">
        <v>151</v>
      </c>
      <c r="AW451" s="15" t="s">
        <v>28</v>
      </c>
      <c r="AX451" s="15" t="s">
        <v>79</v>
      </c>
      <c r="AY451" s="181" t="s">
        <v>144</v>
      </c>
    </row>
    <row r="452" spans="2:65" s="1" customFormat="1" ht="24.2" customHeight="1">
      <c r="B452" s="133"/>
      <c r="C452" s="134" t="s">
        <v>528</v>
      </c>
      <c r="D452" s="134" t="s">
        <v>147</v>
      </c>
      <c r="E452" s="135" t="s">
        <v>581</v>
      </c>
      <c r="F452" s="136" t="s">
        <v>582</v>
      </c>
      <c r="G452" s="137" t="s">
        <v>491</v>
      </c>
      <c r="H452" s="187"/>
      <c r="I452" s="139"/>
      <c r="J452" s="140">
        <f>ROUND(I452*H452,2)</f>
        <v>0</v>
      </c>
      <c r="K452" s="141"/>
      <c r="L452" s="32"/>
      <c r="M452" s="142" t="s">
        <v>1</v>
      </c>
      <c r="N452" s="143" t="s">
        <v>36</v>
      </c>
      <c r="P452" s="144">
        <f>O452*H452</f>
        <v>0</v>
      </c>
      <c r="Q452" s="144">
        <v>0</v>
      </c>
      <c r="R452" s="144">
        <f>Q452*H452</f>
        <v>0</v>
      </c>
      <c r="S452" s="144">
        <v>0</v>
      </c>
      <c r="T452" s="145">
        <f>S452*H452</f>
        <v>0</v>
      </c>
      <c r="AR452" s="146" t="s">
        <v>265</v>
      </c>
      <c r="AT452" s="146" t="s">
        <v>147</v>
      </c>
      <c r="AU452" s="146" t="s">
        <v>81</v>
      </c>
      <c r="AY452" s="17" t="s">
        <v>144</v>
      </c>
      <c r="BE452" s="147">
        <f>IF(N452="základní",J452,0)</f>
        <v>0</v>
      </c>
      <c r="BF452" s="147">
        <f>IF(N452="snížená",J452,0)</f>
        <v>0</v>
      </c>
      <c r="BG452" s="147">
        <f>IF(N452="zákl. přenesená",J452,0)</f>
        <v>0</v>
      </c>
      <c r="BH452" s="147">
        <f>IF(N452="sníž. přenesená",J452,0)</f>
        <v>0</v>
      </c>
      <c r="BI452" s="147">
        <f>IF(N452="nulová",J452,0)</f>
        <v>0</v>
      </c>
      <c r="BJ452" s="17" t="s">
        <v>79</v>
      </c>
      <c r="BK452" s="147">
        <f>ROUND(I452*H452,2)</f>
        <v>0</v>
      </c>
      <c r="BL452" s="17" t="s">
        <v>265</v>
      </c>
      <c r="BM452" s="146" t="s">
        <v>696</v>
      </c>
    </row>
    <row r="453" spans="2:65" s="11" customFormat="1" ht="22.9" customHeight="1">
      <c r="B453" s="121"/>
      <c r="D453" s="122" t="s">
        <v>70</v>
      </c>
      <c r="E453" s="131" t="s">
        <v>1586</v>
      </c>
      <c r="F453" s="131" t="s">
        <v>1587</v>
      </c>
      <c r="I453" s="124"/>
      <c r="J453" s="132">
        <f>BK453</f>
        <v>0</v>
      </c>
      <c r="L453" s="121"/>
      <c r="M453" s="126"/>
      <c r="P453" s="127">
        <f>SUM(P454:P473)</f>
        <v>0</v>
      </c>
      <c r="R453" s="127">
        <f>SUM(R454:R473)</f>
        <v>2.3993999999999998E-2</v>
      </c>
      <c r="T453" s="128">
        <f>SUM(T454:T473)</f>
        <v>0</v>
      </c>
      <c r="AR453" s="122" t="s">
        <v>81</v>
      </c>
      <c r="AT453" s="129" t="s">
        <v>70</v>
      </c>
      <c r="AU453" s="129" t="s">
        <v>79</v>
      </c>
      <c r="AY453" s="122" t="s">
        <v>144</v>
      </c>
      <c r="BK453" s="130">
        <f>SUM(BK454:BK473)</f>
        <v>0</v>
      </c>
    </row>
    <row r="454" spans="2:65" s="1" customFormat="1" ht="16.5" customHeight="1">
      <c r="B454" s="133"/>
      <c r="C454" s="134" t="s">
        <v>532</v>
      </c>
      <c r="D454" s="134" t="s">
        <v>147</v>
      </c>
      <c r="E454" s="135" t="s">
        <v>1588</v>
      </c>
      <c r="F454" s="136" t="s">
        <v>1589</v>
      </c>
      <c r="G454" s="137" t="s">
        <v>318</v>
      </c>
      <c r="H454" s="138">
        <v>9</v>
      </c>
      <c r="I454" s="139"/>
      <c r="J454" s="140">
        <f>ROUND(I454*H454,2)</f>
        <v>0</v>
      </c>
      <c r="K454" s="141"/>
      <c r="L454" s="32"/>
      <c r="M454" s="142" t="s">
        <v>1</v>
      </c>
      <c r="N454" s="143" t="s">
        <v>36</v>
      </c>
      <c r="P454" s="144">
        <f>O454*H454</f>
        <v>0</v>
      </c>
      <c r="Q454" s="144">
        <v>0</v>
      </c>
      <c r="R454" s="144">
        <f>Q454*H454</f>
        <v>0</v>
      </c>
      <c r="S454" s="144">
        <v>0</v>
      </c>
      <c r="T454" s="145">
        <f>S454*H454</f>
        <v>0</v>
      </c>
      <c r="AR454" s="146" t="s">
        <v>265</v>
      </c>
      <c r="AT454" s="146" t="s">
        <v>147</v>
      </c>
      <c r="AU454" s="146" t="s">
        <v>81</v>
      </c>
      <c r="AY454" s="17" t="s">
        <v>144</v>
      </c>
      <c r="BE454" s="147">
        <f>IF(N454="základní",J454,0)</f>
        <v>0</v>
      </c>
      <c r="BF454" s="147">
        <f>IF(N454="snížená",J454,0)</f>
        <v>0</v>
      </c>
      <c r="BG454" s="147">
        <f>IF(N454="zákl. přenesená",J454,0)</f>
        <v>0</v>
      </c>
      <c r="BH454" s="147">
        <f>IF(N454="sníž. přenesená",J454,0)</f>
        <v>0</v>
      </c>
      <c r="BI454" s="147">
        <f>IF(N454="nulová",J454,0)</f>
        <v>0</v>
      </c>
      <c r="BJ454" s="17" t="s">
        <v>79</v>
      </c>
      <c r="BK454" s="147">
        <f>ROUND(I454*H454,2)</f>
        <v>0</v>
      </c>
      <c r="BL454" s="17" t="s">
        <v>265</v>
      </c>
      <c r="BM454" s="146" t="s">
        <v>1590</v>
      </c>
    </row>
    <row r="455" spans="2:65" s="12" customFormat="1">
      <c r="B455" s="148"/>
      <c r="D455" s="149" t="s">
        <v>153</v>
      </c>
      <c r="E455" s="150" t="s">
        <v>1</v>
      </c>
      <c r="F455" s="151" t="s">
        <v>320</v>
      </c>
      <c r="H455" s="150" t="s">
        <v>1</v>
      </c>
      <c r="I455" s="152"/>
      <c r="L455" s="148"/>
      <c r="M455" s="153"/>
      <c r="T455" s="154"/>
      <c r="AT455" s="150" t="s">
        <v>153</v>
      </c>
      <c r="AU455" s="150" t="s">
        <v>81</v>
      </c>
      <c r="AV455" s="12" t="s">
        <v>79</v>
      </c>
      <c r="AW455" s="12" t="s">
        <v>28</v>
      </c>
      <c r="AX455" s="12" t="s">
        <v>71</v>
      </c>
      <c r="AY455" s="150" t="s">
        <v>144</v>
      </c>
    </row>
    <row r="456" spans="2:65" s="13" customFormat="1">
      <c r="B456" s="155"/>
      <c r="D456" s="149" t="s">
        <v>153</v>
      </c>
      <c r="E456" s="156" t="s">
        <v>1</v>
      </c>
      <c r="F456" s="157" t="s">
        <v>145</v>
      </c>
      <c r="H456" s="158">
        <v>3</v>
      </c>
      <c r="I456" s="159"/>
      <c r="L456" s="155"/>
      <c r="M456" s="160"/>
      <c r="T456" s="161"/>
      <c r="AT456" s="156" t="s">
        <v>153</v>
      </c>
      <c r="AU456" s="156" t="s">
        <v>81</v>
      </c>
      <c r="AV456" s="13" t="s">
        <v>81</v>
      </c>
      <c r="AW456" s="13" t="s">
        <v>28</v>
      </c>
      <c r="AX456" s="13" t="s">
        <v>71</v>
      </c>
      <c r="AY456" s="156" t="s">
        <v>144</v>
      </c>
    </row>
    <row r="457" spans="2:65" s="12" customFormat="1">
      <c r="B457" s="148"/>
      <c r="D457" s="149" t="s">
        <v>153</v>
      </c>
      <c r="E457" s="150" t="s">
        <v>1</v>
      </c>
      <c r="F457" s="151" t="s">
        <v>597</v>
      </c>
      <c r="H457" s="150" t="s">
        <v>1</v>
      </c>
      <c r="I457" s="152"/>
      <c r="L457" s="148"/>
      <c r="M457" s="153"/>
      <c r="T457" s="154"/>
      <c r="AT457" s="150" t="s">
        <v>153</v>
      </c>
      <c r="AU457" s="150" t="s">
        <v>81</v>
      </c>
      <c r="AV457" s="12" t="s">
        <v>79</v>
      </c>
      <c r="AW457" s="12" t="s">
        <v>28</v>
      </c>
      <c r="AX457" s="12" t="s">
        <v>71</v>
      </c>
      <c r="AY457" s="150" t="s">
        <v>144</v>
      </c>
    </row>
    <row r="458" spans="2:65" s="12" customFormat="1">
      <c r="B458" s="148"/>
      <c r="D458" s="149" t="s">
        <v>153</v>
      </c>
      <c r="E458" s="150" t="s">
        <v>1</v>
      </c>
      <c r="F458" s="151" t="s">
        <v>1477</v>
      </c>
      <c r="H458" s="150" t="s">
        <v>1</v>
      </c>
      <c r="I458" s="152"/>
      <c r="L458" s="148"/>
      <c r="M458" s="153"/>
      <c r="T458" s="154"/>
      <c r="AT458" s="150" t="s">
        <v>153</v>
      </c>
      <c r="AU458" s="150" t="s">
        <v>81</v>
      </c>
      <c r="AV458" s="12" t="s">
        <v>79</v>
      </c>
      <c r="AW458" s="12" t="s">
        <v>28</v>
      </c>
      <c r="AX458" s="12" t="s">
        <v>71</v>
      </c>
      <c r="AY458" s="150" t="s">
        <v>144</v>
      </c>
    </row>
    <row r="459" spans="2:65" s="13" customFormat="1">
      <c r="B459" s="155"/>
      <c r="D459" s="149" t="s">
        <v>153</v>
      </c>
      <c r="E459" s="156" t="s">
        <v>1</v>
      </c>
      <c r="F459" s="157" t="s">
        <v>79</v>
      </c>
      <c r="H459" s="158">
        <v>1</v>
      </c>
      <c r="I459" s="159"/>
      <c r="L459" s="155"/>
      <c r="M459" s="160"/>
      <c r="T459" s="161"/>
      <c r="AT459" s="156" t="s">
        <v>153</v>
      </c>
      <c r="AU459" s="156" t="s">
        <v>81</v>
      </c>
      <c r="AV459" s="13" t="s">
        <v>81</v>
      </c>
      <c r="AW459" s="13" t="s">
        <v>28</v>
      </c>
      <c r="AX459" s="13" t="s">
        <v>71</v>
      </c>
      <c r="AY459" s="156" t="s">
        <v>144</v>
      </c>
    </row>
    <row r="460" spans="2:65" s="12" customFormat="1">
      <c r="B460" s="148"/>
      <c r="D460" s="149" t="s">
        <v>153</v>
      </c>
      <c r="E460" s="150" t="s">
        <v>1</v>
      </c>
      <c r="F460" s="151" t="s">
        <v>1651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3" customFormat="1">
      <c r="B461" s="155"/>
      <c r="D461" s="149" t="s">
        <v>153</v>
      </c>
      <c r="E461" s="156" t="s">
        <v>1</v>
      </c>
      <c r="F461" s="157" t="s">
        <v>79</v>
      </c>
      <c r="H461" s="158">
        <v>1</v>
      </c>
      <c r="I461" s="159"/>
      <c r="L461" s="155"/>
      <c r="M461" s="160"/>
      <c r="T461" s="161"/>
      <c r="AT461" s="156" t="s">
        <v>153</v>
      </c>
      <c r="AU461" s="156" t="s">
        <v>81</v>
      </c>
      <c r="AV461" s="13" t="s">
        <v>81</v>
      </c>
      <c r="AW461" s="13" t="s">
        <v>28</v>
      </c>
      <c r="AX461" s="13" t="s">
        <v>71</v>
      </c>
      <c r="AY461" s="156" t="s">
        <v>144</v>
      </c>
    </row>
    <row r="462" spans="2:65" s="12" customFormat="1">
      <c r="B462" s="148"/>
      <c r="D462" s="149" t="s">
        <v>153</v>
      </c>
      <c r="E462" s="150" t="s">
        <v>1</v>
      </c>
      <c r="F462" s="151" t="s">
        <v>599</v>
      </c>
      <c r="H462" s="150" t="s">
        <v>1</v>
      </c>
      <c r="I462" s="152"/>
      <c r="L462" s="148"/>
      <c r="M462" s="153"/>
      <c r="T462" s="154"/>
      <c r="AT462" s="150" t="s">
        <v>153</v>
      </c>
      <c r="AU462" s="150" t="s">
        <v>81</v>
      </c>
      <c r="AV462" s="12" t="s">
        <v>79</v>
      </c>
      <c r="AW462" s="12" t="s">
        <v>28</v>
      </c>
      <c r="AX462" s="12" t="s">
        <v>71</v>
      </c>
      <c r="AY462" s="150" t="s">
        <v>144</v>
      </c>
    </row>
    <row r="463" spans="2:65" s="12" customFormat="1">
      <c r="B463" s="148"/>
      <c r="D463" s="149" t="s">
        <v>153</v>
      </c>
      <c r="E463" s="150" t="s">
        <v>1</v>
      </c>
      <c r="F463" s="151" t="s">
        <v>1652</v>
      </c>
      <c r="H463" s="150" t="s">
        <v>1</v>
      </c>
      <c r="I463" s="152"/>
      <c r="L463" s="148"/>
      <c r="M463" s="153"/>
      <c r="T463" s="154"/>
      <c r="AT463" s="150" t="s">
        <v>153</v>
      </c>
      <c r="AU463" s="150" t="s">
        <v>81</v>
      </c>
      <c r="AV463" s="12" t="s">
        <v>79</v>
      </c>
      <c r="AW463" s="12" t="s">
        <v>28</v>
      </c>
      <c r="AX463" s="12" t="s">
        <v>71</v>
      </c>
      <c r="AY463" s="150" t="s">
        <v>144</v>
      </c>
    </row>
    <row r="464" spans="2:65" s="13" customFormat="1">
      <c r="B464" s="155"/>
      <c r="D464" s="149" t="s">
        <v>153</v>
      </c>
      <c r="E464" s="156" t="s">
        <v>1</v>
      </c>
      <c r="F464" s="157" t="s">
        <v>81</v>
      </c>
      <c r="H464" s="158">
        <v>2</v>
      </c>
      <c r="I464" s="159"/>
      <c r="L464" s="155"/>
      <c r="M464" s="160"/>
      <c r="T464" s="161"/>
      <c r="AT464" s="156" t="s">
        <v>153</v>
      </c>
      <c r="AU464" s="156" t="s">
        <v>81</v>
      </c>
      <c r="AV464" s="13" t="s">
        <v>81</v>
      </c>
      <c r="AW464" s="13" t="s">
        <v>28</v>
      </c>
      <c r="AX464" s="13" t="s">
        <v>71</v>
      </c>
      <c r="AY464" s="156" t="s">
        <v>144</v>
      </c>
    </row>
    <row r="465" spans="2:65" s="12" customFormat="1">
      <c r="B465" s="148"/>
      <c r="D465" s="149" t="s">
        <v>153</v>
      </c>
      <c r="E465" s="150" t="s">
        <v>1</v>
      </c>
      <c r="F465" s="151" t="s">
        <v>1653</v>
      </c>
      <c r="H465" s="150" t="s">
        <v>1</v>
      </c>
      <c r="I465" s="152"/>
      <c r="L465" s="148"/>
      <c r="M465" s="153"/>
      <c r="T465" s="154"/>
      <c r="AT465" s="150" t="s">
        <v>153</v>
      </c>
      <c r="AU465" s="150" t="s">
        <v>81</v>
      </c>
      <c r="AV465" s="12" t="s">
        <v>79</v>
      </c>
      <c r="AW465" s="12" t="s">
        <v>28</v>
      </c>
      <c r="AX465" s="12" t="s">
        <v>71</v>
      </c>
      <c r="AY465" s="150" t="s">
        <v>144</v>
      </c>
    </row>
    <row r="466" spans="2:65" s="13" customFormat="1">
      <c r="B466" s="155"/>
      <c r="D466" s="149" t="s">
        <v>153</v>
      </c>
      <c r="E466" s="156" t="s">
        <v>1</v>
      </c>
      <c r="F466" s="157" t="s">
        <v>81</v>
      </c>
      <c r="H466" s="158">
        <v>2</v>
      </c>
      <c r="I466" s="159"/>
      <c r="L466" s="155"/>
      <c r="M466" s="160"/>
      <c r="T466" s="161"/>
      <c r="AT466" s="156" t="s">
        <v>153</v>
      </c>
      <c r="AU466" s="156" t="s">
        <v>81</v>
      </c>
      <c r="AV466" s="13" t="s">
        <v>81</v>
      </c>
      <c r="AW466" s="13" t="s">
        <v>28</v>
      </c>
      <c r="AX466" s="13" t="s">
        <v>71</v>
      </c>
      <c r="AY466" s="156" t="s">
        <v>144</v>
      </c>
    </row>
    <row r="467" spans="2:65" s="15" customFormat="1">
      <c r="B467" s="180"/>
      <c r="D467" s="149" t="s">
        <v>153</v>
      </c>
      <c r="E467" s="181" t="s">
        <v>1</v>
      </c>
      <c r="F467" s="182" t="s">
        <v>182</v>
      </c>
      <c r="H467" s="183">
        <v>9</v>
      </c>
      <c r="I467" s="184"/>
      <c r="L467" s="180"/>
      <c r="M467" s="185"/>
      <c r="T467" s="186"/>
      <c r="AT467" s="181" t="s">
        <v>153</v>
      </c>
      <c r="AU467" s="181" t="s">
        <v>81</v>
      </c>
      <c r="AV467" s="15" t="s">
        <v>151</v>
      </c>
      <c r="AW467" s="15" t="s">
        <v>28</v>
      </c>
      <c r="AX467" s="15" t="s">
        <v>79</v>
      </c>
      <c r="AY467" s="181" t="s">
        <v>144</v>
      </c>
    </row>
    <row r="468" spans="2:65" s="1" customFormat="1" ht="24.2" customHeight="1">
      <c r="B468" s="133"/>
      <c r="C468" s="134" t="s">
        <v>538</v>
      </c>
      <c r="D468" s="134" t="s">
        <v>147</v>
      </c>
      <c r="E468" s="135" t="s">
        <v>1591</v>
      </c>
      <c r="F468" s="136" t="s">
        <v>1592</v>
      </c>
      <c r="G468" s="137" t="s">
        <v>171</v>
      </c>
      <c r="H468" s="138">
        <v>55.8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36</v>
      </c>
      <c r="P468" s="144">
        <f>O468*H468</f>
        <v>0</v>
      </c>
      <c r="Q468" s="144">
        <v>4.2999999999999999E-4</v>
      </c>
      <c r="R468" s="144">
        <f>Q468*H468</f>
        <v>2.3993999999999998E-2</v>
      </c>
      <c r="S468" s="144">
        <v>0</v>
      </c>
      <c r="T468" s="145">
        <f>S468*H468</f>
        <v>0</v>
      </c>
      <c r="AR468" s="146" t="s">
        <v>265</v>
      </c>
      <c r="AT468" s="146" t="s">
        <v>147</v>
      </c>
      <c r="AU468" s="146" t="s">
        <v>81</v>
      </c>
      <c r="AY468" s="17" t="s">
        <v>144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7" t="s">
        <v>79</v>
      </c>
      <c r="BK468" s="147">
        <f>ROUND(I468*H468,2)</f>
        <v>0</v>
      </c>
      <c r="BL468" s="17" t="s">
        <v>265</v>
      </c>
      <c r="BM468" s="146" t="s">
        <v>1593</v>
      </c>
    </row>
    <row r="469" spans="2:65" s="12" customFormat="1">
      <c r="B469" s="148"/>
      <c r="D469" s="149" t="s">
        <v>153</v>
      </c>
      <c r="E469" s="150" t="s">
        <v>1</v>
      </c>
      <c r="F469" s="151" t="s">
        <v>597</v>
      </c>
      <c r="H469" s="150" t="s">
        <v>1</v>
      </c>
      <c r="I469" s="152"/>
      <c r="L469" s="148"/>
      <c r="M469" s="153"/>
      <c r="T469" s="154"/>
      <c r="AT469" s="150" t="s">
        <v>153</v>
      </c>
      <c r="AU469" s="150" t="s">
        <v>81</v>
      </c>
      <c r="AV469" s="12" t="s">
        <v>79</v>
      </c>
      <c r="AW469" s="12" t="s">
        <v>28</v>
      </c>
      <c r="AX469" s="12" t="s">
        <v>71</v>
      </c>
      <c r="AY469" s="150" t="s">
        <v>144</v>
      </c>
    </row>
    <row r="470" spans="2:65" s="13" customFormat="1">
      <c r="B470" s="155"/>
      <c r="D470" s="149" t="s">
        <v>153</v>
      </c>
      <c r="E470" s="156" t="s">
        <v>1</v>
      </c>
      <c r="F470" s="157" t="s">
        <v>307</v>
      </c>
      <c r="H470" s="158">
        <v>27.9</v>
      </c>
      <c r="I470" s="159"/>
      <c r="L470" s="155"/>
      <c r="M470" s="160"/>
      <c r="T470" s="161"/>
      <c r="AT470" s="156" t="s">
        <v>153</v>
      </c>
      <c r="AU470" s="156" t="s">
        <v>81</v>
      </c>
      <c r="AV470" s="13" t="s">
        <v>81</v>
      </c>
      <c r="AW470" s="13" t="s">
        <v>28</v>
      </c>
      <c r="AX470" s="13" t="s">
        <v>71</v>
      </c>
      <c r="AY470" s="156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599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307</v>
      </c>
      <c r="H472" s="158">
        <v>27.9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5" customFormat="1">
      <c r="B473" s="180"/>
      <c r="D473" s="149" t="s">
        <v>153</v>
      </c>
      <c r="E473" s="181" t="s">
        <v>1</v>
      </c>
      <c r="F473" s="182" t="s">
        <v>182</v>
      </c>
      <c r="H473" s="183">
        <v>55.8</v>
      </c>
      <c r="I473" s="184"/>
      <c r="L473" s="180"/>
      <c r="M473" s="185"/>
      <c r="T473" s="186"/>
      <c r="AT473" s="181" t="s">
        <v>153</v>
      </c>
      <c r="AU473" s="181" t="s">
        <v>81</v>
      </c>
      <c r="AV473" s="15" t="s">
        <v>151</v>
      </c>
      <c r="AW473" s="15" t="s">
        <v>28</v>
      </c>
      <c r="AX473" s="15" t="s">
        <v>79</v>
      </c>
      <c r="AY473" s="181" t="s">
        <v>144</v>
      </c>
    </row>
    <row r="474" spans="2:65" s="11" customFormat="1" ht="22.9" customHeight="1">
      <c r="B474" s="121"/>
      <c r="D474" s="122" t="s">
        <v>70</v>
      </c>
      <c r="E474" s="131" t="s">
        <v>584</v>
      </c>
      <c r="F474" s="131" t="s">
        <v>585</v>
      </c>
      <c r="I474" s="124"/>
      <c r="J474" s="132">
        <f>BK474</f>
        <v>0</v>
      </c>
      <c r="L474" s="121"/>
      <c r="M474" s="126"/>
      <c r="P474" s="127">
        <f>SUM(P475:P499)</f>
        <v>0</v>
      </c>
      <c r="R474" s="127">
        <f>SUM(R475:R499)</f>
        <v>3.8265099999999996E-2</v>
      </c>
      <c r="T474" s="128">
        <f>SUM(T475:T499)</f>
        <v>0</v>
      </c>
      <c r="AR474" s="122" t="s">
        <v>81</v>
      </c>
      <c r="AT474" s="129" t="s">
        <v>70</v>
      </c>
      <c r="AU474" s="129" t="s">
        <v>79</v>
      </c>
      <c r="AY474" s="122" t="s">
        <v>144</v>
      </c>
      <c r="BK474" s="130">
        <f>SUM(BK475:BK499)</f>
        <v>0</v>
      </c>
    </row>
    <row r="475" spans="2:65" s="1" customFormat="1" ht="24.2" customHeight="1">
      <c r="B475" s="133"/>
      <c r="C475" s="134" t="s">
        <v>542</v>
      </c>
      <c r="D475" s="134" t="s">
        <v>147</v>
      </c>
      <c r="E475" s="135" t="s">
        <v>1594</v>
      </c>
      <c r="F475" s="136" t="s">
        <v>1595</v>
      </c>
      <c r="G475" s="137" t="s">
        <v>171</v>
      </c>
      <c r="H475" s="138">
        <v>83.185000000000002</v>
      </c>
      <c r="I475" s="139"/>
      <c r="J475" s="140">
        <f>ROUND(I475*H475,2)</f>
        <v>0</v>
      </c>
      <c r="K475" s="141"/>
      <c r="L475" s="32"/>
      <c r="M475" s="142" t="s">
        <v>1</v>
      </c>
      <c r="N475" s="143" t="s">
        <v>36</v>
      </c>
      <c r="P475" s="144">
        <f>O475*H475</f>
        <v>0</v>
      </c>
      <c r="Q475" s="144">
        <v>2.0000000000000001E-4</v>
      </c>
      <c r="R475" s="144">
        <f>Q475*H475</f>
        <v>1.6637000000000002E-2</v>
      </c>
      <c r="S475" s="144">
        <v>0</v>
      </c>
      <c r="T475" s="145">
        <f>S475*H475</f>
        <v>0</v>
      </c>
      <c r="AR475" s="146" t="s">
        <v>265</v>
      </c>
      <c r="AT475" s="146" t="s">
        <v>147</v>
      </c>
      <c r="AU475" s="146" t="s">
        <v>81</v>
      </c>
      <c r="AY475" s="17" t="s">
        <v>144</v>
      </c>
      <c r="BE475" s="147">
        <f>IF(N475="základní",J475,0)</f>
        <v>0</v>
      </c>
      <c r="BF475" s="147">
        <f>IF(N475="snížená",J475,0)</f>
        <v>0</v>
      </c>
      <c r="BG475" s="147">
        <f>IF(N475="zákl. přenesená",J475,0)</f>
        <v>0</v>
      </c>
      <c r="BH475" s="147">
        <f>IF(N475="sníž. přenesená",J475,0)</f>
        <v>0</v>
      </c>
      <c r="BI475" s="147">
        <f>IF(N475="nulová",J475,0)</f>
        <v>0</v>
      </c>
      <c r="BJ475" s="17" t="s">
        <v>79</v>
      </c>
      <c r="BK475" s="147">
        <f>ROUND(I475*H475,2)</f>
        <v>0</v>
      </c>
      <c r="BL475" s="17" t="s">
        <v>265</v>
      </c>
      <c r="BM475" s="146" t="s">
        <v>1596</v>
      </c>
    </row>
    <row r="476" spans="2:65" s="1" customFormat="1" ht="33" customHeight="1">
      <c r="B476" s="133"/>
      <c r="C476" s="134" t="s">
        <v>548</v>
      </c>
      <c r="D476" s="134" t="s">
        <v>147</v>
      </c>
      <c r="E476" s="135" t="s">
        <v>1597</v>
      </c>
      <c r="F476" s="136" t="s">
        <v>1598</v>
      </c>
      <c r="G476" s="137" t="s">
        <v>171</v>
      </c>
      <c r="H476" s="138">
        <v>83.185000000000002</v>
      </c>
      <c r="I476" s="139"/>
      <c r="J476" s="140">
        <f>ROUND(I476*H476,2)</f>
        <v>0</v>
      </c>
      <c r="K476" s="141"/>
      <c r="L476" s="32"/>
      <c r="M476" s="142" t="s">
        <v>1</v>
      </c>
      <c r="N476" s="143" t="s">
        <v>36</v>
      </c>
      <c r="P476" s="144">
        <f>O476*H476</f>
        <v>0</v>
      </c>
      <c r="Q476" s="144">
        <v>2.5999999999999998E-4</v>
      </c>
      <c r="R476" s="144">
        <f>Q476*H476</f>
        <v>2.1628099999999997E-2</v>
      </c>
      <c r="S476" s="144">
        <v>0</v>
      </c>
      <c r="T476" s="145">
        <f>S476*H476</f>
        <v>0</v>
      </c>
      <c r="AR476" s="146" t="s">
        <v>265</v>
      </c>
      <c r="AT476" s="146" t="s">
        <v>147</v>
      </c>
      <c r="AU476" s="146" t="s">
        <v>81</v>
      </c>
      <c r="AY476" s="17" t="s">
        <v>144</v>
      </c>
      <c r="BE476" s="147">
        <f>IF(N476="základní",J476,0)</f>
        <v>0</v>
      </c>
      <c r="BF476" s="147">
        <f>IF(N476="snížená",J476,0)</f>
        <v>0</v>
      </c>
      <c r="BG476" s="147">
        <f>IF(N476="zákl. přenesená",J476,0)</f>
        <v>0</v>
      </c>
      <c r="BH476" s="147">
        <f>IF(N476="sníž. přenesená",J476,0)</f>
        <v>0</v>
      </c>
      <c r="BI476" s="147">
        <f>IF(N476="nulová",J476,0)</f>
        <v>0</v>
      </c>
      <c r="BJ476" s="17" t="s">
        <v>79</v>
      </c>
      <c r="BK476" s="147">
        <f>ROUND(I476*H476,2)</f>
        <v>0</v>
      </c>
      <c r="BL476" s="17" t="s">
        <v>265</v>
      </c>
      <c r="BM476" s="146" t="s">
        <v>1599</v>
      </c>
    </row>
    <row r="477" spans="2:65" s="12" customFormat="1">
      <c r="B477" s="148"/>
      <c r="D477" s="149" t="s">
        <v>153</v>
      </c>
      <c r="E477" s="150" t="s">
        <v>1</v>
      </c>
      <c r="F477" s="151" t="s">
        <v>1600</v>
      </c>
      <c r="H477" s="150" t="s">
        <v>1</v>
      </c>
      <c r="I477" s="152"/>
      <c r="L477" s="148"/>
      <c r="M477" s="153"/>
      <c r="T477" s="154"/>
      <c r="AT477" s="150" t="s">
        <v>153</v>
      </c>
      <c r="AU477" s="150" t="s">
        <v>81</v>
      </c>
      <c r="AV477" s="12" t="s">
        <v>79</v>
      </c>
      <c r="AW477" s="12" t="s">
        <v>28</v>
      </c>
      <c r="AX477" s="12" t="s">
        <v>71</v>
      </c>
      <c r="AY477" s="150" t="s">
        <v>144</v>
      </c>
    </row>
    <row r="478" spans="2:65" s="12" customFormat="1">
      <c r="B478" s="148"/>
      <c r="D478" s="149" t="s">
        <v>153</v>
      </c>
      <c r="E478" s="150" t="s">
        <v>1</v>
      </c>
      <c r="F478" s="151" t="s">
        <v>597</v>
      </c>
      <c r="H478" s="150" t="s">
        <v>1</v>
      </c>
      <c r="I478" s="152"/>
      <c r="L478" s="148"/>
      <c r="M478" s="153"/>
      <c r="T478" s="154"/>
      <c r="AT478" s="150" t="s">
        <v>153</v>
      </c>
      <c r="AU478" s="150" t="s">
        <v>81</v>
      </c>
      <c r="AV478" s="12" t="s">
        <v>79</v>
      </c>
      <c r="AW478" s="12" t="s">
        <v>28</v>
      </c>
      <c r="AX478" s="12" t="s">
        <v>71</v>
      </c>
      <c r="AY478" s="150" t="s">
        <v>144</v>
      </c>
    </row>
    <row r="479" spans="2:65" s="12" customFormat="1">
      <c r="B479" s="148"/>
      <c r="D479" s="149" t="s">
        <v>153</v>
      </c>
      <c r="E479" s="150" t="s">
        <v>1</v>
      </c>
      <c r="F479" s="151" t="s">
        <v>611</v>
      </c>
      <c r="H479" s="150" t="s">
        <v>1</v>
      </c>
      <c r="I479" s="152"/>
      <c r="L479" s="148"/>
      <c r="M479" s="153"/>
      <c r="T479" s="154"/>
      <c r="AT479" s="150" t="s">
        <v>153</v>
      </c>
      <c r="AU479" s="150" t="s">
        <v>81</v>
      </c>
      <c r="AV479" s="12" t="s">
        <v>79</v>
      </c>
      <c r="AW479" s="12" t="s">
        <v>28</v>
      </c>
      <c r="AX479" s="12" t="s">
        <v>71</v>
      </c>
      <c r="AY479" s="150" t="s">
        <v>144</v>
      </c>
    </row>
    <row r="480" spans="2:65" s="13" customFormat="1">
      <c r="B480" s="155"/>
      <c r="D480" s="149" t="s">
        <v>153</v>
      </c>
      <c r="E480" s="156" t="s">
        <v>1</v>
      </c>
      <c r="F480" s="157" t="s">
        <v>1689</v>
      </c>
      <c r="H480" s="158">
        <v>4.0279999999999996</v>
      </c>
      <c r="I480" s="159"/>
      <c r="L480" s="155"/>
      <c r="M480" s="160"/>
      <c r="T480" s="161"/>
      <c r="AT480" s="156" t="s">
        <v>153</v>
      </c>
      <c r="AU480" s="156" t="s">
        <v>81</v>
      </c>
      <c r="AV480" s="13" t="s">
        <v>81</v>
      </c>
      <c r="AW480" s="13" t="s">
        <v>28</v>
      </c>
      <c r="AX480" s="13" t="s">
        <v>71</v>
      </c>
      <c r="AY480" s="156" t="s">
        <v>144</v>
      </c>
    </row>
    <row r="481" spans="2:51" s="12" customFormat="1">
      <c r="B481" s="148"/>
      <c r="D481" s="149" t="s">
        <v>153</v>
      </c>
      <c r="E481" s="150" t="s">
        <v>1</v>
      </c>
      <c r="F481" s="151" t="s">
        <v>633</v>
      </c>
      <c r="H481" s="150" t="s">
        <v>1</v>
      </c>
      <c r="I481" s="152"/>
      <c r="L481" s="148"/>
      <c r="M481" s="153"/>
      <c r="T481" s="154"/>
      <c r="AT481" s="150" t="s">
        <v>153</v>
      </c>
      <c r="AU481" s="150" t="s">
        <v>81</v>
      </c>
      <c r="AV481" s="12" t="s">
        <v>79</v>
      </c>
      <c r="AW481" s="12" t="s">
        <v>28</v>
      </c>
      <c r="AX481" s="12" t="s">
        <v>71</v>
      </c>
      <c r="AY481" s="150" t="s">
        <v>144</v>
      </c>
    </row>
    <row r="482" spans="2:51" s="13" customFormat="1">
      <c r="B482" s="155"/>
      <c r="D482" s="149" t="s">
        <v>153</v>
      </c>
      <c r="E482" s="156" t="s">
        <v>1</v>
      </c>
      <c r="F482" s="157" t="s">
        <v>1690</v>
      </c>
      <c r="H482" s="158">
        <v>5.7480000000000002</v>
      </c>
      <c r="I482" s="159"/>
      <c r="L482" s="155"/>
      <c r="M482" s="160"/>
      <c r="T482" s="161"/>
      <c r="AT482" s="156" t="s">
        <v>153</v>
      </c>
      <c r="AU482" s="156" t="s">
        <v>81</v>
      </c>
      <c r="AV482" s="13" t="s">
        <v>81</v>
      </c>
      <c r="AW482" s="13" t="s">
        <v>28</v>
      </c>
      <c r="AX482" s="13" t="s">
        <v>71</v>
      </c>
      <c r="AY482" s="156" t="s">
        <v>144</v>
      </c>
    </row>
    <row r="483" spans="2:51" s="14" customFormat="1">
      <c r="B483" s="173"/>
      <c r="D483" s="149" t="s">
        <v>153</v>
      </c>
      <c r="E483" s="174" t="s">
        <v>1</v>
      </c>
      <c r="F483" s="175" t="s">
        <v>178</v>
      </c>
      <c r="H483" s="176">
        <v>9.7759999999999998</v>
      </c>
      <c r="I483" s="177"/>
      <c r="L483" s="173"/>
      <c r="M483" s="178"/>
      <c r="T483" s="179"/>
      <c r="AT483" s="174" t="s">
        <v>153</v>
      </c>
      <c r="AU483" s="174" t="s">
        <v>81</v>
      </c>
      <c r="AV483" s="14" t="s">
        <v>145</v>
      </c>
      <c r="AW483" s="14" t="s">
        <v>28</v>
      </c>
      <c r="AX483" s="14" t="s">
        <v>71</v>
      </c>
      <c r="AY483" s="174" t="s">
        <v>144</v>
      </c>
    </row>
    <row r="484" spans="2:51" s="12" customFormat="1">
      <c r="B484" s="148"/>
      <c r="D484" s="149" t="s">
        <v>153</v>
      </c>
      <c r="E484" s="150" t="s">
        <v>1</v>
      </c>
      <c r="F484" s="151" t="s">
        <v>599</v>
      </c>
      <c r="H484" s="150" t="s">
        <v>1</v>
      </c>
      <c r="I484" s="152"/>
      <c r="L484" s="148"/>
      <c r="M484" s="153"/>
      <c r="T484" s="154"/>
      <c r="AT484" s="150" t="s">
        <v>153</v>
      </c>
      <c r="AU484" s="150" t="s">
        <v>81</v>
      </c>
      <c r="AV484" s="12" t="s">
        <v>79</v>
      </c>
      <c r="AW484" s="12" t="s">
        <v>28</v>
      </c>
      <c r="AX484" s="12" t="s">
        <v>71</v>
      </c>
      <c r="AY484" s="150" t="s">
        <v>144</v>
      </c>
    </row>
    <row r="485" spans="2:51" s="12" customFormat="1">
      <c r="B485" s="148"/>
      <c r="D485" s="149" t="s">
        <v>153</v>
      </c>
      <c r="E485" s="150" t="s">
        <v>1</v>
      </c>
      <c r="F485" s="151" t="s">
        <v>635</v>
      </c>
      <c r="H485" s="150" t="s">
        <v>1</v>
      </c>
      <c r="I485" s="152"/>
      <c r="L485" s="148"/>
      <c r="M485" s="153"/>
      <c r="T485" s="154"/>
      <c r="AT485" s="150" t="s">
        <v>153</v>
      </c>
      <c r="AU485" s="150" t="s">
        <v>81</v>
      </c>
      <c r="AV485" s="12" t="s">
        <v>79</v>
      </c>
      <c r="AW485" s="12" t="s">
        <v>28</v>
      </c>
      <c r="AX485" s="12" t="s">
        <v>71</v>
      </c>
      <c r="AY485" s="150" t="s">
        <v>144</v>
      </c>
    </row>
    <row r="486" spans="2:51" s="13" customFormat="1">
      <c r="B486" s="155"/>
      <c r="D486" s="149" t="s">
        <v>153</v>
      </c>
      <c r="E486" s="156" t="s">
        <v>1</v>
      </c>
      <c r="F486" s="157" t="s">
        <v>1691</v>
      </c>
      <c r="H486" s="158">
        <v>6.0519999999999996</v>
      </c>
      <c r="I486" s="159"/>
      <c r="L486" s="155"/>
      <c r="M486" s="160"/>
      <c r="T486" s="161"/>
      <c r="AT486" s="156" t="s">
        <v>153</v>
      </c>
      <c r="AU486" s="156" t="s">
        <v>81</v>
      </c>
      <c r="AV486" s="13" t="s">
        <v>81</v>
      </c>
      <c r="AW486" s="13" t="s">
        <v>28</v>
      </c>
      <c r="AX486" s="13" t="s">
        <v>71</v>
      </c>
      <c r="AY486" s="156" t="s">
        <v>144</v>
      </c>
    </row>
    <row r="487" spans="2:51" s="12" customFormat="1">
      <c r="B487" s="148"/>
      <c r="D487" s="149" t="s">
        <v>153</v>
      </c>
      <c r="E487" s="150" t="s">
        <v>1</v>
      </c>
      <c r="F487" s="151" t="s">
        <v>622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51" s="13" customFormat="1">
      <c r="B488" s="155"/>
      <c r="D488" s="149" t="s">
        <v>153</v>
      </c>
      <c r="E488" s="156" t="s">
        <v>1</v>
      </c>
      <c r="F488" s="157" t="s">
        <v>1692</v>
      </c>
      <c r="H488" s="158">
        <v>6.6710000000000003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51" s="14" customFormat="1">
      <c r="B489" s="173"/>
      <c r="D489" s="149" t="s">
        <v>153</v>
      </c>
      <c r="E489" s="174" t="s">
        <v>1</v>
      </c>
      <c r="F489" s="175" t="s">
        <v>178</v>
      </c>
      <c r="H489" s="176">
        <v>12.723000000000001</v>
      </c>
      <c r="I489" s="177"/>
      <c r="L489" s="173"/>
      <c r="M489" s="178"/>
      <c r="T489" s="179"/>
      <c r="AT489" s="174" t="s">
        <v>153</v>
      </c>
      <c r="AU489" s="174" t="s">
        <v>81</v>
      </c>
      <c r="AV489" s="14" t="s">
        <v>145</v>
      </c>
      <c r="AW489" s="14" t="s">
        <v>28</v>
      </c>
      <c r="AX489" s="14" t="s">
        <v>71</v>
      </c>
      <c r="AY489" s="174" t="s">
        <v>144</v>
      </c>
    </row>
    <row r="490" spans="2:51" s="12" customFormat="1">
      <c r="B490" s="148"/>
      <c r="D490" s="149" t="s">
        <v>153</v>
      </c>
      <c r="E490" s="150" t="s">
        <v>1</v>
      </c>
      <c r="F490" s="151" t="s">
        <v>1606</v>
      </c>
      <c r="H490" s="150" t="s">
        <v>1</v>
      </c>
      <c r="I490" s="152"/>
      <c r="L490" s="148"/>
      <c r="M490" s="153"/>
      <c r="T490" s="154"/>
      <c r="AT490" s="150" t="s">
        <v>153</v>
      </c>
      <c r="AU490" s="150" t="s">
        <v>81</v>
      </c>
      <c r="AV490" s="12" t="s">
        <v>79</v>
      </c>
      <c r="AW490" s="12" t="s">
        <v>28</v>
      </c>
      <c r="AX490" s="12" t="s">
        <v>71</v>
      </c>
      <c r="AY490" s="150" t="s">
        <v>144</v>
      </c>
    </row>
    <row r="491" spans="2:51" s="13" customFormat="1">
      <c r="B491" s="155"/>
      <c r="D491" s="149" t="s">
        <v>153</v>
      </c>
      <c r="E491" s="156" t="s">
        <v>1</v>
      </c>
      <c r="F491" s="157" t="s">
        <v>1693</v>
      </c>
      <c r="H491" s="158">
        <v>11.006</v>
      </c>
      <c r="I491" s="159"/>
      <c r="L491" s="155"/>
      <c r="M491" s="160"/>
      <c r="T491" s="161"/>
      <c r="AT491" s="156" t="s">
        <v>153</v>
      </c>
      <c r="AU491" s="156" t="s">
        <v>81</v>
      </c>
      <c r="AV491" s="13" t="s">
        <v>81</v>
      </c>
      <c r="AW491" s="13" t="s">
        <v>28</v>
      </c>
      <c r="AX491" s="13" t="s">
        <v>71</v>
      </c>
      <c r="AY491" s="156" t="s">
        <v>144</v>
      </c>
    </row>
    <row r="492" spans="2:51" s="14" customFormat="1">
      <c r="B492" s="173"/>
      <c r="D492" s="149" t="s">
        <v>153</v>
      </c>
      <c r="E492" s="174" t="s">
        <v>1</v>
      </c>
      <c r="F492" s="175" t="s">
        <v>178</v>
      </c>
      <c r="H492" s="176">
        <v>11.006</v>
      </c>
      <c r="I492" s="177"/>
      <c r="L492" s="173"/>
      <c r="M492" s="178"/>
      <c r="T492" s="179"/>
      <c r="AT492" s="174" t="s">
        <v>153</v>
      </c>
      <c r="AU492" s="174" t="s">
        <v>81</v>
      </c>
      <c r="AV492" s="14" t="s">
        <v>145</v>
      </c>
      <c r="AW492" s="14" t="s">
        <v>28</v>
      </c>
      <c r="AX492" s="14" t="s">
        <v>71</v>
      </c>
      <c r="AY492" s="174" t="s">
        <v>144</v>
      </c>
    </row>
    <row r="493" spans="2:51" s="12" customFormat="1">
      <c r="B493" s="148"/>
      <c r="D493" s="149" t="s">
        <v>153</v>
      </c>
      <c r="E493" s="150" t="s">
        <v>1</v>
      </c>
      <c r="F493" s="151" t="s">
        <v>1608</v>
      </c>
      <c r="H493" s="150" t="s">
        <v>1</v>
      </c>
      <c r="I493" s="152"/>
      <c r="L493" s="148"/>
      <c r="M493" s="153"/>
      <c r="T493" s="154"/>
      <c r="AT493" s="150" t="s">
        <v>153</v>
      </c>
      <c r="AU493" s="150" t="s">
        <v>81</v>
      </c>
      <c r="AV493" s="12" t="s">
        <v>79</v>
      </c>
      <c r="AW493" s="12" t="s">
        <v>28</v>
      </c>
      <c r="AX493" s="12" t="s">
        <v>71</v>
      </c>
      <c r="AY493" s="150" t="s">
        <v>144</v>
      </c>
    </row>
    <row r="494" spans="2:51" s="13" customFormat="1">
      <c r="B494" s="155"/>
      <c r="D494" s="149" t="s">
        <v>153</v>
      </c>
      <c r="E494" s="156" t="s">
        <v>1</v>
      </c>
      <c r="F494" s="157" t="s">
        <v>1624</v>
      </c>
      <c r="H494" s="158">
        <v>4.3899999999999997</v>
      </c>
      <c r="I494" s="159"/>
      <c r="L494" s="155"/>
      <c r="M494" s="160"/>
      <c r="T494" s="161"/>
      <c r="AT494" s="156" t="s">
        <v>153</v>
      </c>
      <c r="AU494" s="156" t="s">
        <v>81</v>
      </c>
      <c r="AV494" s="13" t="s">
        <v>81</v>
      </c>
      <c r="AW494" s="13" t="s">
        <v>28</v>
      </c>
      <c r="AX494" s="13" t="s">
        <v>71</v>
      </c>
      <c r="AY494" s="156" t="s">
        <v>144</v>
      </c>
    </row>
    <row r="495" spans="2:51" s="14" customFormat="1">
      <c r="B495" s="173"/>
      <c r="D495" s="149" t="s">
        <v>153</v>
      </c>
      <c r="E495" s="174" t="s">
        <v>1</v>
      </c>
      <c r="F495" s="175" t="s">
        <v>178</v>
      </c>
      <c r="H495" s="176">
        <v>4.3899999999999997</v>
      </c>
      <c r="I495" s="177"/>
      <c r="L495" s="173"/>
      <c r="M495" s="178"/>
      <c r="T495" s="179"/>
      <c r="AT495" s="174" t="s">
        <v>153</v>
      </c>
      <c r="AU495" s="174" t="s">
        <v>81</v>
      </c>
      <c r="AV495" s="14" t="s">
        <v>145</v>
      </c>
      <c r="AW495" s="14" t="s">
        <v>28</v>
      </c>
      <c r="AX495" s="14" t="s">
        <v>71</v>
      </c>
      <c r="AY495" s="174" t="s">
        <v>144</v>
      </c>
    </row>
    <row r="496" spans="2:51" s="12" customFormat="1">
      <c r="B496" s="148"/>
      <c r="D496" s="149" t="s">
        <v>153</v>
      </c>
      <c r="E496" s="150" t="s">
        <v>1</v>
      </c>
      <c r="F496" s="151" t="s">
        <v>1609</v>
      </c>
      <c r="H496" s="150" t="s">
        <v>1</v>
      </c>
      <c r="I496" s="152"/>
      <c r="L496" s="148"/>
      <c r="M496" s="153"/>
      <c r="T496" s="154"/>
      <c r="AT496" s="150" t="s">
        <v>153</v>
      </c>
      <c r="AU496" s="150" t="s">
        <v>81</v>
      </c>
      <c r="AV496" s="12" t="s">
        <v>79</v>
      </c>
      <c r="AW496" s="12" t="s">
        <v>28</v>
      </c>
      <c r="AX496" s="12" t="s">
        <v>71</v>
      </c>
      <c r="AY496" s="150" t="s">
        <v>144</v>
      </c>
    </row>
    <row r="497" spans="2:51" s="13" customFormat="1">
      <c r="B497" s="155"/>
      <c r="D497" s="149" t="s">
        <v>153</v>
      </c>
      <c r="E497" s="156" t="s">
        <v>1</v>
      </c>
      <c r="F497" s="157" t="s">
        <v>1694</v>
      </c>
      <c r="H497" s="158">
        <v>45.29</v>
      </c>
      <c r="I497" s="159"/>
      <c r="L497" s="155"/>
      <c r="M497" s="160"/>
      <c r="T497" s="161"/>
      <c r="AT497" s="156" t="s">
        <v>153</v>
      </c>
      <c r="AU497" s="156" t="s">
        <v>81</v>
      </c>
      <c r="AV497" s="13" t="s">
        <v>81</v>
      </c>
      <c r="AW497" s="13" t="s">
        <v>28</v>
      </c>
      <c r="AX497" s="13" t="s">
        <v>71</v>
      </c>
      <c r="AY497" s="156" t="s">
        <v>144</v>
      </c>
    </row>
    <row r="498" spans="2:51" s="14" customFormat="1">
      <c r="B498" s="173"/>
      <c r="D498" s="149" t="s">
        <v>153</v>
      </c>
      <c r="E498" s="174" t="s">
        <v>1</v>
      </c>
      <c r="F498" s="175" t="s">
        <v>178</v>
      </c>
      <c r="H498" s="176">
        <v>45.29</v>
      </c>
      <c r="I498" s="177"/>
      <c r="L498" s="173"/>
      <c r="M498" s="178"/>
      <c r="T498" s="179"/>
      <c r="AT498" s="174" t="s">
        <v>153</v>
      </c>
      <c r="AU498" s="174" t="s">
        <v>81</v>
      </c>
      <c r="AV498" s="14" t="s">
        <v>145</v>
      </c>
      <c r="AW498" s="14" t="s">
        <v>28</v>
      </c>
      <c r="AX498" s="14" t="s">
        <v>71</v>
      </c>
      <c r="AY498" s="174" t="s">
        <v>144</v>
      </c>
    </row>
    <row r="499" spans="2:51" s="15" customFormat="1">
      <c r="B499" s="180"/>
      <c r="D499" s="149" t="s">
        <v>153</v>
      </c>
      <c r="E499" s="181" t="s">
        <v>1</v>
      </c>
      <c r="F499" s="182" t="s">
        <v>182</v>
      </c>
      <c r="H499" s="183">
        <v>83.185000000000002</v>
      </c>
      <c r="I499" s="184"/>
      <c r="L499" s="180"/>
      <c r="M499" s="461"/>
      <c r="N499" s="462"/>
      <c r="O499" s="462"/>
      <c r="P499" s="462"/>
      <c r="Q499" s="462"/>
      <c r="R499" s="462"/>
      <c r="S499" s="462"/>
      <c r="T499" s="463"/>
      <c r="AT499" s="181" t="s">
        <v>153</v>
      </c>
      <c r="AU499" s="181" t="s">
        <v>81</v>
      </c>
      <c r="AV499" s="15" t="s">
        <v>151</v>
      </c>
      <c r="AW499" s="15" t="s">
        <v>28</v>
      </c>
      <c r="AX499" s="15" t="s">
        <v>79</v>
      </c>
      <c r="AY499" s="181" t="s">
        <v>144</v>
      </c>
    </row>
    <row r="500" spans="2:51" s="1" customFormat="1" ht="6.95" customHeight="1">
      <c r="B500" s="44"/>
      <c r="C500" s="45"/>
      <c r="D500" s="45"/>
      <c r="E500" s="45"/>
      <c r="F500" s="45"/>
      <c r="G500" s="45"/>
      <c r="H500" s="45"/>
      <c r="I500" s="45"/>
      <c r="J500" s="45"/>
      <c r="K500" s="45"/>
      <c r="L500" s="32"/>
    </row>
  </sheetData>
  <autoFilter ref="C127:K499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CDA6-D3C8-4A25-AC97-EE2F78DC827E}">
  <sheetPr>
    <pageSetUpPr fitToPage="1"/>
  </sheetPr>
  <dimension ref="B2:BM494"/>
  <sheetViews>
    <sheetView showGridLines="0" topLeftCell="A395" workbookViewId="0">
      <selection activeCell="E12" sqref="E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1328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N'!K6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1695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N'!AN10="","",'Rekapitulace stavby N'!AN10)</f>
        <v/>
      </c>
      <c r="L14" s="32"/>
    </row>
    <row r="15" spans="2:46" s="1" customFormat="1" ht="18" customHeight="1">
      <c r="B15" s="32"/>
      <c r="E15" s="25" t="str">
        <f>IF('Rekapitulace stavby N'!E11="","",'Rekapitulace stavby N'!E11)</f>
        <v xml:space="preserve"> </v>
      </c>
      <c r="I15" s="27" t="s">
        <v>24</v>
      </c>
      <c r="J15" s="25" t="str">
        <f>IF('Rekapitulace stavby N'!AN11="","",'Rekapitulace stavby N'!AN11)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N'!AN13</f>
        <v>Vyplň údaj</v>
      </c>
      <c r="L17" s="32"/>
    </row>
    <row r="18" spans="2:12" s="1" customFormat="1" ht="18" customHeight="1">
      <c r="B18" s="32"/>
      <c r="E18" s="326" t="str">
        <f>'Rekapitulace stavby N'!E14</f>
        <v>Vyplň údaj</v>
      </c>
      <c r="F18" s="318"/>
      <c r="G18" s="318"/>
      <c r="H18" s="318"/>
      <c r="I18" s="27" t="s">
        <v>24</v>
      </c>
      <c r="J18" s="28" t="str">
        <f>'Rekapitulace stavby N'!AN14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N'!AN16="","",'Rekapitulace stavby N'!AN16)</f>
        <v/>
      </c>
      <c r="L20" s="32"/>
    </row>
    <row r="21" spans="2:12" s="1" customFormat="1" ht="18" customHeight="1">
      <c r="B21" s="32"/>
      <c r="E21" s="25" t="str">
        <f>IF('Rekapitulace stavby N'!E17="","",'Rekapitulace stavby N'!E17)</f>
        <v xml:space="preserve"> </v>
      </c>
      <c r="I21" s="27" t="s">
        <v>24</v>
      </c>
      <c r="J21" s="25" t="str">
        <f>IF('Rekapitulace stavby N'!AN17="","",'Rekapitulace stavby N'!AN17)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N'!AN19="","",'Rekapitulace stavby N'!AN19)</f>
        <v/>
      </c>
      <c r="L23" s="32"/>
    </row>
    <row r="24" spans="2:12" s="1" customFormat="1" ht="18" customHeight="1">
      <c r="B24" s="32"/>
      <c r="E24" s="25" t="str">
        <f>IF('Rekapitulace stavby N'!E20="","",'Rekapitulace stavby N'!E20)</f>
        <v xml:space="preserve"> </v>
      </c>
      <c r="I24" s="27" t="s">
        <v>24</v>
      </c>
      <c r="J24" s="25" t="str">
        <f>IF('Rekapitulace stavby N'!AN20="","",'Rekapitulace stavby N'!AN20)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ROUND((SUM(BE128:BE493)),  2)</f>
        <v>0</v>
      </c>
      <c r="I33" s="92">
        <v>0.21</v>
      </c>
      <c r="J33" s="91">
        <f>ROUND(((SUM(BE128:BE493))*I33),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ROUND((SUM(BF128:BF493)),  2)</f>
        <v>0</v>
      </c>
      <c r="I34" s="92">
        <v>0.15</v>
      </c>
      <c r="J34" s="91">
        <f>ROUND(((SUM(BF128:BF493))*I34),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ROUND((SUM(BG128:BG493)),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ROUND((SUM(BH128:BH493)),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ROUND((SUM(BI128:BI493)),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02bb - 2 NP - typ A a B NEINV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J128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121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1345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customHeight="1">
      <c r="B99" s="108"/>
      <c r="D99" s="109" t="s">
        <v>784</v>
      </c>
      <c r="E99" s="110"/>
      <c r="F99" s="110"/>
      <c r="G99" s="110"/>
      <c r="H99" s="110"/>
      <c r="I99" s="110"/>
      <c r="J99" s="111">
        <f>J198</f>
        <v>0</v>
      </c>
      <c r="L99" s="108"/>
    </row>
    <row r="100" spans="2:12" s="9" customFormat="1" ht="19.899999999999999" customHeight="1">
      <c r="B100" s="108"/>
      <c r="D100" s="109" t="s">
        <v>1346</v>
      </c>
      <c r="E100" s="110"/>
      <c r="F100" s="110"/>
      <c r="G100" s="110"/>
      <c r="H100" s="110"/>
      <c r="I100" s="110"/>
      <c r="J100" s="111">
        <f>J205</f>
        <v>0</v>
      </c>
      <c r="L100" s="108"/>
    </row>
    <row r="101" spans="2:12" s="9" customFormat="1" ht="19.899999999999999" customHeight="1">
      <c r="B101" s="108"/>
      <c r="D101" s="109" t="s">
        <v>1347</v>
      </c>
      <c r="E101" s="110"/>
      <c r="F101" s="110"/>
      <c r="G101" s="110"/>
      <c r="H101" s="110"/>
      <c r="I101" s="110"/>
      <c r="J101" s="111">
        <f>J213</f>
        <v>0</v>
      </c>
      <c r="L101" s="108"/>
    </row>
    <row r="102" spans="2:12" s="9" customFormat="1" ht="19.899999999999999" customHeight="1">
      <c r="B102" s="108"/>
      <c r="D102" s="109" t="s">
        <v>122</v>
      </c>
      <c r="E102" s="110"/>
      <c r="F102" s="110"/>
      <c r="G102" s="110"/>
      <c r="H102" s="110"/>
      <c r="I102" s="110"/>
      <c r="J102" s="111">
        <f>J217</f>
        <v>0</v>
      </c>
      <c r="L102" s="108"/>
    </row>
    <row r="103" spans="2:12" s="9" customFormat="1" ht="19.899999999999999" customHeight="1">
      <c r="B103" s="108"/>
      <c r="D103" s="109" t="s">
        <v>124</v>
      </c>
      <c r="E103" s="110"/>
      <c r="F103" s="110"/>
      <c r="G103" s="110"/>
      <c r="H103" s="110"/>
      <c r="I103" s="110"/>
      <c r="J103" s="111">
        <f>J219</f>
        <v>0</v>
      </c>
      <c r="L103" s="108"/>
    </row>
    <row r="104" spans="2:12" s="9" customFormat="1" ht="19.899999999999999" customHeight="1">
      <c r="B104" s="108"/>
      <c r="D104" s="109" t="s">
        <v>125</v>
      </c>
      <c r="E104" s="110"/>
      <c r="F104" s="110"/>
      <c r="G104" s="110"/>
      <c r="H104" s="110"/>
      <c r="I104" s="110"/>
      <c r="J104" s="111">
        <f>J320</f>
        <v>0</v>
      </c>
      <c r="L104" s="108"/>
    </row>
    <row r="105" spans="2:12" s="9" customFormat="1" ht="19.899999999999999" customHeight="1">
      <c r="B105" s="108"/>
      <c r="D105" s="109" t="s">
        <v>126</v>
      </c>
      <c r="E105" s="110"/>
      <c r="F105" s="110"/>
      <c r="G105" s="110"/>
      <c r="H105" s="110"/>
      <c r="I105" s="110"/>
      <c r="J105" s="111">
        <f>J327</f>
        <v>0</v>
      </c>
      <c r="L105" s="108"/>
    </row>
    <row r="106" spans="2:12" s="9" customFormat="1" ht="19.899999999999999" customHeight="1">
      <c r="B106" s="108"/>
      <c r="D106" s="109" t="s">
        <v>127</v>
      </c>
      <c r="E106" s="110"/>
      <c r="F106" s="110"/>
      <c r="G106" s="110"/>
      <c r="H106" s="110"/>
      <c r="I106" s="110"/>
      <c r="J106" s="111">
        <f>J373</f>
        <v>0</v>
      </c>
      <c r="L106" s="108"/>
    </row>
    <row r="107" spans="2:12" s="9" customFormat="1" ht="19.899999999999999" customHeight="1">
      <c r="B107" s="108"/>
      <c r="D107" s="109" t="s">
        <v>1348</v>
      </c>
      <c r="E107" s="110"/>
      <c r="F107" s="110"/>
      <c r="G107" s="110"/>
      <c r="H107" s="110"/>
      <c r="I107" s="110"/>
      <c r="J107" s="111">
        <f>J447</f>
        <v>0</v>
      </c>
      <c r="L107" s="108"/>
    </row>
    <row r="108" spans="2:12" s="9" customFormat="1" ht="19.899999999999999" customHeight="1">
      <c r="B108" s="108"/>
      <c r="D108" s="109" t="s">
        <v>128</v>
      </c>
      <c r="E108" s="110"/>
      <c r="F108" s="110"/>
      <c r="G108" s="110"/>
      <c r="H108" s="110"/>
      <c r="I108" s="110"/>
      <c r="J108" s="111">
        <f>J466</f>
        <v>0</v>
      </c>
      <c r="L108" s="108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129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15</v>
      </c>
      <c r="L117" s="32"/>
    </row>
    <row r="118" spans="2:63" s="1" customFormat="1" ht="26.25" customHeight="1">
      <c r="B118" s="32"/>
      <c r="E118" s="324" t="str">
        <f>E7</f>
        <v>UK Kam - Reko sdílených sociálek a kuchyní na 3 blocích, kolej Na Kotli, Hradec Králové</v>
      </c>
      <c r="F118" s="325"/>
      <c r="G118" s="325"/>
      <c r="H118" s="325"/>
      <c r="L118" s="32"/>
    </row>
    <row r="119" spans="2:63" s="1" customFormat="1" ht="12" customHeight="1">
      <c r="B119" s="32"/>
      <c r="C119" s="27" t="s">
        <v>107</v>
      </c>
      <c r="L119" s="32"/>
    </row>
    <row r="120" spans="2:63" s="1" customFormat="1" ht="16.5" customHeight="1">
      <c r="B120" s="32"/>
      <c r="E120" s="303" t="str">
        <f>E9</f>
        <v>02bb - 2 NP - typ A a B NEINV</v>
      </c>
      <c r="F120" s="323"/>
      <c r="G120" s="323"/>
      <c r="H120" s="32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F12</f>
        <v xml:space="preserve"> </v>
      </c>
      <c r="I122" s="27" t="s">
        <v>21</v>
      </c>
      <c r="J122" s="52" t="str">
        <f>IF(J12="","",J12)</f>
        <v/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E15</f>
        <v xml:space="preserve"> </v>
      </c>
      <c r="I124" s="27" t="s">
        <v>27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25</v>
      </c>
      <c r="F125" s="25" t="str">
        <f>IF(E18="","",E18)</f>
        <v>Vyplň údaj</v>
      </c>
      <c r="I125" s="27" t="s">
        <v>29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130</v>
      </c>
      <c r="D127" s="114" t="s">
        <v>56</v>
      </c>
      <c r="E127" s="114" t="s">
        <v>52</v>
      </c>
      <c r="F127" s="114" t="s">
        <v>53</v>
      </c>
      <c r="G127" s="114" t="s">
        <v>131</v>
      </c>
      <c r="H127" s="114" t="s">
        <v>132</v>
      </c>
      <c r="I127" s="114" t="s">
        <v>133</v>
      </c>
      <c r="J127" s="115" t="s">
        <v>111</v>
      </c>
      <c r="K127" s="116" t="s">
        <v>134</v>
      </c>
      <c r="L127" s="112"/>
      <c r="M127" s="59" t="s">
        <v>1</v>
      </c>
      <c r="N127" s="60" t="s">
        <v>35</v>
      </c>
      <c r="O127" s="60" t="s">
        <v>135</v>
      </c>
      <c r="P127" s="60" t="s">
        <v>136</v>
      </c>
      <c r="Q127" s="60" t="s">
        <v>137</v>
      </c>
      <c r="R127" s="60" t="s">
        <v>138</v>
      </c>
      <c r="S127" s="60" t="s">
        <v>139</v>
      </c>
      <c r="T127" s="61" t="s">
        <v>140</v>
      </c>
    </row>
    <row r="128" spans="2:63" s="1" customFormat="1" ht="22.9" customHeight="1">
      <c r="B128" s="32"/>
      <c r="C128" s="64" t="s">
        <v>141</v>
      </c>
      <c r="J128" s="117">
        <f>BK128</f>
        <v>0</v>
      </c>
      <c r="L128" s="32"/>
      <c r="M128" s="62"/>
      <c r="N128" s="53"/>
      <c r="O128" s="53"/>
      <c r="P128" s="118">
        <f>P129</f>
        <v>0</v>
      </c>
      <c r="Q128" s="53"/>
      <c r="R128" s="118">
        <f>R129</f>
        <v>9.8160188800000014</v>
      </c>
      <c r="S128" s="53"/>
      <c r="T128" s="119">
        <f>T129</f>
        <v>0</v>
      </c>
      <c r="AT128" s="17" t="s">
        <v>70</v>
      </c>
      <c r="AU128" s="17" t="s">
        <v>113</v>
      </c>
      <c r="BK128" s="120">
        <f>BK129</f>
        <v>0</v>
      </c>
    </row>
    <row r="129" spans="2:65" s="11" customFormat="1" ht="25.9" customHeight="1">
      <c r="B129" s="121"/>
      <c r="D129" s="122" t="s">
        <v>70</v>
      </c>
      <c r="E129" s="123" t="s">
        <v>472</v>
      </c>
      <c r="F129" s="123" t="s">
        <v>473</v>
      </c>
      <c r="I129" s="124"/>
      <c r="J129" s="125">
        <f>BK129</f>
        <v>0</v>
      </c>
      <c r="L129" s="121"/>
      <c r="M129" s="126"/>
      <c r="P129" s="127">
        <f>P130+P198+P205+P213+P217+P219+P320+P327+P373+P447+P466</f>
        <v>0</v>
      </c>
      <c r="R129" s="127">
        <f>R130+R198+R205+R213+R217+R219+R320+R327+R373+R447+R466</f>
        <v>9.8160188800000014</v>
      </c>
      <c r="T129" s="128">
        <f>T130+T198+T205+T213+T217+T219+T320+T327+T373+T447+T466</f>
        <v>0</v>
      </c>
      <c r="AR129" s="122" t="s">
        <v>81</v>
      </c>
      <c r="AT129" s="129" t="s">
        <v>70</v>
      </c>
      <c r="AU129" s="129" t="s">
        <v>71</v>
      </c>
      <c r="AY129" s="122" t="s">
        <v>144</v>
      </c>
      <c r="BK129" s="130">
        <f>BK130+BK198+BK205+BK213+BK217+BK219+BK320+BK327+BK373+BK447+BK466</f>
        <v>0</v>
      </c>
    </row>
    <row r="130" spans="2:65" s="11" customFormat="1" ht="22.9" customHeight="1">
      <c r="B130" s="121"/>
      <c r="D130" s="122" t="s">
        <v>70</v>
      </c>
      <c r="E130" s="131" t="s">
        <v>1349</v>
      </c>
      <c r="F130" s="131" t="s">
        <v>1350</v>
      </c>
      <c r="I130" s="124"/>
      <c r="J130" s="132">
        <f>BK130</f>
        <v>0</v>
      </c>
      <c r="L130" s="121"/>
      <c r="M130" s="126"/>
      <c r="P130" s="127">
        <f>SUM(P131:P197)</f>
        <v>0</v>
      </c>
      <c r="R130" s="127">
        <f>SUM(R131:R197)</f>
        <v>0.65818611999999999</v>
      </c>
      <c r="T130" s="128">
        <f>SUM(T131:T197)</f>
        <v>0</v>
      </c>
      <c r="AR130" s="122" t="s">
        <v>81</v>
      </c>
      <c r="AT130" s="129" t="s">
        <v>70</v>
      </c>
      <c r="AU130" s="129" t="s">
        <v>79</v>
      </c>
      <c r="AY130" s="122" t="s">
        <v>144</v>
      </c>
      <c r="BK130" s="130">
        <f>SUM(BK131:BK197)</f>
        <v>0</v>
      </c>
    </row>
    <row r="131" spans="2:65" s="1" customFormat="1" ht="24.2" customHeight="1">
      <c r="B131" s="133"/>
      <c r="C131" s="134" t="s">
        <v>79</v>
      </c>
      <c r="D131" s="134" t="s">
        <v>147</v>
      </c>
      <c r="E131" s="135" t="s">
        <v>1351</v>
      </c>
      <c r="F131" s="136" t="s">
        <v>1352</v>
      </c>
      <c r="G131" s="137" t="s">
        <v>279</v>
      </c>
      <c r="H131" s="138">
        <v>101.233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36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265</v>
      </c>
      <c r="AT131" s="146" t="s">
        <v>147</v>
      </c>
      <c r="AU131" s="146" t="s">
        <v>81</v>
      </c>
      <c r="AY131" s="17" t="s">
        <v>144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79</v>
      </c>
      <c r="BK131" s="147">
        <f>ROUND(I131*H131,2)</f>
        <v>0</v>
      </c>
      <c r="BL131" s="17" t="s">
        <v>265</v>
      </c>
      <c r="BM131" s="146" t="s">
        <v>1353</v>
      </c>
    </row>
    <row r="132" spans="2:65" s="12" customFormat="1">
      <c r="B132" s="148"/>
      <c r="D132" s="149" t="s">
        <v>153</v>
      </c>
      <c r="E132" s="150" t="s">
        <v>1</v>
      </c>
      <c r="F132" s="151" t="s">
        <v>173</v>
      </c>
      <c r="H132" s="150" t="s">
        <v>1</v>
      </c>
      <c r="I132" s="152"/>
      <c r="L132" s="148"/>
      <c r="M132" s="153"/>
      <c r="T132" s="154"/>
      <c r="AT132" s="150" t="s">
        <v>153</v>
      </c>
      <c r="AU132" s="150" t="s">
        <v>81</v>
      </c>
      <c r="AV132" s="12" t="s">
        <v>79</v>
      </c>
      <c r="AW132" s="12" t="s">
        <v>28</v>
      </c>
      <c r="AX132" s="12" t="s">
        <v>71</v>
      </c>
      <c r="AY132" s="150" t="s">
        <v>144</v>
      </c>
    </row>
    <row r="133" spans="2:65" s="12" customFormat="1">
      <c r="B133" s="148"/>
      <c r="D133" s="149" t="s">
        <v>153</v>
      </c>
      <c r="E133" s="150" t="s">
        <v>1</v>
      </c>
      <c r="F133" s="151" t="s">
        <v>174</v>
      </c>
      <c r="H133" s="150" t="s">
        <v>1</v>
      </c>
      <c r="I133" s="152"/>
      <c r="L133" s="148"/>
      <c r="M133" s="153"/>
      <c r="T133" s="154"/>
      <c r="AT133" s="150" t="s">
        <v>153</v>
      </c>
      <c r="AU133" s="150" t="s">
        <v>81</v>
      </c>
      <c r="AV133" s="12" t="s">
        <v>79</v>
      </c>
      <c r="AW133" s="12" t="s">
        <v>28</v>
      </c>
      <c r="AX133" s="12" t="s">
        <v>71</v>
      </c>
      <c r="AY133" s="150" t="s">
        <v>144</v>
      </c>
    </row>
    <row r="134" spans="2:65" s="13" customFormat="1">
      <c r="B134" s="155"/>
      <c r="D134" s="149" t="s">
        <v>153</v>
      </c>
      <c r="E134" s="156" t="s">
        <v>1</v>
      </c>
      <c r="F134" s="157" t="s">
        <v>312</v>
      </c>
      <c r="H134" s="158">
        <v>14.19</v>
      </c>
      <c r="I134" s="159"/>
      <c r="L134" s="155"/>
      <c r="M134" s="160"/>
      <c r="T134" s="161"/>
      <c r="AT134" s="156" t="s">
        <v>153</v>
      </c>
      <c r="AU134" s="156" t="s">
        <v>81</v>
      </c>
      <c r="AV134" s="13" t="s">
        <v>81</v>
      </c>
      <c r="AW134" s="13" t="s">
        <v>28</v>
      </c>
      <c r="AX134" s="13" t="s">
        <v>71</v>
      </c>
      <c r="AY134" s="156" t="s">
        <v>144</v>
      </c>
    </row>
    <row r="135" spans="2:65" s="14" customFormat="1">
      <c r="B135" s="173"/>
      <c r="D135" s="149" t="s">
        <v>153</v>
      </c>
      <c r="E135" s="174" t="s">
        <v>1</v>
      </c>
      <c r="F135" s="175" t="s">
        <v>178</v>
      </c>
      <c r="H135" s="176">
        <v>14.19</v>
      </c>
      <c r="I135" s="177"/>
      <c r="L135" s="173"/>
      <c r="M135" s="178"/>
      <c r="T135" s="179"/>
      <c r="AT135" s="174" t="s">
        <v>153</v>
      </c>
      <c r="AU135" s="174" t="s">
        <v>81</v>
      </c>
      <c r="AV135" s="14" t="s">
        <v>145</v>
      </c>
      <c r="AW135" s="14" t="s">
        <v>28</v>
      </c>
      <c r="AX135" s="14" t="s">
        <v>71</v>
      </c>
      <c r="AY135" s="174" t="s">
        <v>144</v>
      </c>
    </row>
    <row r="136" spans="2:65" s="12" customFormat="1">
      <c r="B136" s="148"/>
      <c r="D136" s="149" t="s">
        <v>153</v>
      </c>
      <c r="E136" s="150" t="s">
        <v>1</v>
      </c>
      <c r="F136" s="151" t="s">
        <v>179</v>
      </c>
      <c r="H136" s="150" t="s">
        <v>1</v>
      </c>
      <c r="I136" s="152"/>
      <c r="L136" s="148"/>
      <c r="M136" s="153"/>
      <c r="T136" s="154"/>
      <c r="AT136" s="150" t="s">
        <v>153</v>
      </c>
      <c r="AU136" s="150" t="s">
        <v>81</v>
      </c>
      <c r="AV136" s="12" t="s">
        <v>79</v>
      </c>
      <c r="AW136" s="12" t="s">
        <v>28</v>
      </c>
      <c r="AX136" s="12" t="s">
        <v>71</v>
      </c>
      <c r="AY136" s="150" t="s">
        <v>144</v>
      </c>
    </row>
    <row r="137" spans="2:65" s="13" customFormat="1">
      <c r="B137" s="155"/>
      <c r="D137" s="149" t="s">
        <v>153</v>
      </c>
      <c r="E137" s="156" t="s">
        <v>1</v>
      </c>
      <c r="F137" s="157" t="s">
        <v>313</v>
      </c>
      <c r="H137" s="158">
        <v>10.29</v>
      </c>
      <c r="I137" s="159"/>
      <c r="L137" s="155"/>
      <c r="M137" s="160"/>
      <c r="T137" s="161"/>
      <c r="AT137" s="156" t="s">
        <v>153</v>
      </c>
      <c r="AU137" s="156" t="s">
        <v>81</v>
      </c>
      <c r="AV137" s="13" t="s">
        <v>81</v>
      </c>
      <c r="AW137" s="13" t="s">
        <v>28</v>
      </c>
      <c r="AX137" s="13" t="s">
        <v>71</v>
      </c>
      <c r="AY137" s="156" t="s">
        <v>144</v>
      </c>
    </row>
    <row r="138" spans="2:65" s="14" customFormat="1">
      <c r="B138" s="173"/>
      <c r="D138" s="149" t="s">
        <v>153</v>
      </c>
      <c r="E138" s="174" t="s">
        <v>1</v>
      </c>
      <c r="F138" s="175" t="s">
        <v>178</v>
      </c>
      <c r="H138" s="176">
        <v>10.29</v>
      </c>
      <c r="I138" s="177"/>
      <c r="L138" s="173"/>
      <c r="M138" s="178"/>
      <c r="T138" s="179"/>
      <c r="AT138" s="174" t="s">
        <v>153</v>
      </c>
      <c r="AU138" s="174" t="s">
        <v>81</v>
      </c>
      <c r="AV138" s="14" t="s">
        <v>145</v>
      </c>
      <c r="AW138" s="14" t="s">
        <v>28</v>
      </c>
      <c r="AX138" s="14" t="s">
        <v>71</v>
      </c>
      <c r="AY138" s="174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174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2" customFormat="1">
      <c r="B140" s="148"/>
      <c r="D140" s="149" t="s">
        <v>153</v>
      </c>
      <c r="E140" s="150" t="s">
        <v>1</v>
      </c>
      <c r="F140" s="151" t="s">
        <v>230</v>
      </c>
      <c r="H140" s="150" t="s">
        <v>1</v>
      </c>
      <c r="I140" s="152"/>
      <c r="L140" s="148"/>
      <c r="M140" s="153"/>
      <c r="T140" s="154"/>
      <c r="AT140" s="150" t="s">
        <v>153</v>
      </c>
      <c r="AU140" s="150" t="s">
        <v>81</v>
      </c>
      <c r="AV140" s="12" t="s">
        <v>79</v>
      </c>
      <c r="AW140" s="12" t="s">
        <v>28</v>
      </c>
      <c r="AX140" s="12" t="s">
        <v>71</v>
      </c>
      <c r="AY140" s="150" t="s">
        <v>144</v>
      </c>
    </row>
    <row r="141" spans="2:65" s="13" customFormat="1">
      <c r="B141" s="155"/>
      <c r="D141" s="149" t="s">
        <v>153</v>
      </c>
      <c r="E141" s="156" t="s">
        <v>1</v>
      </c>
      <c r="F141" s="157" t="s">
        <v>1354</v>
      </c>
      <c r="H141" s="158">
        <v>11.87</v>
      </c>
      <c r="I141" s="159"/>
      <c r="L141" s="155"/>
      <c r="M141" s="160"/>
      <c r="T141" s="161"/>
      <c r="AT141" s="156" t="s">
        <v>153</v>
      </c>
      <c r="AU141" s="156" t="s">
        <v>81</v>
      </c>
      <c r="AV141" s="13" t="s">
        <v>81</v>
      </c>
      <c r="AW141" s="13" t="s">
        <v>28</v>
      </c>
      <c r="AX141" s="13" t="s">
        <v>71</v>
      </c>
      <c r="AY141" s="156" t="s">
        <v>144</v>
      </c>
    </row>
    <row r="142" spans="2:65" s="12" customFormat="1">
      <c r="B142" s="148"/>
      <c r="D142" s="149" t="s">
        <v>153</v>
      </c>
      <c r="E142" s="150" t="s">
        <v>1</v>
      </c>
      <c r="F142" s="151" t="s">
        <v>232</v>
      </c>
      <c r="H142" s="150" t="s">
        <v>1</v>
      </c>
      <c r="I142" s="152"/>
      <c r="L142" s="148"/>
      <c r="M142" s="153"/>
      <c r="T142" s="154"/>
      <c r="AT142" s="150" t="s">
        <v>153</v>
      </c>
      <c r="AU142" s="150" t="s">
        <v>81</v>
      </c>
      <c r="AV142" s="12" t="s">
        <v>79</v>
      </c>
      <c r="AW142" s="12" t="s">
        <v>28</v>
      </c>
      <c r="AX142" s="12" t="s">
        <v>71</v>
      </c>
      <c r="AY142" s="150" t="s">
        <v>144</v>
      </c>
    </row>
    <row r="143" spans="2:65" s="13" customFormat="1">
      <c r="B143" s="155"/>
      <c r="D143" s="149" t="s">
        <v>153</v>
      </c>
      <c r="E143" s="156" t="s">
        <v>1</v>
      </c>
      <c r="F143" s="157" t="s">
        <v>1355</v>
      </c>
      <c r="H143" s="158">
        <v>19.02</v>
      </c>
      <c r="I143" s="159"/>
      <c r="L143" s="155"/>
      <c r="M143" s="160"/>
      <c r="T143" s="161"/>
      <c r="AT143" s="156" t="s">
        <v>153</v>
      </c>
      <c r="AU143" s="156" t="s">
        <v>81</v>
      </c>
      <c r="AV143" s="13" t="s">
        <v>81</v>
      </c>
      <c r="AW143" s="13" t="s">
        <v>28</v>
      </c>
      <c r="AX143" s="13" t="s">
        <v>71</v>
      </c>
      <c r="AY143" s="156" t="s">
        <v>144</v>
      </c>
    </row>
    <row r="144" spans="2:65" s="14" customFormat="1">
      <c r="B144" s="173"/>
      <c r="D144" s="149" t="s">
        <v>153</v>
      </c>
      <c r="E144" s="174" t="s">
        <v>1</v>
      </c>
      <c r="F144" s="175" t="s">
        <v>178</v>
      </c>
      <c r="H144" s="176">
        <v>30.89</v>
      </c>
      <c r="I144" s="177"/>
      <c r="L144" s="173"/>
      <c r="M144" s="178"/>
      <c r="T144" s="179"/>
      <c r="AT144" s="174" t="s">
        <v>153</v>
      </c>
      <c r="AU144" s="174" t="s">
        <v>81</v>
      </c>
      <c r="AV144" s="14" t="s">
        <v>145</v>
      </c>
      <c r="AW144" s="14" t="s">
        <v>28</v>
      </c>
      <c r="AX144" s="14" t="s">
        <v>71</v>
      </c>
      <c r="AY144" s="174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179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2" customFormat="1">
      <c r="B146" s="148"/>
      <c r="D146" s="149" t="s">
        <v>153</v>
      </c>
      <c r="E146" s="150" t="s">
        <v>1</v>
      </c>
      <c r="F146" s="151" t="s">
        <v>234</v>
      </c>
      <c r="H146" s="150" t="s">
        <v>1</v>
      </c>
      <c r="I146" s="152"/>
      <c r="L146" s="148"/>
      <c r="M146" s="153"/>
      <c r="T146" s="154"/>
      <c r="AT146" s="150" t="s">
        <v>153</v>
      </c>
      <c r="AU146" s="150" t="s">
        <v>81</v>
      </c>
      <c r="AV146" s="12" t="s">
        <v>79</v>
      </c>
      <c r="AW146" s="12" t="s">
        <v>28</v>
      </c>
      <c r="AX146" s="12" t="s">
        <v>71</v>
      </c>
      <c r="AY146" s="150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1356</v>
      </c>
      <c r="H147" s="158">
        <v>5.6980000000000004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2" customFormat="1">
      <c r="B148" s="148"/>
      <c r="D148" s="149" t="s">
        <v>153</v>
      </c>
      <c r="E148" s="150" t="s">
        <v>1</v>
      </c>
      <c r="F148" s="151" t="s">
        <v>236</v>
      </c>
      <c r="H148" s="150" t="s">
        <v>1</v>
      </c>
      <c r="I148" s="152"/>
      <c r="L148" s="148"/>
      <c r="M148" s="153"/>
      <c r="T148" s="154"/>
      <c r="AT148" s="150" t="s">
        <v>153</v>
      </c>
      <c r="AU148" s="150" t="s">
        <v>81</v>
      </c>
      <c r="AV148" s="12" t="s">
        <v>79</v>
      </c>
      <c r="AW148" s="12" t="s">
        <v>28</v>
      </c>
      <c r="AX148" s="12" t="s">
        <v>71</v>
      </c>
      <c r="AY148" s="150" t="s">
        <v>144</v>
      </c>
    </row>
    <row r="149" spans="2:65" s="13" customFormat="1">
      <c r="B149" s="155"/>
      <c r="D149" s="149" t="s">
        <v>153</v>
      </c>
      <c r="E149" s="156" t="s">
        <v>1</v>
      </c>
      <c r="F149" s="157" t="s">
        <v>1357</v>
      </c>
      <c r="H149" s="158">
        <v>13.15</v>
      </c>
      <c r="I149" s="159"/>
      <c r="L149" s="155"/>
      <c r="M149" s="160"/>
      <c r="T149" s="161"/>
      <c r="AT149" s="156" t="s">
        <v>153</v>
      </c>
      <c r="AU149" s="156" t="s">
        <v>81</v>
      </c>
      <c r="AV149" s="13" t="s">
        <v>81</v>
      </c>
      <c r="AW149" s="13" t="s">
        <v>28</v>
      </c>
      <c r="AX149" s="13" t="s">
        <v>71</v>
      </c>
      <c r="AY149" s="156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238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1358</v>
      </c>
      <c r="H151" s="158">
        <v>27.015000000000001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4" customFormat="1">
      <c r="B152" s="173"/>
      <c r="D152" s="149" t="s">
        <v>153</v>
      </c>
      <c r="E152" s="174" t="s">
        <v>1</v>
      </c>
      <c r="F152" s="175" t="s">
        <v>178</v>
      </c>
      <c r="H152" s="176">
        <v>45.863</v>
      </c>
      <c r="I152" s="177"/>
      <c r="L152" s="173"/>
      <c r="M152" s="178"/>
      <c r="T152" s="179"/>
      <c r="AT152" s="174" t="s">
        <v>153</v>
      </c>
      <c r="AU152" s="174" t="s">
        <v>81</v>
      </c>
      <c r="AV152" s="14" t="s">
        <v>145</v>
      </c>
      <c r="AW152" s="14" t="s">
        <v>28</v>
      </c>
      <c r="AX152" s="14" t="s">
        <v>71</v>
      </c>
      <c r="AY152" s="174" t="s">
        <v>144</v>
      </c>
    </row>
    <row r="153" spans="2:65" s="15" customFormat="1">
      <c r="B153" s="180"/>
      <c r="D153" s="149" t="s">
        <v>153</v>
      </c>
      <c r="E153" s="181" t="s">
        <v>1</v>
      </c>
      <c r="F153" s="182" t="s">
        <v>182</v>
      </c>
      <c r="H153" s="183">
        <v>101.233</v>
      </c>
      <c r="I153" s="184"/>
      <c r="L153" s="180"/>
      <c r="M153" s="185"/>
      <c r="T153" s="186"/>
      <c r="AT153" s="181" t="s">
        <v>153</v>
      </c>
      <c r="AU153" s="181" t="s">
        <v>81</v>
      </c>
      <c r="AV153" s="15" t="s">
        <v>151</v>
      </c>
      <c r="AW153" s="15" t="s">
        <v>28</v>
      </c>
      <c r="AX153" s="15" t="s">
        <v>79</v>
      </c>
      <c r="AY153" s="181" t="s">
        <v>144</v>
      </c>
    </row>
    <row r="154" spans="2:65" s="1" customFormat="1" ht="16.5" customHeight="1">
      <c r="B154" s="133"/>
      <c r="C154" s="162" t="s">
        <v>81</v>
      </c>
      <c r="D154" s="162" t="s">
        <v>163</v>
      </c>
      <c r="E154" s="163" t="s">
        <v>1359</v>
      </c>
      <c r="F154" s="164" t="s">
        <v>1360</v>
      </c>
      <c r="G154" s="165" t="s">
        <v>279</v>
      </c>
      <c r="H154" s="166">
        <v>111.35599999999999</v>
      </c>
      <c r="I154" s="167"/>
      <c r="J154" s="168">
        <f>ROUND(I154*H154,2)</f>
        <v>0</v>
      </c>
      <c r="K154" s="169"/>
      <c r="L154" s="170"/>
      <c r="M154" s="171" t="s">
        <v>1</v>
      </c>
      <c r="N154" s="172" t="s">
        <v>36</v>
      </c>
      <c r="P154" s="144">
        <f>O154*H154</f>
        <v>0</v>
      </c>
      <c r="Q154" s="144">
        <v>8.0000000000000007E-5</v>
      </c>
      <c r="R154" s="144">
        <f>Q154*H154</f>
        <v>8.9084799999999999E-3</v>
      </c>
      <c r="S154" s="144">
        <v>0</v>
      </c>
      <c r="T154" s="145">
        <f>S154*H154</f>
        <v>0</v>
      </c>
      <c r="AR154" s="146" t="s">
        <v>355</v>
      </c>
      <c r="AT154" s="146" t="s">
        <v>163</v>
      </c>
      <c r="AU154" s="146" t="s">
        <v>81</v>
      </c>
      <c r="AY154" s="17" t="s">
        <v>144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79</v>
      </c>
      <c r="BK154" s="147">
        <f>ROUND(I154*H154,2)</f>
        <v>0</v>
      </c>
      <c r="BL154" s="17" t="s">
        <v>265</v>
      </c>
      <c r="BM154" s="146" t="s">
        <v>1361</v>
      </c>
    </row>
    <row r="155" spans="2:65" s="13" customFormat="1">
      <c r="B155" s="155"/>
      <c r="D155" s="149" t="s">
        <v>153</v>
      </c>
      <c r="F155" s="157" t="s">
        <v>1362</v>
      </c>
      <c r="H155" s="158">
        <v>111.35599999999999</v>
      </c>
      <c r="I155" s="159"/>
      <c r="L155" s="155"/>
      <c r="M155" s="160"/>
      <c r="T155" s="161"/>
      <c r="AT155" s="156" t="s">
        <v>153</v>
      </c>
      <c r="AU155" s="156" t="s">
        <v>81</v>
      </c>
      <c r="AV155" s="13" t="s">
        <v>81</v>
      </c>
      <c r="AW155" s="13" t="s">
        <v>3</v>
      </c>
      <c r="AX155" s="13" t="s">
        <v>79</v>
      </c>
      <c r="AY155" s="156" t="s">
        <v>144</v>
      </c>
    </row>
    <row r="156" spans="2:65" s="1" customFormat="1" ht="33" customHeight="1">
      <c r="B156" s="133"/>
      <c r="C156" s="134" t="s">
        <v>145</v>
      </c>
      <c r="D156" s="134" t="s">
        <v>147</v>
      </c>
      <c r="E156" s="135" t="s">
        <v>1363</v>
      </c>
      <c r="F156" s="136" t="s">
        <v>1364</v>
      </c>
      <c r="G156" s="137" t="s">
        <v>171</v>
      </c>
      <c r="H156" s="138">
        <v>37.69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4.5100000000000001E-3</v>
      </c>
      <c r="R156" s="144">
        <f>Q156*H156</f>
        <v>0.16998189999999999</v>
      </c>
      <c r="S156" s="144">
        <v>0</v>
      </c>
      <c r="T156" s="145">
        <f>S156*H156</f>
        <v>0</v>
      </c>
      <c r="AR156" s="146" t="s">
        <v>265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265</v>
      </c>
      <c r="BM156" s="146" t="s">
        <v>1365</v>
      </c>
    </row>
    <row r="157" spans="2:65" s="12" customFormat="1">
      <c r="B157" s="148"/>
      <c r="D157" s="149" t="s">
        <v>153</v>
      </c>
      <c r="E157" s="150" t="s">
        <v>1</v>
      </c>
      <c r="F157" s="151" t="s">
        <v>174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2" customFormat="1">
      <c r="B158" s="148"/>
      <c r="D158" s="149" t="s">
        <v>153</v>
      </c>
      <c r="E158" s="150" t="s">
        <v>1</v>
      </c>
      <c r="F158" s="151" t="s">
        <v>230</v>
      </c>
      <c r="H158" s="150" t="s">
        <v>1</v>
      </c>
      <c r="I158" s="152"/>
      <c r="L158" s="148"/>
      <c r="M158" s="153"/>
      <c r="T158" s="154"/>
      <c r="AT158" s="150" t="s">
        <v>153</v>
      </c>
      <c r="AU158" s="150" t="s">
        <v>81</v>
      </c>
      <c r="AV158" s="12" t="s">
        <v>79</v>
      </c>
      <c r="AW158" s="12" t="s">
        <v>28</v>
      </c>
      <c r="AX158" s="12" t="s">
        <v>71</v>
      </c>
      <c r="AY158" s="150" t="s">
        <v>144</v>
      </c>
    </row>
    <row r="159" spans="2:65" s="13" customFormat="1">
      <c r="B159" s="155"/>
      <c r="D159" s="149" t="s">
        <v>153</v>
      </c>
      <c r="E159" s="156" t="s">
        <v>1</v>
      </c>
      <c r="F159" s="157" t="s">
        <v>231</v>
      </c>
      <c r="H159" s="158">
        <v>8.39</v>
      </c>
      <c r="I159" s="159"/>
      <c r="L159" s="155"/>
      <c r="M159" s="160"/>
      <c r="T159" s="161"/>
      <c r="AT159" s="156" t="s">
        <v>153</v>
      </c>
      <c r="AU159" s="156" t="s">
        <v>81</v>
      </c>
      <c r="AV159" s="13" t="s">
        <v>81</v>
      </c>
      <c r="AW159" s="13" t="s">
        <v>28</v>
      </c>
      <c r="AX159" s="13" t="s">
        <v>71</v>
      </c>
      <c r="AY159" s="156" t="s">
        <v>144</v>
      </c>
    </row>
    <row r="160" spans="2:65" s="12" customFormat="1">
      <c r="B160" s="148"/>
      <c r="D160" s="149" t="s">
        <v>153</v>
      </c>
      <c r="E160" s="150" t="s">
        <v>1</v>
      </c>
      <c r="F160" s="151" t="s">
        <v>232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233</v>
      </c>
      <c r="H161" s="158">
        <v>9.5299999999999994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71</v>
      </c>
      <c r="AY161" s="156" t="s">
        <v>144</v>
      </c>
    </row>
    <row r="162" spans="2:65" s="14" customFormat="1">
      <c r="B162" s="173"/>
      <c r="D162" s="149" t="s">
        <v>153</v>
      </c>
      <c r="E162" s="174" t="s">
        <v>1</v>
      </c>
      <c r="F162" s="175" t="s">
        <v>178</v>
      </c>
      <c r="H162" s="176">
        <v>17.920000000000002</v>
      </c>
      <c r="I162" s="177"/>
      <c r="L162" s="173"/>
      <c r="M162" s="178"/>
      <c r="T162" s="179"/>
      <c r="AT162" s="174" t="s">
        <v>153</v>
      </c>
      <c r="AU162" s="174" t="s">
        <v>81</v>
      </c>
      <c r="AV162" s="14" t="s">
        <v>145</v>
      </c>
      <c r="AW162" s="14" t="s">
        <v>28</v>
      </c>
      <c r="AX162" s="14" t="s">
        <v>71</v>
      </c>
      <c r="AY162" s="174" t="s">
        <v>144</v>
      </c>
    </row>
    <row r="163" spans="2:65" s="12" customFormat="1">
      <c r="B163" s="148"/>
      <c r="D163" s="149" t="s">
        <v>153</v>
      </c>
      <c r="E163" s="150" t="s">
        <v>1</v>
      </c>
      <c r="F163" s="151" t="s">
        <v>179</v>
      </c>
      <c r="H163" s="150" t="s">
        <v>1</v>
      </c>
      <c r="I163" s="152"/>
      <c r="L163" s="148"/>
      <c r="M163" s="153"/>
      <c r="T163" s="154"/>
      <c r="AT163" s="150" t="s">
        <v>153</v>
      </c>
      <c r="AU163" s="150" t="s">
        <v>81</v>
      </c>
      <c r="AV163" s="12" t="s">
        <v>79</v>
      </c>
      <c r="AW163" s="12" t="s">
        <v>28</v>
      </c>
      <c r="AX163" s="12" t="s">
        <v>71</v>
      </c>
      <c r="AY163" s="150" t="s">
        <v>144</v>
      </c>
    </row>
    <row r="164" spans="2:65" s="12" customFormat="1">
      <c r="B164" s="148"/>
      <c r="D164" s="149" t="s">
        <v>153</v>
      </c>
      <c r="E164" s="150" t="s">
        <v>1</v>
      </c>
      <c r="F164" s="151" t="s">
        <v>234</v>
      </c>
      <c r="H164" s="150" t="s">
        <v>1</v>
      </c>
      <c r="I164" s="152"/>
      <c r="L164" s="148"/>
      <c r="M164" s="153"/>
      <c r="T164" s="154"/>
      <c r="AT164" s="150" t="s">
        <v>153</v>
      </c>
      <c r="AU164" s="150" t="s">
        <v>81</v>
      </c>
      <c r="AV164" s="12" t="s">
        <v>79</v>
      </c>
      <c r="AW164" s="12" t="s">
        <v>28</v>
      </c>
      <c r="AX164" s="12" t="s">
        <v>71</v>
      </c>
      <c r="AY164" s="150" t="s">
        <v>144</v>
      </c>
    </row>
    <row r="165" spans="2:65" s="13" customFormat="1">
      <c r="B165" s="155"/>
      <c r="D165" s="149" t="s">
        <v>153</v>
      </c>
      <c r="E165" s="156" t="s">
        <v>1</v>
      </c>
      <c r="F165" s="157" t="s">
        <v>235</v>
      </c>
      <c r="H165" s="158">
        <v>1.71</v>
      </c>
      <c r="I165" s="159"/>
      <c r="L165" s="155"/>
      <c r="M165" s="160"/>
      <c r="T165" s="161"/>
      <c r="AT165" s="156" t="s">
        <v>153</v>
      </c>
      <c r="AU165" s="156" t="s">
        <v>81</v>
      </c>
      <c r="AV165" s="13" t="s">
        <v>81</v>
      </c>
      <c r="AW165" s="13" t="s">
        <v>28</v>
      </c>
      <c r="AX165" s="13" t="s">
        <v>71</v>
      </c>
      <c r="AY165" s="156" t="s">
        <v>144</v>
      </c>
    </row>
    <row r="166" spans="2:65" s="12" customFormat="1">
      <c r="B166" s="148"/>
      <c r="D166" s="149" t="s">
        <v>153</v>
      </c>
      <c r="E166" s="150" t="s">
        <v>1</v>
      </c>
      <c r="F166" s="151" t="s">
        <v>236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237</v>
      </c>
      <c r="H167" s="158">
        <v>8.99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71</v>
      </c>
      <c r="AY167" s="156" t="s">
        <v>144</v>
      </c>
    </row>
    <row r="168" spans="2:65" s="12" customFormat="1">
      <c r="B168" s="148"/>
      <c r="D168" s="149" t="s">
        <v>153</v>
      </c>
      <c r="E168" s="150" t="s">
        <v>1</v>
      </c>
      <c r="F168" s="151" t="s">
        <v>238</v>
      </c>
      <c r="H168" s="150" t="s">
        <v>1</v>
      </c>
      <c r="I168" s="152"/>
      <c r="L168" s="148"/>
      <c r="M168" s="153"/>
      <c r="T168" s="154"/>
      <c r="AT168" s="150" t="s">
        <v>153</v>
      </c>
      <c r="AU168" s="150" t="s">
        <v>81</v>
      </c>
      <c r="AV168" s="12" t="s">
        <v>79</v>
      </c>
      <c r="AW168" s="12" t="s">
        <v>28</v>
      </c>
      <c r="AX168" s="12" t="s">
        <v>71</v>
      </c>
      <c r="AY168" s="150" t="s">
        <v>144</v>
      </c>
    </row>
    <row r="169" spans="2:65" s="13" customFormat="1">
      <c r="B169" s="155"/>
      <c r="D169" s="149" t="s">
        <v>153</v>
      </c>
      <c r="E169" s="156" t="s">
        <v>1</v>
      </c>
      <c r="F169" s="157" t="s">
        <v>239</v>
      </c>
      <c r="H169" s="158">
        <v>9.07</v>
      </c>
      <c r="I169" s="159"/>
      <c r="L169" s="155"/>
      <c r="M169" s="160"/>
      <c r="T169" s="161"/>
      <c r="AT169" s="156" t="s">
        <v>153</v>
      </c>
      <c r="AU169" s="156" t="s">
        <v>81</v>
      </c>
      <c r="AV169" s="13" t="s">
        <v>81</v>
      </c>
      <c r="AW169" s="13" t="s">
        <v>28</v>
      </c>
      <c r="AX169" s="13" t="s">
        <v>71</v>
      </c>
      <c r="AY169" s="156" t="s">
        <v>144</v>
      </c>
    </row>
    <row r="170" spans="2:65" s="14" customFormat="1">
      <c r="B170" s="173"/>
      <c r="D170" s="149" t="s">
        <v>153</v>
      </c>
      <c r="E170" s="174" t="s">
        <v>1</v>
      </c>
      <c r="F170" s="175" t="s">
        <v>178</v>
      </c>
      <c r="H170" s="176">
        <v>19.77</v>
      </c>
      <c r="I170" s="177"/>
      <c r="L170" s="173"/>
      <c r="M170" s="178"/>
      <c r="T170" s="179"/>
      <c r="AT170" s="174" t="s">
        <v>153</v>
      </c>
      <c r="AU170" s="174" t="s">
        <v>81</v>
      </c>
      <c r="AV170" s="14" t="s">
        <v>145</v>
      </c>
      <c r="AW170" s="14" t="s">
        <v>28</v>
      </c>
      <c r="AX170" s="14" t="s">
        <v>71</v>
      </c>
      <c r="AY170" s="174" t="s">
        <v>144</v>
      </c>
    </row>
    <row r="171" spans="2:65" s="15" customFormat="1">
      <c r="B171" s="180"/>
      <c r="D171" s="149" t="s">
        <v>153</v>
      </c>
      <c r="E171" s="181" t="s">
        <v>1</v>
      </c>
      <c r="F171" s="182" t="s">
        <v>182</v>
      </c>
      <c r="H171" s="183">
        <v>37.69</v>
      </c>
      <c r="I171" s="184"/>
      <c r="L171" s="180"/>
      <c r="M171" s="185"/>
      <c r="T171" s="186"/>
      <c r="AT171" s="181" t="s">
        <v>153</v>
      </c>
      <c r="AU171" s="181" t="s">
        <v>81</v>
      </c>
      <c r="AV171" s="15" t="s">
        <v>151</v>
      </c>
      <c r="AW171" s="15" t="s">
        <v>28</v>
      </c>
      <c r="AX171" s="15" t="s">
        <v>79</v>
      </c>
      <c r="AY171" s="181" t="s">
        <v>144</v>
      </c>
    </row>
    <row r="172" spans="2:65" s="1" customFormat="1" ht="24.2" customHeight="1">
      <c r="B172" s="133"/>
      <c r="C172" s="134" t="s">
        <v>151</v>
      </c>
      <c r="D172" s="134" t="s">
        <v>147</v>
      </c>
      <c r="E172" s="135" t="s">
        <v>1366</v>
      </c>
      <c r="F172" s="136" t="s">
        <v>1367</v>
      </c>
      <c r="G172" s="137" t="s">
        <v>171</v>
      </c>
      <c r="H172" s="138">
        <v>106.274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4.5100000000000001E-3</v>
      </c>
      <c r="R172" s="144">
        <f>Q172*H172</f>
        <v>0.47929574000000003</v>
      </c>
      <c r="S172" s="144">
        <v>0</v>
      </c>
      <c r="T172" s="145">
        <f>S172*H172</f>
        <v>0</v>
      </c>
      <c r="AR172" s="146" t="s">
        <v>265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265</v>
      </c>
      <c r="BM172" s="146" t="s">
        <v>1368</v>
      </c>
    </row>
    <row r="173" spans="2:65" s="12" customFormat="1">
      <c r="B173" s="148"/>
      <c r="D173" s="149" t="s">
        <v>153</v>
      </c>
      <c r="E173" s="150" t="s">
        <v>1</v>
      </c>
      <c r="F173" s="151" t="s">
        <v>173</v>
      </c>
      <c r="H173" s="150" t="s">
        <v>1</v>
      </c>
      <c r="I173" s="152"/>
      <c r="L173" s="148"/>
      <c r="M173" s="153"/>
      <c r="T173" s="154"/>
      <c r="AT173" s="150" t="s">
        <v>153</v>
      </c>
      <c r="AU173" s="150" t="s">
        <v>81</v>
      </c>
      <c r="AV173" s="12" t="s">
        <v>79</v>
      </c>
      <c r="AW173" s="12" t="s">
        <v>28</v>
      </c>
      <c r="AX173" s="12" t="s">
        <v>71</v>
      </c>
      <c r="AY173" s="150" t="s">
        <v>144</v>
      </c>
    </row>
    <row r="174" spans="2:65" s="12" customFormat="1">
      <c r="B174" s="148"/>
      <c r="D174" s="149" t="s">
        <v>153</v>
      </c>
      <c r="E174" s="150" t="s">
        <v>1</v>
      </c>
      <c r="F174" s="151" t="s">
        <v>174</v>
      </c>
      <c r="H174" s="150" t="s">
        <v>1</v>
      </c>
      <c r="I174" s="152"/>
      <c r="L174" s="148"/>
      <c r="M174" s="153"/>
      <c r="T174" s="154"/>
      <c r="AT174" s="150" t="s">
        <v>153</v>
      </c>
      <c r="AU174" s="150" t="s">
        <v>81</v>
      </c>
      <c r="AV174" s="12" t="s">
        <v>79</v>
      </c>
      <c r="AW174" s="12" t="s">
        <v>28</v>
      </c>
      <c r="AX174" s="12" t="s">
        <v>71</v>
      </c>
      <c r="AY174" s="150" t="s">
        <v>144</v>
      </c>
    </row>
    <row r="175" spans="2:65" s="13" customFormat="1">
      <c r="B175" s="155"/>
      <c r="D175" s="149" t="s">
        <v>153</v>
      </c>
      <c r="E175" s="156" t="s">
        <v>1</v>
      </c>
      <c r="F175" s="157" t="s">
        <v>1369</v>
      </c>
      <c r="H175" s="158">
        <v>1.7529999999999999</v>
      </c>
      <c r="I175" s="159"/>
      <c r="L175" s="155"/>
      <c r="M175" s="160"/>
      <c r="T175" s="161"/>
      <c r="AT175" s="156" t="s">
        <v>153</v>
      </c>
      <c r="AU175" s="156" t="s">
        <v>81</v>
      </c>
      <c r="AV175" s="13" t="s">
        <v>81</v>
      </c>
      <c r="AW175" s="13" t="s">
        <v>28</v>
      </c>
      <c r="AX175" s="13" t="s">
        <v>71</v>
      </c>
      <c r="AY175" s="156" t="s">
        <v>144</v>
      </c>
    </row>
    <row r="176" spans="2:65" s="13" customFormat="1">
      <c r="B176" s="155"/>
      <c r="D176" s="149" t="s">
        <v>153</v>
      </c>
      <c r="E176" s="156" t="s">
        <v>1</v>
      </c>
      <c r="F176" s="157" t="s">
        <v>1370</v>
      </c>
      <c r="H176" s="158">
        <v>4.2569999999999997</v>
      </c>
      <c r="I176" s="159"/>
      <c r="L176" s="155"/>
      <c r="M176" s="160"/>
      <c r="T176" s="161"/>
      <c r="AT176" s="156" t="s">
        <v>153</v>
      </c>
      <c r="AU176" s="156" t="s">
        <v>81</v>
      </c>
      <c r="AV176" s="13" t="s">
        <v>81</v>
      </c>
      <c r="AW176" s="13" t="s">
        <v>28</v>
      </c>
      <c r="AX176" s="13" t="s">
        <v>71</v>
      </c>
      <c r="AY176" s="156" t="s">
        <v>144</v>
      </c>
    </row>
    <row r="177" spans="2:51" s="14" customFormat="1">
      <c r="B177" s="173"/>
      <c r="D177" s="149" t="s">
        <v>153</v>
      </c>
      <c r="E177" s="174" t="s">
        <v>1</v>
      </c>
      <c r="F177" s="175" t="s">
        <v>178</v>
      </c>
      <c r="H177" s="176">
        <v>6.01</v>
      </c>
      <c r="I177" s="177"/>
      <c r="L177" s="173"/>
      <c r="M177" s="178"/>
      <c r="T177" s="179"/>
      <c r="AT177" s="174" t="s">
        <v>153</v>
      </c>
      <c r="AU177" s="174" t="s">
        <v>81</v>
      </c>
      <c r="AV177" s="14" t="s">
        <v>145</v>
      </c>
      <c r="AW177" s="14" t="s">
        <v>28</v>
      </c>
      <c r="AX177" s="14" t="s">
        <v>71</v>
      </c>
      <c r="AY177" s="174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179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1371</v>
      </c>
      <c r="H179" s="158">
        <v>1.35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3" customFormat="1">
      <c r="B180" s="155"/>
      <c r="D180" s="149" t="s">
        <v>153</v>
      </c>
      <c r="E180" s="156" t="s">
        <v>1</v>
      </c>
      <c r="F180" s="157" t="s">
        <v>1372</v>
      </c>
      <c r="H180" s="158">
        <v>3.0870000000000002</v>
      </c>
      <c r="I180" s="159"/>
      <c r="L180" s="155"/>
      <c r="M180" s="160"/>
      <c r="T180" s="161"/>
      <c r="AT180" s="156" t="s">
        <v>153</v>
      </c>
      <c r="AU180" s="156" t="s">
        <v>81</v>
      </c>
      <c r="AV180" s="13" t="s">
        <v>81</v>
      </c>
      <c r="AW180" s="13" t="s">
        <v>28</v>
      </c>
      <c r="AX180" s="13" t="s">
        <v>71</v>
      </c>
      <c r="AY180" s="156" t="s">
        <v>144</v>
      </c>
    </row>
    <row r="181" spans="2:51" s="14" customFormat="1">
      <c r="B181" s="173"/>
      <c r="D181" s="149" t="s">
        <v>153</v>
      </c>
      <c r="E181" s="174" t="s">
        <v>1</v>
      </c>
      <c r="F181" s="175" t="s">
        <v>178</v>
      </c>
      <c r="H181" s="176">
        <v>4.4370000000000003</v>
      </c>
      <c r="I181" s="177"/>
      <c r="L181" s="173"/>
      <c r="M181" s="178"/>
      <c r="T181" s="179"/>
      <c r="AT181" s="174" t="s">
        <v>153</v>
      </c>
      <c r="AU181" s="174" t="s">
        <v>81</v>
      </c>
      <c r="AV181" s="14" t="s">
        <v>145</v>
      </c>
      <c r="AW181" s="14" t="s">
        <v>28</v>
      </c>
      <c r="AX181" s="14" t="s">
        <v>71</v>
      </c>
      <c r="AY181" s="174" t="s">
        <v>144</v>
      </c>
    </row>
    <row r="182" spans="2:51" s="12" customFormat="1">
      <c r="B182" s="148"/>
      <c r="D182" s="149" t="s">
        <v>153</v>
      </c>
      <c r="E182" s="150" t="s">
        <v>1</v>
      </c>
      <c r="F182" s="151" t="s">
        <v>174</v>
      </c>
      <c r="H182" s="150" t="s">
        <v>1</v>
      </c>
      <c r="I182" s="152"/>
      <c r="L182" s="148"/>
      <c r="M182" s="153"/>
      <c r="T182" s="154"/>
      <c r="AT182" s="150" t="s">
        <v>153</v>
      </c>
      <c r="AU182" s="150" t="s">
        <v>81</v>
      </c>
      <c r="AV182" s="12" t="s">
        <v>79</v>
      </c>
      <c r="AW182" s="12" t="s">
        <v>28</v>
      </c>
      <c r="AX182" s="12" t="s">
        <v>71</v>
      </c>
      <c r="AY182" s="150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230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3" customFormat="1">
      <c r="B184" s="155"/>
      <c r="D184" s="149" t="s">
        <v>153</v>
      </c>
      <c r="E184" s="156" t="s">
        <v>1</v>
      </c>
      <c r="F184" s="157" t="s">
        <v>1373</v>
      </c>
      <c r="H184" s="158">
        <v>9.6709999999999994</v>
      </c>
      <c r="I184" s="159"/>
      <c r="L184" s="155"/>
      <c r="M184" s="160"/>
      <c r="T184" s="161"/>
      <c r="AT184" s="156" t="s">
        <v>153</v>
      </c>
      <c r="AU184" s="156" t="s">
        <v>81</v>
      </c>
      <c r="AV184" s="13" t="s">
        <v>81</v>
      </c>
      <c r="AW184" s="13" t="s">
        <v>28</v>
      </c>
      <c r="AX184" s="13" t="s">
        <v>71</v>
      </c>
      <c r="AY184" s="156" t="s">
        <v>144</v>
      </c>
    </row>
    <row r="185" spans="2:51" s="12" customFormat="1">
      <c r="B185" s="148"/>
      <c r="D185" s="149" t="s">
        <v>153</v>
      </c>
      <c r="E185" s="150" t="s">
        <v>1</v>
      </c>
      <c r="F185" s="151" t="s">
        <v>232</v>
      </c>
      <c r="H185" s="150" t="s">
        <v>1</v>
      </c>
      <c r="I185" s="152"/>
      <c r="L185" s="148"/>
      <c r="M185" s="153"/>
      <c r="T185" s="154"/>
      <c r="AT185" s="150" t="s">
        <v>153</v>
      </c>
      <c r="AU185" s="150" t="s">
        <v>81</v>
      </c>
      <c r="AV185" s="12" t="s">
        <v>79</v>
      </c>
      <c r="AW185" s="12" t="s">
        <v>28</v>
      </c>
      <c r="AX185" s="12" t="s">
        <v>71</v>
      </c>
      <c r="AY185" s="150" t="s">
        <v>144</v>
      </c>
    </row>
    <row r="186" spans="2:51" s="13" customFormat="1" ht="22.5">
      <c r="B186" s="155"/>
      <c r="D186" s="149" t="s">
        <v>153</v>
      </c>
      <c r="E186" s="156" t="s">
        <v>1</v>
      </c>
      <c r="F186" s="157" t="s">
        <v>1374</v>
      </c>
      <c r="H186" s="158">
        <v>40.393999999999998</v>
      </c>
      <c r="I186" s="159"/>
      <c r="L186" s="155"/>
      <c r="M186" s="160"/>
      <c r="T186" s="161"/>
      <c r="AT186" s="156" t="s">
        <v>153</v>
      </c>
      <c r="AU186" s="156" t="s">
        <v>81</v>
      </c>
      <c r="AV186" s="13" t="s">
        <v>81</v>
      </c>
      <c r="AW186" s="13" t="s">
        <v>28</v>
      </c>
      <c r="AX186" s="13" t="s">
        <v>71</v>
      </c>
      <c r="AY186" s="156" t="s">
        <v>144</v>
      </c>
    </row>
    <row r="187" spans="2:51" s="14" customFormat="1">
      <c r="B187" s="173"/>
      <c r="D187" s="149" t="s">
        <v>153</v>
      </c>
      <c r="E187" s="174" t="s">
        <v>1</v>
      </c>
      <c r="F187" s="175" t="s">
        <v>178</v>
      </c>
      <c r="H187" s="176">
        <v>50.064999999999998</v>
      </c>
      <c r="I187" s="177"/>
      <c r="L187" s="173"/>
      <c r="M187" s="178"/>
      <c r="T187" s="179"/>
      <c r="AT187" s="174" t="s">
        <v>153</v>
      </c>
      <c r="AU187" s="174" t="s">
        <v>81</v>
      </c>
      <c r="AV187" s="14" t="s">
        <v>145</v>
      </c>
      <c r="AW187" s="14" t="s">
        <v>28</v>
      </c>
      <c r="AX187" s="14" t="s">
        <v>71</v>
      </c>
      <c r="AY187" s="174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179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2" customFormat="1">
      <c r="B189" s="148"/>
      <c r="D189" s="149" t="s">
        <v>153</v>
      </c>
      <c r="E189" s="150" t="s">
        <v>1</v>
      </c>
      <c r="F189" s="151" t="s">
        <v>234</v>
      </c>
      <c r="H189" s="150" t="s">
        <v>1</v>
      </c>
      <c r="I189" s="152"/>
      <c r="L189" s="148"/>
      <c r="M189" s="153"/>
      <c r="T189" s="154"/>
      <c r="AT189" s="150" t="s">
        <v>153</v>
      </c>
      <c r="AU189" s="150" t="s">
        <v>81</v>
      </c>
      <c r="AV189" s="12" t="s">
        <v>79</v>
      </c>
      <c r="AW189" s="12" t="s">
        <v>28</v>
      </c>
      <c r="AX189" s="12" t="s">
        <v>71</v>
      </c>
      <c r="AY189" s="150" t="s">
        <v>144</v>
      </c>
    </row>
    <row r="190" spans="2:51" s="13" customFormat="1">
      <c r="B190" s="155"/>
      <c r="D190" s="149" t="s">
        <v>153</v>
      </c>
      <c r="E190" s="156" t="s">
        <v>1</v>
      </c>
      <c r="F190" s="157" t="s">
        <v>1375</v>
      </c>
      <c r="H190" s="158">
        <v>2.4889999999999999</v>
      </c>
      <c r="I190" s="159"/>
      <c r="L190" s="155"/>
      <c r="M190" s="160"/>
      <c r="T190" s="161"/>
      <c r="AT190" s="156" t="s">
        <v>153</v>
      </c>
      <c r="AU190" s="156" t="s">
        <v>81</v>
      </c>
      <c r="AV190" s="13" t="s">
        <v>81</v>
      </c>
      <c r="AW190" s="13" t="s">
        <v>28</v>
      </c>
      <c r="AX190" s="13" t="s">
        <v>71</v>
      </c>
      <c r="AY190" s="156" t="s">
        <v>144</v>
      </c>
    </row>
    <row r="191" spans="2:51" s="12" customFormat="1">
      <c r="B191" s="148"/>
      <c r="D191" s="149" t="s">
        <v>153</v>
      </c>
      <c r="E191" s="150" t="s">
        <v>1</v>
      </c>
      <c r="F191" s="151" t="s">
        <v>236</v>
      </c>
      <c r="H191" s="150" t="s">
        <v>1</v>
      </c>
      <c r="I191" s="152"/>
      <c r="L191" s="148"/>
      <c r="M191" s="153"/>
      <c r="T191" s="154"/>
      <c r="AT191" s="150" t="s">
        <v>153</v>
      </c>
      <c r="AU191" s="150" t="s">
        <v>81</v>
      </c>
      <c r="AV191" s="12" t="s">
        <v>79</v>
      </c>
      <c r="AW191" s="12" t="s">
        <v>28</v>
      </c>
      <c r="AX191" s="12" t="s">
        <v>71</v>
      </c>
      <c r="AY191" s="150" t="s">
        <v>144</v>
      </c>
    </row>
    <row r="192" spans="2:51" s="13" customFormat="1">
      <c r="B192" s="155"/>
      <c r="D192" s="149" t="s">
        <v>153</v>
      </c>
      <c r="E192" s="156" t="s">
        <v>1</v>
      </c>
      <c r="F192" s="157" t="s">
        <v>1376</v>
      </c>
      <c r="H192" s="158">
        <v>11.355</v>
      </c>
      <c r="I192" s="159"/>
      <c r="L192" s="155"/>
      <c r="M192" s="160"/>
      <c r="T192" s="161"/>
      <c r="AT192" s="156" t="s">
        <v>153</v>
      </c>
      <c r="AU192" s="156" t="s">
        <v>81</v>
      </c>
      <c r="AV192" s="13" t="s">
        <v>81</v>
      </c>
      <c r="AW192" s="13" t="s">
        <v>28</v>
      </c>
      <c r="AX192" s="13" t="s">
        <v>71</v>
      </c>
      <c r="AY192" s="156" t="s">
        <v>144</v>
      </c>
    </row>
    <row r="193" spans="2:65" s="12" customFormat="1">
      <c r="B193" s="148"/>
      <c r="D193" s="149" t="s">
        <v>153</v>
      </c>
      <c r="E193" s="150" t="s">
        <v>1</v>
      </c>
      <c r="F193" s="151" t="s">
        <v>238</v>
      </c>
      <c r="H193" s="150" t="s">
        <v>1</v>
      </c>
      <c r="I193" s="152"/>
      <c r="L193" s="148"/>
      <c r="M193" s="153"/>
      <c r="T193" s="154"/>
      <c r="AT193" s="150" t="s">
        <v>153</v>
      </c>
      <c r="AU193" s="150" t="s">
        <v>81</v>
      </c>
      <c r="AV193" s="12" t="s">
        <v>79</v>
      </c>
      <c r="AW193" s="12" t="s">
        <v>28</v>
      </c>
      <c r="AX193" s="12" t="s">
        <v>71</v>
      </c>
      <c r="AY193" s="150" t="s">
        <v>144</v>
      </c>
    </row>
    <row r="194" spans="2:65" s="13" customFormat="1" ht="22.5">
      <c r="B194" s="155"/>
      <c r="D194" s="149" t="s">
        <v>153</v>
      </c>
      <c r="E194" s="156" t="s">
        <v>1</v>
      </c>
      <c r="F194" s="157" t="s">
        <v>1377</v>
      </c>
      <c r="H194" s="158">
        <v>31.917999999999999</v>
      </c>
      <c r="I194" s="159"/>
      <c r="L194" s="155"/>
      <c r="M194" s="160"/>
      <c r="T194" s="161"/>
      <c r="AT194" s="156" t="s">
        <v>153</v>
      </c>
      <c r="AU194" s="156" t="s">
        <v>81</v>
      </c>
      <c r="AV194" s="13" t="s">
        <v>81</v>
      </c>
      <c r="AW194" s="13" t="s">
        <v>28</v>
      </c>
      <c r="AX194" s="13" t="s">
        <v>71</v>
      </c>
      <c r="AY194" s="156" t="s">
        <v>144</v>
      </c>
    </row>
    <row r="195" spans="2:65" s="14" customFormat="1">
      <c r="B195" s="173"/>
      <c r="D195" s="149" t="s">
        <v>153</v>
      </c>
      <c r="E195" s="174" t="s">
        <v>1</v>
      </c>
      <c r="F195" s="175" t="s">
        <v>178</v>
      </c>
      <c r="H195" s="176">
        <v>45.762</v>
      </c>
      <c r="I195" s="177"/>
      <c r="L195" s="173"/>
      <c r="M195" s="178"/>
      <c r="T195" s="179"/>
      <c r="AT195" s="174" t="s">
        <v>153</v>
      </c>
      <c r="AU195" s="174" t="s">
        <v>81</v>
      </c>
      <c r="AV195" s="14" t="s">
        <v>145</v>
      </c>
      <c r="AW195" s="14" t="s">
        <v>28</v>
      </c>
      <c r="AX195" s="14" t="s">
        <v>71</v>
      </c>
      <c r="AY195" s="174" t="s">
        <v>144</v>
      </c>
    </row>
    <row r="196" spans="2:65" s="15" customFormat="1">
      <c r="B196" s="180"/>
      <c r="D196" s="149" t="s">
        <v>153</v>
      </c>
      <c r="E196" s="181" t="s">
        <v>1</v>
      </c>
      <c r="F196" s="182" t="s">
        <v>182</v>
      </c>
      <c r="H196" s="183">
        <v>106.274</v>
      </c>
      <c r="I196" s="184"/>
      <c r="L196" s="180"/>
      <c r="M196" s="185"/>
      <c r="T196" s="186"/>
      <c r="AT196" s="181" t="s">
        <v>153</v>
      </c>
      <c r="AU196" s="181" t="s">
        <v>81</v>
      </c>
      <c r="AV196" s="15" t="s">
        <v>151</v>
      </c>
      <c r="AW196" s="15" t="s">
        <v>28</v>
      </c>
      <c r="AX196" s="15" t="s">
        <v>79</v>
      </c>
      <c r="AY196" s="181" t="s">
        <v>144</v>
      </c>
    </row>
    <row r="197" spans="2:65" s="1" customFormat="1" ht="33" customHeight="1">
      <c r="B197" s="133"/>
      <c r="C197" s="134" t="s">
        <v>184</v>
      </c>
      <c r="D197" s="134" t="s">
        <v>147</v>
      </c>
      <c r="E197" s="135" t="s">
        <v>1378</v>
      </c>
      <c r="F197" s="136" t="s">
        <v>1379</v>
      </c>
      <c r="G197" s="137" t="s">
        <v>491</v>
      </c>
      <c r="H197" s="187"/>
      <c r="I197" s="139"/>
      <c r="J197" s="140">
        <f>ROUND(I197*H197,2)</f>
        <v>0</v>
      </c>
      <c r="K197" s="141"/>
      <c r="L197" s="32"/>
      <c r="M197" s="142" t="s">
        <v>1</v>
      </c>
      <c r="N197" s="143" t="s">
        <v>36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265</v>
      </c>
      <c r="AT197" s="146" t="s">
        <v>147</v>
      </c>
      <c r="AU197" s="146" t="s">
        <v>81</v>
      </c>
      <c r="AY197" s="17" t="s">
        <v>144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79</v>
      </c>
      <c r="BK197" s="147">
        <f>ROUND(I197*H197,2)</f>
        <v>0</v>
      </c>
      <c r="BL197" s="17" t="s">
        <v>265</v>
      </c>
      <c r="BM197" s="146" t="s">
        <v>1380</v>
      </c>
    </row>
    <row r="198" spans="2:65" s="11" customFormat="1" ht="22.9" customHeight="1">
      <c r="B198" s="121"/>
      <c r="D198" s="122" t="s">
        <v>70</v>
      </c>
      <c r="E198" s="131" t="s">
        <v>828</v>
      </c>
      <c r="F198" s="131" t="s">
        <v>829</v>
      </c>
      <c r="I198" s="124"/>
      <c r="J198" s="132">
        <f>BK198</f>
        <v>0</v>
      </c>
      <c r="L198" s="121"/>
      <c r="M198" s="126"/>
      <c r="P198" s="127">
        <f>SUM(P199:P204)</f>
        <v>0</v>
      </c>
      <c r="R198" s="127">
        <f>SUM(R199:R204)</f>
        <v>1.22395E-2</v>
      </c>
      <c r="T198" s="128">
        <f>SUM(T199:T204)</f>
        <v>0</v>
      </c>
      <c r="AR198" s="122" t="s">
        <v>81</v>
      </c>
      <c r="AT198" s="129" t="s">
        <v>70</v>
      </c>
      <c r="AU198" s="129" t="s">
        <v>79</v>
      </c>
      <c r="AY198" s="122" t="s">
        <v>144</v>
      </c>
      <c r="BK198" s="130">
        <f>SUM(BK199:BK204)</f>
        <v>0</v>
      </c>
    </row>
    <row r="199" spans="2:65" s="1" customFormat="1" ht="24.2" customHeight="1">
      <c r="B199" s="133"/>
      <c r="C199" s="193" t="s">
        <v>190</v>
      </c>
      <c r="D199" s="193" t="s">
        <v>147</v>
      </c>
      <c r="E199" s="194" t="s">
        <v>1381</v>
      </c>
      <c r="F199" s="195" t="s">
        <v>1382</v>
      </c>
      <c r="G199" s="196" t="s">
        <v>171</v>
      </c>
      <c r="H199" s="197">
        <v>6.3579999999999997</v>
      </c>
      <c r="I199" s="198"/>
      <c r="J199" s="198">
        <f>ROUND(I199*H199,2)</f>
        <v>0</v>
      </c>
      <c r="K199" s="141"/>
      <c r="L199" s="32"/>
      <c r="M199" s="142" t="s">
        <v>1</v>
      </c>
      <c r="N199" s="143" t="s">
        <v>36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265</v>
      </c>
      <c r="AT199" s="146" t="s">
        <v>147</v>
      </c>
      <c r="AU199" s="146" t="s">
        <v>81</v>
      </c>
      <c r="AY199" s="17" t="s">
        <v>144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79</v>
      </c>
      <c r="BK199" s="147">
        <f>ROUND(I199*H199,2)</f>
        <v>0</v>
      </c>
      <c r="BL199" s="17" t="s">
        <v>265</v>
      </c>
      <c r="BM199" s="146" t="s">
        <v>1696</v>
      </c>
    </row>
    <row r="200" spans="2:65" s="13" customFormat="1">
      <c r="B200" s="155"/>
      <c r="D200" s="149" t="s">
        <v>153</v>
      </c>
      <c r="E200" s="156" t="s">
        <v>1</v>
      </c>
      <c r="F200" s="157" t="s">
        <v>1384</v>
      </c>
      <c r="H200" s="158">
        <v>6.3579999999999997</v>
      </c>
      <c r="I200" s="159"/>
      <c r="L200" s="155"/>
      <c r="M200" s="160"/>
      <c r="T200" s="161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71</v>
      </c>
      <c r="AY200" s="156" t="s">
        <v>144</v>
      </c>
    </row>
    <row r="201" spans="2:65" s="14" customFormat="1">
      <c r="B201" s="173"/>
      <c r="D201" s="149" t="s">
        <v>153</v>
      </c>
      <c r="E201" s="174" t="s">
        <v>1</v>
      </c>
      <c r="F201" s="175" t="s">
        <v>178</v>
      </c>
      <c r="H201" s="176">
        <v>6.3579999999999997</v>
      </c>
      <c r="I201" s="177"/>
      <c r="L201" s="173"/>
      <c r="M201" s="178"/>
      <c r="T201" s="179"/>
      <c r="AT201" s="174" t="s">
        <v>153</v>
      </c>
      <c r="AU201" s="174" t="s">
        <v>81</v>
      </c>
      <c r="AV201" s="14" t="s">
        <v>145</v>
      </c>
      <c r="AW201" s="14" t="s">
        <v>28</v>
      </c>
      <c r="AX201" s="14" t="s">
        <v>79</v>
      </c>
      <c r="AY201" s="174" t="s">
        <v>144</v>
      </c>
    </row>
    <row r="202" spans="2:65" s="1" customFormat="1" ht="24.2" customHeight="1">
      <c r="B202" s="133"/>
      <c r="C202" s="162" t="s">
        <v>195</v>
      </c>
      <c r="D202" s="162" t="s">
        <v>163</v>
      </c>
      <c r="E202" s="163" t="s">
        <v>1385</v>
      </c>
      <c r="F202" s="164" t="s">
        <v>1386</v>
      </c>
      <c r="G202" s="165" t="s">
        <v>171</v>
      </c>
      <c r="H202" s="166">
        <v>6.9939999999999998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36</v>
      </c>
      <c r="P202" s="144">
        <f>O202*H202</f>
        <v>0</v>
      </c>
      <c r="Q202" s="144">
        <v>1.75E-3</v>
      </c>
      <c r="R202" s="144">
        <f>Q202*H202</f>
        <v>1.22395E-2</v>
      </c>
      <c r="S202" s="144">
        <v>0</v>
      </c>
      <c r="T202" s="145">
        <f>S202*H202</f>
        <v>0</v>
      </c>
      <c r="AR202" s="146" t="s">
        <v>355</v>
      </c>
      <c r="AT202" s="146" t="s">
        <v>163</v>
      </c>
      <c r="AU202" s="146" t="s">
        <v>81</v>
      </c>
      <c r="AY202" s="17" t="s">
        <v>144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79</v>
      </c>
      <c r="BK202" s="147">
        <f>ROUND(I202*H202,2)</f>
        <v>0</v>
      </c>
      <c r="BL202" s="17" t="s">
        <v>265</v>
      </c>
      <c r="BM202" s="146" t="s">
        <v>1387</v>
      </c>
    </row>
    <row r="203" spans="2:65" s="13" customFormat="1">
      <c r="B203" s="155"/>
      <c r="D203" s="149" t="s">
        <v>153</v>
      </c>
      <c r="F203" s="157" t="s">
        <v>1388</v>
      </c>
      <c r="H203" s="158">
        <v>6.9939999999999998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3</v>
      </c>
      <c r="AX203" s="13" t="s">
        <v>79</v>
      </c>
      <c r="AY203" s="156" t="s">
        <v>144</v>
      </c>
    </row>
    <row r="204" spans="2:65" s="1" customFormat="1" ht="24.2" customHeight="1">
      <c r="B204" s="133"/>
      <c r="C204" s="134" t="s">
        <v>166</v>
      </c>
      <c r="D204" s="134" t="s">
        <v>147</v>
      </c>
      <c r="E204" s="135" t="s">
        <v>833</v>
      </c>
      <c r="F204" s="136" t="s">
        <v>834</v>
      </c>
      <c r="G204" s="137" t="s">
        <v>491</v>
      </c>
      <c r="H204" s="187"/>
      <c r="I204" s="139"/>
      <c r="J204" s="140">
        <f>ROUND(I204*H204,2)</f>
        <v>0</v>
      </c>
      <c r="K204" s="141"/>
      <c r="L204" s="32"/>
      <c r="M204" s="142" t="s">
        <v>1</v>
      </c>
      <c r="N204" s="143" t="s">
        <v>36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265</v>
      </c>
      <c r="AT204" s="146" t="s">
        <v>147</v>
      </c>
      <c r="AU204" s="146" t="s">
        <v>81</v>
      </c>
      <c r="AY204" s="17" t="s">
        <v>144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79</v>
      </c>
      <c r="BK204" s="147">
        <f>ROUND(I204*H204,2)</f>
        <v>0</v>
      </c>
      <c r="BL204" s="17" t="s">
        <v>265</v>
      </c>
      <c r="BM204" s="146" t="s">
        <v>1697</v>
      </c>
    </row>
    <row r="205" spans="2:65" s="11" customFormat="1" ht="22.9" customHeight="1">
      <c r="B205" s="121"/>
      <c r="D205" s="122" t="s">
        <v>70</v>
      </c>
      <c r="E205" s="131" t="s">
        <v>1084</v>
      </c>
      <c r="F205" s="131" t="s">
        <v>1166</v>
      </c>
      <c r="I205" s="124"/>
      <c r="J205" s="132">
        <f>BK205</f>
        <v>0</v>
      </c>
      <c r="L205" s="121"/>
      <c r="M205" s="126"/>
      <c r="P205" s="127">
        <f>SUM(P206:P212)</f>
        <v>0</v>
      </c>
      <c r="R205" s="127">
        <f>SUM(R206:R212)</f>
        <v>1.7699999999999999E-3</v>
      </c>
      <c r="T205" s="128">
        <f>SUM(T206:T212)</f>
        <v>0</v>
      </c>
      <c r="AR205" s="122" t="s">
        <v>81</v>
      </c>
      <c r="AT205" s="129" t="s">
        <v>70</v>
      </c>
      <c r="AU205" s="129" t="s">
        <v>79</v>
      </c>
      <c r="AY205" s="122" t="s">
        <v>144</v>
      </c>
      <c r="BK205" s="130">
        <f>SUM(BK206:BK212)</f>
        <v>0</v>
      </c>
    </row>
    <row r="206" spans="2:65" s="1" customFormat="1" ht="16.5" customHeight="1">
      <c r="B206" s="133"/>
      <c r="C206" s="193" t="s">
        <v>203</v>
      </c>
      <c r="D206" s="193" t="s">
        <v>147</v>
      </c>
      <c r="E206" s="194" t="s">
        <v>1396</v>
      </c>
      <c r="F206" s="195" t="s">
        <v>1397</v>
      </c>
      <c r="G206" s="196" t="s">
        <v>318</v>
      </c>
      <c r="H206" s="197">
        <v>4</v>
      </c>
      <c r="I206" s="198"/>
      <c r="J206" s="198">
        <f>ROUND(I206*H206,2)</f>
        <v>0</v>
      </c>
      <c r="K206" s="141"/>
      <c r="L206" s="32"/>
      <c r="M206" s="142" t="s">
        <v>1</v>
      </c>
      <c r="N206" s="143" t="s">
        <v>36</v>
      </c>
      <c r="P206" s="144">
        <f>O206*H206</f>
        <v>0</v>
      </c>
      <c r="Q206" s="144">
        <v>1.8000000000000001E-4</v>
      </c>
      <c r="R206" s="144">
        <f>Q206*H206</f>
        <v>7.2000000000000005E-4</v>
      </c>
      <c r="S206" s="144">
        <v>0</v>
      </c>
      <c r="T206" s="145">
        <f>S206*H206</f>
        <v>0</v>
      </c>
      <c r="AR206" s="146" t="s">
        <v>265</v>
      </c>
      <c r="AT206" s="146" t="s">
        <v>147</v>
      </c>
      <c r="AU206" s="146" t="s">
        <v>81</v>
      </c>
      <c r="AY206" s="17" t="s">
        <v>144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79</v>
      </c>
      <c r="BK206" s="147">
        <f>ROUND(I206*H206,2)</f>
        <v>0</v>
      </c>
      <c r="BL206" s="17" t="s">
        <v>265</v>
      </c>
      <c r="BM206" s="146" t="s">
        <v>1698</v>
      </c>
    </row>
    <row r="207" spans="2:65" s="12" customFormat="1">
      <c r="B207" s="148"/>
      <c r="D207" s="149" t="s">
        <v>153</v>
      </c>
      <c r="E207" s="150" t="s">
        <v>1</v>
      </c>
      <c r="F207" s="151" t="s">
        <v>1399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1400</v>
      </c>
      <c r="H208" s="158">
        <v>4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79</v>
      </c>
      <c r="AY208" s="156" t="s">
        <v>144</v>
      </c>
    </row>
    <row r="209" spans="2:65" s="1" customFormat="1" ht="24.2" customHeight="1">
      <c r="B209" s="133"/>
      <c r="C209" s="193" t="s">
        <v>209</v>
      </c>
      <c r="D209" s="193" t="s">
        <v>147</v>
      </c>
      <c r="E209" s="194" t="s">
        <v>1401</v>
      </c>
      <c r="F209" s="195" t="s">
        <v>1402</v>
      </c>
      <c r="G209" s="196" t="s">
        <v>318</v>
      </c>
      <c r="H209" s="197">
        <v>7</v>
      </c>
      <c r="I209" s="198"/>
      <c r="J209" s="198">
        <f>ROUND(I209*H209,2)</f>
        <v>0</v>
      </c>
      <c r="K209" s="141"/>
      <c r="L209" s="32"/>
      <c r="M209" s="142" t="s">
        <v>1</v>
      </c>
      <c r="N209" s="143" t="s">
        <v>36</v>
      </c>
      <c r="P209" s="144">
        <f>O209*H209</f>
        <v>0</v>
      </c>
      <c r="Q209" s="144">
        <v>1.4999999999999999E-4</v>
      </c>
      <c r="R209" s="144">
        <f>Q209*H209</f>
        <v>1.0499999999999999E-3</v>
      </c>
      <c r="S209" s="144">
        <v>0</v>
      </c>
      <c r="T209" s="145">
        <f>S209*H209</f>
        <v>0</v>
      </c>
      <c r="AR209" s="146" t="s">
        <v>265</v>
      </c>
      <c r="AT209" s="146" t="s">
        <v>147</v>
      </c>
      <c r="AU209" s="146" t="s">
        <v>81</v>
      </c>
      <c r="AY209" s="17" t="s">
        <v>144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79</v>
      </c>
      <c r="BK209" s="147">
        <f>ROUND(I209*H209,2)</f>
        <v>0</v>
      </c>
      <c r="BL209" s="17" t="s">
        <v>265</v>
      </c>
      <c r="BM209" s="146" t="s">
        <v>1699</v>
      </c>
    </row>
    <row r="210" spans="2:65" s="12" customFormat="1">
      <c r="B210" s="148"/>
      <c r="D210" s="149" t="s">
        <v>153</v>
      </c>
      <c r="E210" s="150" t="s">
        <v>1</v>
      </c>
      <c r="F210" s="151" t="s">
        <v>1399</v>
      </c>
      <c r="H210" s="150" t="s">
        <v>1</v>
      </c>
      <c r="I210" s="152"/>
      <c r="L210" s="148"/>
      <c r="M210" s="153"/>
      <c r="T210" s="154"/>
      <c r="AT210" s="150" t="s">
        <v>153</v>
      </c>
      <c r="AU210" s="150" t="s">
        <v>81</v>
      </c>
      <c r="AV210" s="12" t="s">
        <v>79</v>
      </c>
      <c r="AW210" s="12" t="s">
        <v>28</v>
      </c>
      <c r="AX210" s="12" t="s">
        <v>71</v>
      </c>
      <c r="AY210" s="150" t="s">
        <v>144</v>
      </c>
    </row>
    <row r="211" spans="2:65" s="13" customFormat="1">
      <c r="B211" s="155"/>
      <c r="D211" s="149" t="s">
        <v>153</v>
      </c>
      <c r="E211" s="156" t="s">
        <v>1</v>
      </c>
      <c r="F211" s="157" t="s">
        <v>195</v>
      </c>
      <c r="H211" s="158">
        <v>7</v>
      </c>
      <c r="I211" s="159"/>
      <c r="L211" s="155"/>
      <c r="M211" s="160"/>
      <c r="T211" s="161"/>
      <c r="AT211" s="156" t="s">
        <v>153</v>
      </c>
      <c r="AU211" s="156" t="s">
        <v>81</v>
      </c>
      <c r="AV211" s="13" t="s">
        <v>81</v>
      </c>
      <c r="AW211" s="13" t="s">
        <v>28</v>
      </c>
      <c r="AX211" s="13" t="s">
        <v>79</v>
      </c>
      <c r="AY211" s="156" t="s">
        <v>144</v>
      </c>
    </row>
    <row r="212" spans="2:65" s="1" customFormat="1" ht="24.2" customHeight="1">
      <c r="B212" s="133"/>
      <c r="C212" s="193" t="s">
        <v>214</v>
      </c>
      <c r="D212" s="193" t="s">
        <v>147</v>
      </c>
      <c r="E212" s="194" t="s">
        <v>1404</v>
      </c>
      <c r="F212" s="195" t="s">
        <v>1405</v>
      </c>
      <c r="G212" s="196" t="s">
        <v>491</v>
      </c>
      <c r="H212" s="197"/>
      <c r="I212" s="198"/>
      <c r="J212" s="198">
        <f>ROUND(I212*H212,2)</f>
        <v>0</v>
      </c>
      <c r="K212" s="141"/>
      <c r="L212" s="32"/>
      <c r="M212" s="142" t="s">
        <v>1</v>
      </c>
      <c r="N212" s="143" t="s">
        <v>36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265</v>
      </c>
      <c r="AT212" s="146" t="s">
        <v>147</v>
      </c>
      <c r="AU212" s="146" t="s">
        <v>81</v>
      </c>
      <c r="AY212" s="17" t="s">
        <v>144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79</v>
      </c>
      <c r="BK212" s="147">
        <f>ROUND(I212*H212,2)</f>
        <v>0</v>
      </c>
      <c r="BL212" s="17" t="s">
        <v>265</v>
      </c>
      <c r="BM212" s="146" t="s">
        <v>1700</v>
      </c>
    </row>
    <row r="213" spans="2:65" s="11" customFormat="1" ht="22.9" customHeight="1">
      <c r="B213" s="121"/>
      <c r="D213" s="122" t="s">
        <v>70</v>
      </c>
      <c r="E213" s="131" t="s">
        <v>1407</v>
      </c>
      <c r="F213" s="131" t="s">
        <v>1408</v>
      </c>
      <c r="I213" s="124"/>
      <c r="J213" s="132">
        <f>BK213</f>
        <v>0</v>
      </c>
      <c r="L213" s="121"/>
      <c r="M213" s="126"/>
      <c r="P213" s="127">
        <f>SUM(P214:P216)</f>
        <v>0</v>
      </c>
      <c r="R213" s="127">
        <f>SUM(R214:R216)</f>
        <v>0</v>
      </c>
      <c r="T213" s="128">
        <f>SUM(T214:T216)</f>
        <v>0</v>
      </c>
      <c r="AR213" s="122" t="s">
        <v>81</v>
      </c>
      <c r="AT213" s="129" t="s">
        <v>70</v>
      </c>
      <c r="AU213" s="129" t="s">
        <v>79</v>
      </c>
      <c r="AY213" s="122" t="s">
        <v>144</v>
      </c>
      <c r="BK213" s="130">
        <f>SUM(BK214:BK216)</f>
        <v>0</v>
      </c>
    </row>
    <row r="214" spans="2:65" s="1" customFormat="1" ht="24.2" customHeight="1">
      <c r="B214" s="133"/>
      <c r="C214" s="193" t="s">
        <v>219</v>
      </c>
      <c r="D214" s="193" t="s">
        <v>147</v>
      </c>
      <c r="E214" s="194" t="s">
        <v>1409</v>
      </c>
      <c r="F214" s="195" t="s">
        <v>1410</v>
      </c>
      <c r="G214" s="196" t="s">
        <v>349</v>
      </c>
      <c r="H214" s="197">
        <v>1</v>
      </c>
      <c r="I214" s="198"/>
      <c r="J214" s="198">
        <f>ROUND(I214*H214,2)</f>
        <v>0</v>
      </c>
      <c r="K214" s="141"/>
      <c r="L214" s="32"/>
      <c r="M214" s="142" t="s">
        <v>1</v>
      </c>
      <c r="N214" s="143" t="s">
        <v>36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265</v>
      </c>
      <c r="AT214" s="146" t="s">
        <v>147</v>
      </c>
      <c r="AU214" s="146" t="s">
        <v>81</v>
      </c>
      <c r="AY214" s="17" t="s">
        <v>144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79</v>
      </c>
      <c r="BK214" s="147">
        <f>ROUND(I214*H214,2)</f>
        <v>0</v>
      </c>
      <c r="BL214" s="17" t="s">
        <v>265</v>
      </c>
      <c r="BM214" s="146" t="s">
        <v>1701</v>
      </c>
    </row>
    <row r="215" spans="2:65" s="1" customFormat="1" ht="21.75" customHeight="1">
      <c r="B215" s="133"/>
      <c r="C215" s="193" t="s">
        <v>224</v>
      </c>
      <c r="D215" s="193" t="s">
        <v>147</v>
      </c>
      <c r="E215" s="194" t="s">
        <v>1412</v>
      </c>
      <c r="F215" s="195" t="s">
        <v>1413</v>
      </c>
      <c r="G215" s="196" t="s">
        <v>279</v>
      </c>
      <c r="H215" s="197">
        <v>9</v>
      </c>
      <c r="I215" s="198"/>
      <c r="J215" s="198">
        <f>ROUND(I215*H215,2)</f>
        <v>0</v>
      </c>
      <c r="K215" s="141"/>
      <c r="L215" s="32"/>
      <c r="M215" s="142" t="s">
        <v>1</v>
      </c>
      <c r="N215" s="143" t="s">
        <v>36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265</v>
      </c>
      <c r="AT215" s="146" t="s">
        <v>147</v>
      </c>
      <c r="AU215" s="146" t="s">
        <v>81</v>
      </c>
      <c r="AY215" s="17" t="s">
        <v>144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79</v>
      </c>
      <c r="BK215" s="147">
        <f>ROUND(I215*H215,2)</f>
        <v>0</v>
      </c>
      <c r="BL215" s="17" t="s">
        <v>265</v>
      </c>
      <c r="BM215" s="146" t="s">
        <v>1702</v>
      </c>
    </row>
    <row r="216" spans="2:65" s="1" customFormat="1" ht="24.2" customHeight="1">
      <c r="B216" s="133"/>
      <c r="C216" s="193" t="s">
        <v>242</v>
      </c>
      <c r="D216" s="193" t="s">
        <v>147</v>
      </c>
      <c r="E216" s="194" t="s">
        <v>1415</v>
      </c>
      <c r="F216" s="195" t="s">
        <v>1416</v>
      </c>
      <c r="G216" s="196" t="s">
        <v>491</v>
      </c>
      <c r="H216" s="197"/>
      <c r="I216" s="198"/>
      <c r="J216" s="198">
        <f>ROUND(I216*H216,2)</f>
        <v>0</v>
      </c>
      <c r="K216" s="141"/>
      <c r="L216" s="32"/>
      <c r="M216" s="142" t="s">
        <v>1</v>
      </c>
      <c r="N216" s="143" t="s">
        <v>36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265</v>
      </c>
      <c r="AT216" s="146" t="s">
        <v>147</v>
      </c>
      <c r="AU216" s="146" t="s">
        <v>81</v>
      </c>
      <c r="AY216" s="17" t="s">
        <v>144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79</v>
      </c>
      <c r="BK216" s="147">
        <f>ROUND(I216*H216,2)</f>
        <v>0</v>
      </c>
      <c r="BL216" s="17" t="s">
        <v>265</v>
      </c>
      <c r="BM216" s="146" t="s">
        <v>1703</v>
      </c>
    </row>
    <row r="217" spans="2:65" s="11" customFormat="1" ht="22.9" customHeight="1">
      <c r="B217" s="121"/>
      <c r="D217" s="122" t="s">
        <v>70</v>
      </c>
      <c r="E217" s="131" t="s">
        <v>474</v>
      </c>
      <c r="F217" s="131" t="s">
        <v>475</v>
      </c>
      <c r="I217" s="124"/>
      <c r="J217" s="132">
        <f>BK217</f>
        <v>0</v>
      </c>
      <c r="L217" s="121"/>
      <c r="M217" s="126"/>
      <c r="P217" s="127">
        <f>P218</f>
        <v>0</v>
      </c>
      <c r="R217" s="127">
        <f>R218</f>
        <v>8.2400000000000008E-3</v>
      </c>
      <c r="T217" s="128">
        <f>T218</f>
        <v>0</v>
      </c>
      <c r="AR217" s="122" t="s">
        <v>81</v>
      </c>
      <c r="AT217" s="129" t="s">
        <v>70</v>
      </c>
      <c r="AU217" s="129" t="s">
        <v>79</v>
      </c>
      <c r="AY217" s="122" t="s">
        <v>144</v>
      </c>
      <c r="BK217" s="130">
        <f>BK218</f>
        <v>0</v>
      </c>
    </row>
    <row r="218" spans="2:65" s="1" customFormat="1" ht="21.75" customHeight="1">
      <c r="B218" s="133"/>
      <c r="C218" s="134" t="s">
        <v>8</v>
      </c>
      <c r="D218" s="134" t="s">
        <v>147</v>
      </c>
      <c r="E218" s="135" t="s">
        <v>1418</v>
      </c>
      <c r="F218" s="136" t="s">
        <v>1419</v>
      </c>
      <c r="G218" s="137" t="s">
        <v>171</v>
      </c>
      <c r="H218" s="138">
        <v>4</v>
      </c>
      <c r="I218" s="139"/>
      <c r="J218" s="140">
        <f>ROUND(I218*H218,2)</f>
        <v>0</v>
      </c>
      <c r="K218" s="141"/>
      <c r="L218" s="32"/>
      <c r="M218" s="142" t="s">
        <v>1</v>
      </c>
      <c r="N218" s="143" t="s">
        <v>36</v>
      </c>
      <c r="P218" s="144">
        <f>O218*H218</f>
        <v>0</v>
      </c>
      <c r="Q218" s="144">
        <v>2.0600000000000002E-3</v>
      </c>
      <c r="R218" s="144">
        <f>Q218*H218</f>
        <v>8.2400000000000008E-3</v>
      </c>
      <c r="S218" s="144">
        <v>0</v>
      </c>
      <c r="T218" s="145">
        <f>S218*H218</f>
        <v>0</v>
      </c>
      <c r="AR218" s="146" t="s">
        <v>265</v>
      </c>
      <c r="AT218" s="146" t="s">
        <v>147</v>
      </c>
      <c r="AU218" s="146" t="s">
        <v>81</v>
      </c>
      <c r="AY218" s="17" t="s">
        <v>144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79</v>
      </c>
      <c r="BK218" s="147">
        <f>ROUND(I218*H218,2)</f>
        <v>0</v>
      </c>
      <c r="BL218" s="17" t="s">
        <v>265</v>
      </c>
      <c r="BM218" s="146" t="s">
        <v>1420</v>
      </c>
    </row>
    <row r="219" spans="2:65" s="11" customFormat="1" ht="22.9" customHeight="1">
      <c r="B219" s="121"/>
      <c r="D219" s="122" t="s">
        <v>70</v>
      </c>
      <c r="E219" s="131" t="s">
        <v>493</v>
      </c>
      <c r="F219" s="131" t="s">
        <v>494</v>
      </c>
      <c r="I219" s="124"/>
      <c r="J219" s="132">
        <f>BK219</f>
        <v>0</v>
      </c>
      <c r="L219" s="121"/>
      <c r="M219" s="126"/>
      <c r="P219" s="127">
        <f>SUM(P220:P319)</f>
        <v>0</v>
      </c>
      <c r="R219" s="127">
        <f>SUM(R220:R319)</f>
        <v>4.190027810000001</v>
      </c>
      <c r="T219" s="128">
        <f>SUM(T220:T319)</f>
        <v>0</v>
      </c>
      <c r="AR219" s="122" t="s">
        <v>81</v>
      </c>
      <c r="AT219" s="129" t="s">
        <v>70</v>
      </c>
      <c r="AU219" s="129" t="s">
        <v>79</v>
      </c>
      <c r="AY219" s="122" t="s">
        <v>144</v>
      </c>
      <c r="BK219" s="130">
        <f>SUM(BK220:BK319)</f>
        <v>0</v>
      </c>
    </row>
    <row r="220" spans="2:65" s="1" customFormat="1" ht="33" customHeight="1">
      <c r="B220" s="133"/>
      <c r="C220" s="134" t="s">
        <v>265</v>
      </c>
      <c r="D220" s="134" t="s">
        <v>147</v>
      </c>
      <c r="E220" s="135" t="s">
        <v>1421</v>
      </c>
      <c r="F220" s="136" t="s">
        <v>1422</v>
      </c>
      <c r="G220" s="137" t="s">
        <v>171</v>
      </c>
      <c r="H220" s="138">
        <v>34.133000000000003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36</v>
      </c>
      <c r="P220" s="144">
        <f>O220*H220</f>
        <v>0</v>
      </c>
      <c r="Q220" s="144">
        <v>3.236E-2</v>
      </c>
      <c r="R220" s="144">
        <f>Q220*H220</f>
        <v>1.10454388</v>
      </c>
      <c r="S220" s="144">
        <v>0</v>
      </c>
      <c r="T220" s="145">
        <f>S220*H220</f>
        <v>0</v>
      </c>
      <c r="AR220" s="146" t="s">
        <v>265</v>
      </c>
      <c r="AT220" s="146" t="s">
        <v>147</v>
      </c>
      <c r="AU220" s="146" t="s">
        <v>81</v>
      </c>
      <c r="AY220" s="17" t="s">
        <v>144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79</v>
      </c>
      <c r="BK220" s="147">
        <f>ROUND(I220*H220,2)</f>
        <v>0</v>
      </c>
      <c r="BL220" s="17" t="s">
        <v>265</v>
      </c>
      <c r="BM220" s="146" t="s">
        <v>1423</v>
      </c>
    </row>
    <row r="221" spans="2:65" s="12" customFormat="1">
      <c r="B221" s="148"/>
      <c r="D221" s="149" t="s">
        <v>153</v>
      </c>
      <c r="E221" s="150" t="s">
        <v>1</v>
      </c>
      <c r="F221" s="151" t="s">
        <v>174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1424</v>
      </c>
      <c r="H222" s="158">
        <v>11.138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179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 ht="22.5">
      <c r="B224" s="155"/>
      <c r="D224" s="149" t="s">
        <v>153</v>
      </c>
      <c r="E224" s="156" t="s">
        <v>1</v>
      </c>
      <c r="F224" s="157" t="s">
        <v>1425</v>
      </c>
      <c r="H224" s="158">
        <v>22.995000000000001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5" customFormat="1">
      <c r="B225" s="180"/>
      <c r="D225" s="149" t="s">
        <v>153</v>
      </c>
      <c r="E225" s="181" t="s">
        <v>1</v>
      </c>
      <c r="F225" s="182" t="s">
        <v>182</v>
      </c>
      <c r="H225" s="183">
        <v>34.133000000000003</v>
      </c>
      <c r="I225" s="184"/>
      <c r="L225" s="180"/>
      <c r="M225" s="185"/>
      <c r="T225" s="186"/>
      <c r="AT225" s="181" t="s">
        <v>153</v>
      </c>
      <c r="AU225" s="181" t="s">
        <v>81</v>
      </c>
      <c r="AV225" s="15" t="s">
        <v>151</v>
      </c>
      <c r="AW225" s="15" t="s">
        <v>28</v>
      </c>
      <c r="AX225" s="15" t="s">
        <v>79</v>
      </c>
      <c r="AY225" s="181" t="s">
        <v>144</v>
      </c>
    </row>
    <row r="226" spans="2:65" s="1" customFormat="1" ht="33" customHeight="1">
      <c r="B226" s="133"/>
      <c r="C226" s="134" t="s">
        <v>276</v>
      </c>
      <c r="D226" s="134" t="s">
        <v>147</v>
      </c>
      <c r="E226" s="135" t="s">
        <v>1426</v>
      </c>
      <c r="F226" s="136" t="s">
        <v>1427</v>
      </c>
      <c r="G226" s="137" t="s">
        <v>171</v>
      </c>
      <c r="H226" s="138">
        <v>14.35</v>
      </c>
      <c r="I226" s="139"/>
      <c r="J226" s="140">
        <f>ROUND(I226*H226,2)</f>
        <v>0</v>
      </c>
      <c r="K226" s="141"/>
      <c r="L226" s="32"/>
      <c r="M226" s="142" t="s">
        <v>1</v>
      </c>
      <c r="N226" s="143" t="s">
        <v>36</v>
      </c>
      <c r="P226" s="144">
        <f>O226*H226</f>
        <v>0</v>
      </c>
      <c r="Q226" s="144">
        <v>3.4169999999999999E-2</v>
      </c>
      <c r="R226" s="144">
        <f>Q226*H226</f>
        <v>0.49033949999999998</v>
      </c>
      <c r="S226" s="144">
        <v>0</v>
      </c>
      <c r="T226" s="145">
        <f>S226*H226</f>
        <v>0</v>
      </c>
      <c r="AR226" s="146" t="s">
        <v>265</v>
      </c>
      <c r="AT226" s="146" t="s">
        <v>147</v>
      </c>
      <c r="AU226" s="146" t="s">
        <v>81</v>
      </c>
      <c r="AY226" s="17" t="s">
        <v>144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7" t="s">
        <v>79</v>
      </c>
      <c r="BK226" s="147">
        <f>ROUND(I226*H226,2)</f>
        <v>0</v>
      </c>
      <c r="BL226" s="17" t="s">
        <v>265</v>
      </c>
      <c r="BM226" s="146" t="s">
        <v>1428</v>
      </c>
    </row>
    <row r="227" spans="2:65" s="12" customFormat="1">
      <c r="B227" s="148"/>
      <c r="D227" s="149" t="s">
        <v>153</v>
      </c>
      <c r="E227" s="150" t="s">
        <v>1</v>
      </c>
      <c r="F227" s="151" t="s">
        <v>174</v>
      </c>
      <c r="H227" s="150" t="s">
        <v>1</v>
      </c>
      <c r="I227" s="152"/>
      <c r="L227" s="148"/>
      <c r="M227" s="153"/>
      <c r="T227" s="154"/>
      <c r="AT227" s="150" t="s">
        <v>153</v>
      </c>
      <c r="AU227" s="150" t="s">
        <v>81</v>
      </c>
      <c r="AV227" s="12" t="s">
        <v>79</v>
      </c>
      <c r="AW227" s="12" t="s">
        <v>28</v>
      </c>
      <c r="AX227" s="12" t="s">
        <v>71</v>
      </c>
      <c r="AY227" s="150" t="s">
        <v>144</v>
      </c>
    </row>
    <row r="228" spans="2:65" s="13" customFormat="1">
      <c r="B228" s="155"/>
      <c r="D228" s="149" t="s">
        <v>153</v>
      </c>
      <c r="E228" s="156" t="s">
        <v>1</v>
      </c>
      <c r="F228" s="157" t="s">
        <v>1429</v>
      </c>
      <c r="H228" s="158">
        <v>6.35</v>
      </c>
      <c r="I228" s="159"/>
      <c r="L228" s="155"/>
      <c r="M228" s="160"/>
      <c r="T228" s="161"/>
      <c r="AT228" s="156" t="s">
        <v>153</v>
      </c>
      <c r="AU228" s="156" t="s">
        <v>81</v>
      </c>
      <c r="AV228" s="13" t="s">
        <v>81</v>
      </c>
      <c r="AW228" s="13" t="s">
        <v>28</v>
      </c>
      <c r="AX228" s="13" t="s">
        <v>71</v>
      </c>
      <c r="AY228" s="156" t="s">
        <v>144</v>
      </c>
    </row>
    <row r="229" spans="2:65" s="12" customFormat="1">
      <c r="B229" s="148"/>
      <c r="D229" s="149" t="s">
        <v>153</v>
      </c>
      <c r="E229" s="150" t="s">
        <v>1</v>
      </c>
      <c r="F229" s="151" t="s">
        <v>179</v>
      </c>
      <c r="H229" s="150" t="s">
        <v>1</v>
      </c>
      <c r="I229" s="152"/>
      <c r="L229" s="148"/>
      <c r="M229" s="153"/>
      <c r="T229" s="154"/>
      <c r="AT229" s="150" t="s">
        <v>153</v>
      </c>
      <c r="AU229" s="150" t="s">
        <v>81</v>
      </c>
      <c r="AV229" s="12" t="s">
        <v>79</v>
      </c>
      <c r="AW229" s="12" t="s">
        <v>28</v>
      </c>
      <c r="AX229" s="12" t="s">
        <v>71</v>
      </c>
      <c r="AY229" s="150" t="s">
        <v>144</v>
      </c>
    </row>
    <row r="230" spans="2:65" s="13" customFormat="1">
      <c r="B230" s="155"/>
      <c r="D230" s="149" t="s">
        <v>153</v>
      </c>
      <c r="E230" s="156" t="s">
        <v>1</v>
      </c>
      <c r="F230" s="157" t="s">
        <v>1430</v>
      </c>
      <c r="H230" s="158">
        <v>8</v>
      </c>
      <c r="I230" s="159"/>
      <c r="L230" s="155"/>
      <c r="M230" s="160"/>
      <c r="T230" s="161"/>
      <c r="AT230" s="156" t="s">
        <v>153</v>
      </c>
      <c r="AU230" s="156" t="s">
        <v>81</v>
      </c>
      <c r="AV230" s="13" t="s">
        <v>81</v>
      </c>
      <c r="AW230" s="13" t="s">
        <v>28</v>
      </c>
      <c r="AX230" s="13" t="s">
        <v>71</v>
      </c>
      <c r="AY230" s="156" t="s">
        <v>144</v>
      </c>
    </row>
    <row r="231" spans="2:65" s="15" customFormat="1">
      <c r="B231" s="180"/>
      <c r="D231" s="149" t="s">
        <v>153</v>
      </c>
      <c r="E231" s="181" t="s">
        <v>1</v>
      </c>
      <c r="F231" s="182" t="s">
        <v>182</v>
      </c>
      <c r="H231" s="183">
        <v>14.35</v>
      </c>
      <c r="I231" s="184"/>
      <c r="L231" s="180"/>
      <c r="M231" s="185"/>
      <c r="T231" s="186"/>
      <c r="AT231" s="181" t="s">
        <v>153</v>
      </c>
      <c r="AU231" s="181" t="s">
        <v>81</v>
      </c>
      <c r="AV231" s="15" t="s">
        <v>151</v>
      </c>
      <c r="AW231" s="15" t="s">
        <v>28</v>
      </c>
      <c r="AX231" s="15" t="s">
        <v>79</v>
      </c>
      <c r="AY231" s="181" t="s">
        <v>144</v>
      </c>
    </row>
    <row r="232" spans="2:65" s="1" customFormat="1" ht="33" customHeight="1">
      <c r="B232" s="133"/>
      <c r="C232" s="134" t="s">
        <v>286</v>
      </c>
      <c r="D232" s="134" t="s">
        <v>147</v>
      </c>
      <c r="E232" s="135" t="s">
        <v>1431</v>
      </c>
      <c r="F232" s="136" t="s">
        <v>1432</v>
      </c>
      <c r="G232" s="137" t="s">
        <v>171</v>
      </c>
      <c r="H232" s="138">
        <v>2.25</v>
      </c>
      <c r="I232" s="139"/>
      <c r="J232" s="140">
        <f>ROUND(I232*H232,2)</f>
        <v>0</v>
      </c>
      <c r="K232" s="141"/>
      <c r="L232" s="32"/>
      <c r="M232" s="142" t="s">
        <v>1</v>
      </c>
      <c r="N232" s="143" t="s">
        <v>36</v>
      </c>
      <c r="P232" s="144">
        <f>O232*H232</f>
        <v>0</v>
      </c>
      <c r="Q232" s="144">
        <v>5.9709999999999999E-2</v>
      </c>
      <c r="R232" s="144">
        <f>Q232*H232</f>
        <v>0.13434750000000001</v>
      </c>
      <c r="S232" s="144">
        <v>0</v>
      </c>
      <c r="T232" s="145">
        <f>S232*H232</f>
        <v>0</v>
      </c>
      <c r="AR232" s="146" t="s">
        <v>265</v>
      </c>
      <c r="AT232" s="146" t="s">
        <v>147</v>
      </c>
      <c r="AU232" s="146" t="s">
        <v>81</v>
      </c>
      <c r="AY232" s="17" t="s">
        <v>144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79</v>
      </c>
      <c r="BK232" s="147">
        <f>ROUND(I232*H232,2)</f>
        <v>0</v>
      </c>
      <c r="BL232" s="17" t="s">
        <v>265</v>
      </c>
      <c r="BM232" s="146" t="s">
        <v>1433</v>
      </c>
    </row>
    <row r="233" spans="2:65" s="12" customFormat="1">
      <c r="B233" s="148"/>
      <c r="D233" s="149" t="s">
        <v>153</v>
      </c>
      <c r="E233" s="150" t="s">
        <v>1</v>
      </c>
      <c r="F233" s="151" t="s">
        <v>179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1434</v>
      </c>
      <c r="H234" s="158">
        <v>2.25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5" customFormat="1">
      <c r="B235" s="180"/>
      <c r="D235" s="149" t="s">
        <v>153</v>
      </c>
      <c r="E235" s="181" t="s">
        <v>1</v>
      </c>
      <c r="F235" s="182" t="s">
        <v>182</v>
      </c>
      <c r="H235" s="183">
        <v>2.25</v>
      </c>
      <c r="I235" s="184"/>
      <c r="L235" s="180"/>
      <c r="M235" s="185"/>
      <c r="T235" s="186"/>
      <c r="AT235" s="181" t="s">
        <v>153</v>
      </c>
      <c r="AU235" s="181" t="s">
        <v>81</v>
      </c>
      <c r="AV235" s="15" t="s">
        <v>151</v>
      </c>
      <c r="AW235" s="15" t="s">
        <v>28</v>
      </c>
      <c r="AX235" s="15" t="s">
        <v>79</v>
      </c>
      <c r="AY235" s="181" t="s">
        <v>144</v>
      </c>
    </row>
    <row r="236" spans="2:65" s="1" customFormat="1" ht="21.75" customHeight="1">
      <c r="B236" s="133"/>
      <c r="C236" s="134" t="s">
        <v>293</v>
      </c>
      <c r="D236" s="134" t="s">
        <v>147</v>
      </c>
      <c r="E236" s="135" t="s">
        <v>1435</v>
      </c>
      <c r="F236" s="136" t="s">
        <v>1436</v>
      </c>
      <c r="G236" s="137" t="s">
        <v>279</v>
      </c>
      <c r="H236" s="138">
        <v>41.4</v>
      </c>
      <c r="I236" s="139"/>
      <c r="J236" s="140">
        <f>ROUND(I236*H236,2)</f>
        <v>0</v>
      </c>
      <c r="K236" s="141"/>
      <c r="L236" s="32"/>
      <c r="M236" s="142" t="s">
        <v>1</v>
      </c>
      <c r="N236" s="143" t="s">
        <v>36</v>
      </c>
      <c r="P236" s="144">
        <f>O236*H236</f>
        <v>0</v>
      </c>
      <c r="Q236" s="144">
        <v>5.1900000000000002E-3</v>
      </c>
      <c r="R236" s="144">
        <f>Q236*H236</f>
        <v>0.214866</v>
      </c>
      <c r="S236" s="144">
        <v>0</v>
      </c>
      <c r="T236" s="145">
        <f>S236*H236</f>
        <v>0</v>
      </c>
      <c r="AR236" s="146" t="s">
        <v>265</v>
      </c>
      <c r="AT236" s="146" t="s">
        <v>147</v>
      </c>
      <c r="AU236" s="146" t="s">
        <v>81</v>
      </c>
      <c r="AY236" s="17" t="s">
        <v>144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79</v>
      </c>
      <c r="BK236" s="147">
        <f>ROUND(I236*H236,2)</f>
        <v>0</v>
      </c>
      <c r="BL236" s="17" t="s">
        <v>265</v>
      </c>
      <c r="BM236" s="146" t="s">
        <v>1437</v>
      </c>
    </row>
    <row r="237" spans="2:65" s="12" customFormat="1">
      <c r="B237" s="148"/>
      <c r="D237" s="149" t="s">
        <v>153</v>
      </c>
      <c r="E237" s="150" t="s">
        <v>1</v>
      </c>
      <c r="F237" s="151" t="s">
        <v>1438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1439</v>
      </c>
      <c r="H238" s="158">
        <v>14.85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179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1440</v>
      </c>
      <c r="H240" s="158">
        <v>26.55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5" customFormat="1">
      <c r="B241" s="180"/>
      <c r="D241" s="149" t="s">
        <v>153</v>
      </c>
      <c r="E241" s="181" t="s">
        <v>1</v>
      </c>
      <c r="F241" s="182" t="s">
        <v>182</v>
      </c>
      <c r="H241" s="183">
        <v>41.4</v>
      </c>
      <c r="I241" s="184"/>
      <c r="L241" s="180"/>
      <c r="M241" s="185"/>
      <c r="T241" s="186"/>
      <c r="AT241" s="181" t="s">
        <v>153</v>
      </c>
      <c r="AU241" s="181" t="s">
        <v>81</v>
      </c>
      <c r="AV241" s="15" t="s">
        <v>151</v>
      </c>
      <c r="AW241" s="15" t="s">
        <v>28</v>
      </c>
      <c r="AX241" s="15" t="s">
        <v>79</v>
      </c>
      <c r="AY241" s="181" t="s">
        <v>144</v>
      </c>
    </row>
    <row r="242" spans="2:65" s="1" customFormat="1" ht="44.25" customHeight="1">
      <c r="B242" s="133"/>
      <c r="C242" s="134" t="s">
        <v>298</v>
      </c>
      <c r="D242" s="134" t="s">
        <v>147</v>
      </c>
      <c r="E242" s="135" t="s">
        <v>1441</v>
      </c>
      <c r="F242" s="136" t="s">
        <v>1442</v>
      </c>
      <c r="G242" s="137" t="s">
        <v>171</v>
      </c>
      <c r="H242" s="138">
        <v>17.882999999999999</v>
      </c>
      <c r="I242" s="139"/>
      <c r="J242" s="140">
        <f>ROUND(I242*H242,2)</f>
        <v>0</v>
      </c>
      <c r="K242" s="141"/>
      <c r="L242" s="32"/>
      <c r="M242" s="142" t="s">
        <v>1</v>
      </c>
      <c r="N242" s="143" t="s">
        <v>36</v>
      </c>
      <c r="P242" s="144">
        <f>O242*H242</f>
        <v>0</v>
      </c>
      <c r="Q242" s="144">
        <v>1.7809999999999999E-2</v>
      </c>
      <c r="R242" s="144">
        <f>Q242*H242</f>
        <v>0.31849622999999999</v>
      </c>
      <c r="S242" s="144">
        <v>0</v>
      </c>
      <c r="T242" s="145">
        <f>S242*H242</f>
        <v>0</v>
      </c>
      <c r="AR242" s="146" t="s">
        <v>265</v>
      </c>
      <c r="AT242" s="146" t="s">
        <v>147</v>
      </c>
      <c r="AU242" s="146" t="s">
        <v>81</v>
      </c>
      <c r="AY242" s="17" t="s">
        <v>144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7" t="s">
        <v>79</v>
      </c>
      <c r="BK242" s="147">
        <f>ROUND(I242*H242,2)</f>
        <v>0</v>
      </c>
      <c r="BL242" s="17" t="s">
        <v>265</v>
      </c>
      <c r="BM242" s="146" t="s">
        <v>1443</v>
      </c>
    </row>
    <row r="243" spans="2:65" s="12" customFormat="1">
      <c r="B243" s="148"/>
      <c r="D243" s="149" t="s">
        <v>153</v>
      </c>
      <c r="E243" s="150" t="s">
        <v>1</v>
      </c>
      <c r="F243" s="151" t="s">
        <v>174</v>
      </c>
      <c r="H243" s="150" t="s">
        <v>1</v>
      </c>
      <c r="I243" s="152"/>
      <c r="L243" s="148"/>
      <c r="M243" s="153"/>
      <c r="T243" s="154"/>
      <c r="AT243" s="150" t="s">
        <v>153</v>
      </c>
      <c r="AU243" s="150" t="s">
        <v>81</v>
      </c>
      <c r="AV243" s="12" t="s">
        <v>79</v>
      </c>
      <c r="AW243" s="12" t="s">
        <v>28</v>
      </c>
      <c r="AX243" s="12" t="s">
        <v>71</v>
      </c>
      <c r="AY243" s="150" t="s">
        <v>144</v>
      </c>
    </row>
    <row r="244" spans="2:65" s="13" customFormat="1">
      <c r="B244" s="155"/>
      <c r="D244" s="149" t="s">
        <v>153</v>
      </c>
      <c r="E244" s="156" t="s">
        <v>1</v>
      </c>
      <c r="F244" s="157" t="s">
        <v>1444</v>
      </c>
      <c r="H244" s="158">
        <v>12.263</v>
      </c>
      <c r="I244" s="159"/>
      <c r="L244" s="155"/>
      <c r="M244" s="160"/>
      <c r="T244" s="161"/>
      <c r="AT244" s="156" t="s">
        <v>153</v>
      </c>
      <c r="AU244" s="156" t="s">
        <v>81</v>
      </c>
      <c r="AV244" s="13" t="s">
        <v>81</v>
      </c>
      <c r="AW244" s="13" t="s">
        <v>28</v>
      </c>
      <c r="AX244" s="13" t="s">
        <v>71</v>
      </c>
      <c r="AY244" s="156" t="s">
        <v>144</v>
      </c>
    </row>
    <row r="245" spans="2:65" s="12" customFormat="1">
      <c r="B245" s="148"/>
      <c r="D245" s="149" t="s">
        <v>153</v>
      </c>
      <c r="E245" s="150" t="s">
        <v>1</v>
      </c>
      <c r="F245" s="151" t="s">
        <v>179</v>
      </c>
      <c r="H245" s="150" t="s">
        <v>1</v>
      </c>
      <c r="I245" s="152"/>
      <c r="L245" s="148"/>
      <c r="M245" s="153"/>
      <c r="T245" s="154"/>
      <c r="AT245" s="150" t="s">
        <v>153</v>
      </c>
      <c r="AU245" s="150" t="s">
        <v>81</v>
      </c>
      <c r="AV245" s="12" t="s">
        <v>79</v>
      </c>
      <c r="AW245" s="12" t="s">
        <v>28</v>
      </c>
      <c r="AX245" s="12" t="s">
        <v>71</v>
      </c>
      <c r="AY245" s="150" t="s">
        <v>144</v>
      </c>
    </row>
    <row r="246" spans="2:65" s="13" customFormat="1">
      <c r="B246" s="155"/>
      <c r="D246" s="149" t="s">
        <v>153</v>
      </c>
      <c r="E246" s="156" t="s">
        <v>1</v>
      </c>
      <c r="F246" s="157" t="s">
        <v>1445</v>
      </c>
      <c r="H246" s="158">
        <v>5.62</v>
      </c>
      <c r="I246" s="159"/>
      <c r="L246" s="155"/>
      <c r="M246" s="160"/>
      <c r="T246" s="161"/>
      <c r="AT246" s="156" t="s">
        <v>153</v>
      </c>
      <c r="AU246" s="156" t="s">
        <v>81</v>
      </c>
      <c r="AV246" s="13" t="s">
        <v>81</v>
      </c>
      <c r="AW246" s="13" t="s">
        <v>28</v>
      </c>
      <c r="AX246" s="13" t="s">
        <v>71</v>
      </c>
      <c r="AY246" s="156" t="s">
        <v>144</v>
      </c>
    </row>
    <row r="247" spans="2:65" s="15" customFormat="1">
      <c r="B247" s="180"/>
      <c r="D247" s="149" t="s">
        <v>153</v>
      </c>
      <c r="E247" s="181" t="s">
        <v>1</v>
      </c>
      <c r="F247" s="182" t="s">
        <v>182</v>
      </c>
      <c r="H247" s="183">
        <v>17.882999999999999</v>
      </c>
      <c r="I247" s="184"/>
      <c r="L247" s="180"/>
      <c r="M247" s="185"/>
      <c r="T247" s="186"/>
      <c r="AT247" s="181" t="s">
        <v>153</v>
      </c>
      <c r="AU247" s="181" t="s">
        <v>81</v>
      </c>
      <c r="AV247" s="15" t="s">
        <v>151</v>
      </c>
      <c r="AW247" s="15" t="s">
        <v>28</v>
      </c>
      <c r="AX247" s="15" t="s">
        <v>79</v>
      </c>
      <c r="AY247" s="181" t="s">
        <v>144</v>
      </c>
    </row>
    <row r="248" spans="2:65" s="1" customFormat="1" ht="44.25" customHeight="1">
      <c r="B248" s="133"/>
      <c r="C248" s="134" t="s">
        <v>7</v>
      </c>
      <c r="D248" s="134" t="s">
        <v>147</v>
      </c>
      <c r="E248" s="135" t="s">
        <v>1446</v>
      </c>
      <c r="F248" s="136" t="s">
        <v>1447</v>
      </c>
      <c r="G248" s="137" t="s">
        <v>171</v>
      </c>
      <c r="H248" s="138">
        <v>8.06</v>
      </c>
      <c r="I248" s="139"/>
      <c r="J248" s="140">
        <f>ROUND(I248*H248,2)</f>
        <v>0</v>
      </c>
      <c r="K248" s="141"/>
      <c r="L248" s="32"/>
      <c r="M248" s="142" t="s">
        <v>1</v>
      </c>
      <c r="N248" s="143" t="s">
        <v>36</v>
      </c>
      <c r="P248" s="144">
        <f>O248*H248</f>
        <v>0</v>
      </c>
      <c r="Q248" s="144">
        <v>3.0720000000000001E-2</v>
      </c>
      <c r="R248" s="144">
        <f>Q248*H248</f>
        <v>0.24760320000000002</v>
      </c>
      <c r="S248" s="144">
        <v>0</v>
      </c>
      <c r="T248" s="145">
        <f>S248*H248</f>
        <v>0</v>
      </c>
      <c r="AR248" s="146" t="s">
        <v>265</v>
      </c>
      <c r="AT248" s="146" t="s">
        <v>147</v>
      </c>
      <c r="AU248" s="146" t="s">
        <v>81</v>
      </c>
      <c r="AY248" s="17" t="s">
        <v>144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7" t="s">
        <v>79</v>
      </c>
      <c r="BK248" s="147">
        <f>ROUND(I248*H248,2)</f>
        <v>0</v>
      </c>
      <c r="BL248" s="17" t="s">
        <v>265</v>
      </c>
      <c r="BM248" s="146" t="s">
        <v>1448</v>
      </c>
    </row>
    <row r="249" spans="2:65" s="12" customFormat="1">
      <c r="B249" s="148"/>
      <c r="D249" s="149" t="s">
        <v>153</v>
      </c>
      <c r="E249" s="150" t="s">
        <v>1</v>
      </c>
      <c r="F249" s="151" t="s">
        <v>174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1449</v>
      </c>
      <c r="H250" s="158">
        <v>3.64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2" customFormat="1">
      <c r="B251" s="148"/>
      <c r="D251" s="149" t="s">
        <v>153</v>
      </c>
      <c r="E251" s="150" t="s">
        <v>1</v>
      </c>
      <c r="F251" s="151" t="s">
        <v>179</v>
      </c>
      <c r="H251" s="150" t="s">
        <v>1</v>
      </c>
      <c r="I251" s="152"/>
      <c r="L251" s="148"/>
      <c r="M251" s="153"/>
      <c r="T251" s="154"/>
      <c r="AT251" s="150" t="s">
        <v>153</v>
      </c>
      <c r="AU251" s="150" t="s">
        <v>81</v>
      </c>
      <c r="AV251" s="12" t="s">
        <v>79</v>
      </c>
      <c r="AW251" s="12" t="s">
        <v>28</v>
      </c>
      <c r="AX251" s="12" t="s">
        <v>71</v>
      </c>
      <c r="AY251" s="150" t="s">
        <v>144</v>
      </c>
    </row>
    <row r="252" spans="2:65" s="13" customFormat="1">
      <c r="B252" s="155"/>
      <c r="D252" s="149" t="s">
        <v>153</v>
      </c>
      <c r="E252" s="156" t="s">
        <v>1</v>
      </c>
      <c r="F252" s="157" t="s">
        <v>1450</v>
      </c>
      <c r="H252" s="158">
        <v>4.42</v>
      </c>
      <c r="I252" s="159"/>
      <c r="L252" s="155"/>
      <c r="M252" s="160"/>
      <c r="T252" s="161"/>
      <c r="AT252" s="156" t="s">
        <v>153</v>
      </c>
      <c r="AU252" s="156" t="s">
        <v>81</v>
      </c>
      <c r="AV252" s="13" t="s">
        <v>81</v>
      </c>
      <c r="AW252" s="13" t="s">
        <v>28</v>
      </c>
      <c r="AX252" s="13" t="s">
        <v>71</v>
      </c>
      <c r="AY252" s="156" t="s">
        <v>144</v>
      </c>
    </row>
    <row r="253" spans="2:65" s="15" customFormat="1">
      <c r="B253" s="180"/>
      <c r="D253" s="149" t="s">
        <v>153</v>
      </c>
      <c r="E253" s="181" t="s">
        <v>1</v>
      </c>
      <c r="F253" s="182" t="s">
        <v>182</v>
      </c>
      <c r="H253" s="183">
        <v>8.06</v>
      </c>
      <c r="I253" s="184"/>
      <c r="L253" s="180"/>
      <c r="M253" s="185"/>
      <c r="T253" s="186"/>
      <c r="AT253" s="181" t="s">
        <v>153</v>
      </c>
      <c r="AU253" s="181" t="s">
        <v>81</v>
      </c>
      <c r="AV253" s="15" t="s">
        <v>151</v>
      </c>
      <c r="AW253" s="15" t="s">
        <v>28</v>
      </c>
      <c r="AX253" s="15" t="s">
        <v>79</v>
      </c>
      <c r="AY253" s="181" t="s">
        <v>144</v>
      </c>
    </row>
    <row r="254" spans="2:65" s="1" customFormat="1" ht="24.2" customHeight="1">
      <c r="B254" s="133"/>
      <c r="C254" s="134" t="s">
        <v>308</v>
      </c>
      <c r="D254" s="134" t="s">
        <v>147</v>
      </c>
      <c r="E254" s="135" t="s">
        <v>1451</v>
      </c>
      <c r="F254" s="136" t="s">
        <v>1452</v>
      </c>
      <c r="G254" s="137" t="s">
        <v>171</v>
      </c>
      <c r="H254" s="138">
        <v>5.89</v>
      </c>
      <c r="I254" s="139"/>
      <c r="J254" s="140">
        <f>ROUND(I254*H254,2)</f>
        <v>0</v>
      </c>
      <c r="K254" s="141"/>
      <c r="L254" s="32"/>
      <c r="M254" s="142" t="s">
        <v>1</v>
      </c>
      <c r="N254" s="143" t="s">
        <v>36</v>
      </c>
      <c r="P254" s="144">
        <f>O254*H254</f>
        <v>0</v>
      </c>
      <c r="Q254" s="144">
        <v>1.259E-2</v>
      </c>
      <c r="R254" s="144">
        <f>Q254*H254</f>
        <v>7.4155100000000002E-2</v>
      </c>
      <c r="S254" s="144">
        <v>0</v>
      </c>
      <c r="T254" s="145">
        <f>S254*H254</f>
        <v>0</v>
      </c>
      <c r="AR254" s="146" t="s">
        <v>265</v>
      </c>
      <c r="AT254" s="146" t="s">
        <v>147</v>
      </c>
      <c r="AU254" s="146" t="s">
        <v>81</v>
      </c>
      <c r="AY254" s="17" t="s">
        <v>144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7" t="s">
        <v>79</v>
      </c>
      <c r="BK254" s="147">
        <f>ROUND(I254*H254,2)</f>
        <v>0</v>
      </c>
      <c r="BL254" s="17" t="s">
        <v>265</v>
      </c>
      <c r="BM254" s="146" t="s">
        <v>1453</v>
      </c>
    </row>
    <row r="255" spans="2:65" s="12" customFormat="1">
      <c r="B255" s="148"/>
      <c r="D255" s="149" t="s">
        <v>153</v>
      </c>
      <c r="E255" s="150" t="s">
        <v>1</v>
      </c>
      <c r="F255" s="151" t="s">
        <v>174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2" customFormat="1">
      <c r="B256" s="148"/>
      <c r="D256" s="149" t="s">
        <v>153</v>
      </c>
      <c r="E256" s="150" t="s">
        <v>1</v>
      </c>
      <c r="F256" s="151" t="s">
        <v>270</v>
      </c>
      <c r="H256" s="150" t="s">
        <v>1</v>
      </c>
      <c r="I256" s="152"/>
      <c r="L256" s="148"/>
      <c r="M256" s="153"/>
      <c r="T256" s="154"/>
      <c r="AT256" s="150" t="s">
        <v>153</v>
      </c>
      <c r="AU256" s="150" t="s">
        <v>81</v>
      </c>
      <c r="AV256" s="12" t="s">
        <v>79</v>
      </c>
      <c r="AW256" s="12" t="s">
        <v>28</v>
      </c>
      <c r="AX256" s="12" t="s">
        <v>71</v>
      </c>
      <c r="AY256" s="150" t="s">
        <v>144</v>
      </c>
    </row>
    <row r="257" spans="2:65" s="13" customFormat="1">
      <c r="B257" s="155"/>
      <c r="D257" s="149" t="s">
        <v>153</v>
      </c>
      <c r="E257" s="156" t="s">
        <v>1</v>
      </c>
      <c r="F257" s="157" t="s">
        <v>1454</v>
      </c>
      <c r="H257" s="158">
        <v>2.65</v>
      </c>
      <c r="I257" s="159"/>
      <c r="L257" s="155"/>
      <c r="M257" s="160"/>
      <c r="T257" s="161"/>
      <c r="AT257" s="156" t="s">
        <v>153</v>
      </c>
      <c r="AU257" s="156" t="s">
        <v>81</v>
      </c>
      <c r="AV257" s="13" t="s">
        <v>81</v>
      </c>
      <c r="AW257" s="13" t="s">
        <v>28</v>
      </c>
      <c r="AX257" s="13" t="s">
        <v>71</v>
      </c>
      <c r="AY257" s="156" t="s">
        <v>144</v>
      </c>
    </row>
    <row r="258" spans="2:65" s="14" customFormat="1">
      <c r="B258" s="173"/>
      <c r="D258" s="149" t="s">
        <v>153</v>
      </c>
      <c r="E258" s="174" t="s">
        <v>1</v>
      </c>
      <c r="F258" s="175" t="s">
        <v>178</v>
      </c>
      <c r="H258" s="176">
        <v>2.65</v>
      </c>
      <c r="I258" s="177"/>
      <c r="L258" s="173"/>
      <c r="M258" s="178"/>
      <c r="T258" s="179"/>
      <c r="AT258" s="174" t="s">
        <v>153</v>
      </c>
      <c r="AU258" s="174" t="s">
        <v>81</v>
      </c>
      <c r="AV258" s="14" t="s">
        <v>145</v>
      </c>
      <c r="AW258" s="14" t="s">
        <v>28</v>
      </c>
      <c r="AX258" s="14" t="s">
        <v>71</v>
      </c>
      <c r="AY258" s="174" t="s">
        <v>144</v>
      </c>
    </row>
    <row r="259" spans="2:65" s="12" customFormat="1">
      <c r="B259" s="148"/>
      <c r="D259" s="149" t="s">
        <v>153</v>
      </c>
      <c r="E259" s="150" t="s">
        <v>1</v>
      </c>
      <c r="F259" s="151" t="s">
        <v>179</v>
      </c>
      <c r="H259" s="150" t="s">
        <v>1</v>
      </c>
      <c r="I259" s="152"/>
      <c r="L259" s="148"/>
      <c r="M259" s="153"/>
      <c r="T259" s="154"/>
      <c r="AT259" s="150" t="s">
        <v>153</v>
      </c>
      <c r="AU259" s="150" t="s">
        <v>81</v>
      </c>
      <c r="AV259" s="12" t="s">
        <v>79</v>
      </c>
      <c r="AW259" s="12" t="s">
        <v>28</v>
      </c>
      <c r="AX259" s="12" t="s">
        <v>71</v>
      </c>
      <c r="AY259" s="150" t="s">
        <v>144</v>
      </c>
    </row>
    <row r="260" spans="2:65" s="12" customFormat="1">
      <c r="B260" s="148"/>
      <c r="D260" s="149" t="s">
        <v>153</v>
      </c>
      <c r="E260" s="150" t="s">
        <v>1</v>
      </c>
      <c r="F260" s="151" t="s">
        <v>272</v>
      </c>
      <c r="H260" s="150" t="s">
        <v>1</v>
      </c>
      <c r="I260" s="152"/>
      <c r="L260" s="148"/>
      <c r="M260" s="153"/>
      <c r="T260" s="154"/>
      <c r="AT260" s="150" t="s">
        <v>153</v>
      </c>
      <c r="AU260" s="150" t="s">
        <v>81</v>
      </c>
      <c r="AV260" s="12" t="s">
        <v>79</v>
      </c>
      <c r="AW260" s="12" t="s">
        <v>28</v>
      </c>
      <c r="AX260" s="12" t="s">
        <v>71</v>
      </c>
      <c r="AY260" s="150" t="s">
        <v>144</v>
      </c>
    </row>
    <row r="261" spans="2:65" s="13" customFormat="1">
      <c r="B261" s="155"/>
      <c r="D261" s="149" t="s">
        <v>153</v>
      </c>
      <c r="E261" s="156" t="s">
        <v>1</v>
      </c>
      <c r="F261" s="157" t="s">
        <v>1455</v>
      </c>
      <c r="H261" s="158">
        <v>3.24</v>
      </c>
      <c r="I261" s="159"/>
      <c r="L261" s="155"/>
      <c r="M261" s="160"/>
      <c r="T261" s="161"/>
      <c r="AT261" s="156" t="s">
        <v>153</v>
      </c>
      <c r="AU261" s="156" t="s">
        <v>81</v>
      </c>
      <c r="AV261" s="13" t="s">
        <v>81</v>
      </c>
      <c r="AW261" s="13" t="s">
        <v>28</v>
      </c>
      <c r="AX261" s="13" t="s">
        <v>71</v>
      </c>
      <c r="AY261" s="156" t="s">
        <v>144</v>
      </c>
    </row>
    <row r="262" spans="2:65" s="14" customFormat="1">
      <c r="B262" s="173"/>
      <c r="D262" s="149" t="s">
        <v>153</v>
      </c>
      <c r="E262" s="174" t="s">
        <v>1</v>
      </c>
      <c r="F262" s="175" t="s">
        <v>178</v>
      </c>
      <c r="H262" s="176">
        <v>3.24</v>
      </c>
      <c r="I262" s="177"/>
      <c r="L262" s="173"/>
      <c r="M262" s="178"/>
      <c r="T262" s="179"/>
      <c r="AT262" s="174" t="s">
        <v>153</v>
      </c>
      <c r="AU262" s="174" t="s">
        <v>81</v>
      </c>
      <c r="AV262" s="14" t="s">
        <v>145</v>
      </c>
      <c r="AW262" s="14" t="s">
        <v>28</v>
      </c>
      <c r="AX262" s="14" t="s">
        <v>71</v>
      </c>
      <c r="AY262" s="174" t="s">
        <v>144</v>
      </c>
    </row>
    <row r="263" spans="2:65" s="15" customFormat="1">
      <c r="B263" s="180"/>
      <c r="D263" s="149" t="s">
        <v>153</v>
      </c>
      <c r="E263" s="181" t="s">
        <v>1</v>
      </c>
      <c r="F263" s="182" t="s">
        <v>182</v>
      </c>
      <c r="H263" s="183">
        <v>5.89</v>
      </c>
      <c r="I263" s="184"/>
      <c r="L263" s="180"/>
      <c r="M263" s="185"/>
      <c r="T263" s="186"/>
      <c r="AT263" s="181" t="s">
        <v>153</v>
      </c>
      <c r="AU263" s="181" t="s">
        <v>81</v>
      </c>
      <c r="AV263" s="15" t="s">
        <v>151</v>
      </c>
      <c r="AW263" s="15" t="s">
        <v>28</v>
      </c>
      <c r="AX263" s="15" t="s">
        <v>79</v>
      </c>
      <c r="AY263" s="181" t="s">
        <v>144</v>
      </c>
    </row>
    <row r="264" spans="2:65" s="1" customFormat="1" ht="16.5" customHeight="1">
      <c r="B264" s="133"/>
      <c r="C264" s="134" t="s">
        <v>315</v>
      </c>
      <c r="D264" s="134" t="s">
        <v>147</v>
      </c>
      <c r="E264" s="135" t="s">
        <v>1456</v>
      </c>
      <c r="F264" s="136" t="s">
        <v>1457</v>
      </c>
      <c r="G264" s="137" t="s">
        <v>171</v>
      </c>
      <c r="H264" s="138">
        <v>6.3579999999999997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1E-4</v>
      </c>
      <c r="R264" s="144">
        <f>Q264*H264</f>
        <v>6.3579999999999995E-4</v>
      </c>
      <c r="S264" s="144">
        <v>0</v>
      </c>
      <c r="T264" s="145">
        <f>S264*H264</f>
        <v>0</v>
      </c>
      <c r="AR264" s="146" t="s">
        <v>265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265</v>
      </c>
      <c r="BM264" s="146" t="s">
        <v>1458</v>
      </c>
    </row>
    <row r="265" spans="2:65" s="13" customFormat="1">
      <c r="B265" s="155"/>
      <c r="D265" s="149" t="s">
        <v>153</v>
      </c>
      <c r="E265" s="156" t="s">
        <v>1</v>
      </c>
      <c r="F265" s="157" t="s">
        <v>1459</v>
      </c>
      <c r="H265" s="158">
        <v>6.3579999999999997</v>
      </c>
      <c r="I265" s="159"/>
      <c r="L265" s="155"/>
      <c r="M265" s="160"/>
      <c r="T265" s="161"/>
      <c r="AT265" s="156" t="s">
        <v>153</v>
      </c>
      <c r="AU265" s="156" t="s">
        <v>81</v>
      </c>
      <c r="AV265" s="13" t="s">
        <v>81</v>
      </c>
      <c r="AW265" s="13" t="s">
        <v>28</v>
      </c>
      <c r="AX265" s="13" t="s">
        <v>79</v>
      </c>
      <c r="AY265" s="156" t="s">
        <v>144</v>
      </c>
    </row>
    <row r="266" spans="2:65" s="1" customFormat="1" ht="21.75" customHeight="1">
      <c r="B266" s="133"/>
      <c r="C266" s="134" t="s">
        <v>321</v>
      </c>
      <c r="D266" s="134" t="s">
        <v>147</v>
      </c>
      <c r="E266" s="135" t="s">
        <v>1460</v>
      </c>
      <c r="F266" s="136" t="s">
        <v>1461</v>
      </c>
      <c r="G266" s="137" t="s">
        <v>171</v>
      </c>
      <c r="H266" s="138">
        <v>6.3579999999999997</v>
      </c>
      <c r="I266" s="139"/>
      <c r="J266" s="140">
        <f>ROUND(I266*H266,2)</f>
        <v>0</v>
      </c>
      <c r="K266" s="141"/>
      <c r="L266" s="32"/>
      <c r="M266" s="142" t="s">
        <v>1</v>
      </c>
      <c r="N266" s="143" t="s">
        <v>36</v>
      </c>
      <c r="P266" s="144">
        <f>O266*H266</f>
        <v>0</v>
      </c>
      <c r="Q266" s="144">
        <v>6.9999999999999999E-4</v>
      </c>
      <c r="R266" s="144">
        <f>Q266*H266</f>
        <v>4.4505999999999999E-3</v>
      </c>
      <c r="S266" s="144">
        <v>0</v>
      </c>
      <c r="T266" s="145">
        <f>S266*H266</f>
        <v>0</v>
      </c>
      <c r="AR266" s="146" t="s">
        <v>265</v>
      </c>
      <c r="AT266" s="146" t="s">
        <v>147</v>
      </c>
      <c r="AU266" s="146" t="s">
        <v>81</v>
      </c>
      <c r="AY266" s="17" t="s">
        <v>144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79</v>
      </c>
      <c r="BK266" s="147">
        <f>ROUND(I266*H266,2)</f>
        <v>0</v>
      </c>
      <c r="BL266" s="17" t="s">
        <v>265</v>
      </c>
      <c r="BM266" s="146" t="s">
        <v>1462</v>
      </c>
    </row>
    <row r="267" spans="2:65" s="1" customFormat="1" ht="21.75" customHeight="1">
      <c r="B267" s="133"/>
      <c r="C267" s="134" t="s">
        <v>326</v>
      </c>
      <c r="D267" s="134" t="s">
        <v>147</v>
      </c>
      <c r="E267" s="135" t="s">
        <v>1463</v>
      </c>
      <c r="F267" s="136" t="s">
        <v>1464</v>
      </c>
      <c r="G267" s="137" t="s">
        <v>279</v>
      </c>
      <c r="H267" s="138">
        <v>1.17</v>
      </c>
      <c r="I267" s="139"/>
      <c r="J267" s="140">
        <f>ROUND(I267*H267,2)</f>
        <v>0</v>
      </c>
      <c r="K267" s="141"/>
      <c r="L267" s="32"/>
      <c r="M267" s="142" t="s">
        <v>1</v>
      </c>
      <c r="N267" s="143" t="s">
        <v>36</v>
      </c>
      <c r="P267" s="144">
        <f>O267*H267</f>
        <v>0</v>
      </c>
      <c r="Q267" s="144">
        <v>5.1500000000000001E-3</v>
      </c>
      <c r="R267" s="144">
        <f>Q267*H267</f>
        <v>6.0254999999999996E-3</v>
      </c>
      <c r="S267" s="144">
        <v>0</v>
      </c>
      <c r="T267" s="145">
        <f>S267*H267</f>
        <v>0</v>
      </c>
      <c r="AR267" s="146" t="s">
        <v>265</v>
      </c>
      <c r="AT267" s="146" t="s">
        <v>147</v>
      </c>
      <c r="AU267" s="146" t="s">
        <v>81</v>
      </c>
      <c r="AY267" s="17" t="s">
        <v>144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79</v>
      </c>
      <c r="BK267" s="147">
        <f>ROUND(I267*H267,2)</f>
        <v>0</v>
      </c>
      <c r="BL267" s="17" t="s">
        <v>265</v>
      </c>
      <c r="BM267" s="146" t="s">
        <v>1465</v>
      </c>
    </row>
    <row r="268" spans="2:65" s="12" customFormat="1">
      <c r="B268" s="148"/>
      <c r="D268" s="149" t="s">
        <v>153</v>
      </c>
      <c r="E268" s="150" t="s">
        <v>1</v>
      </c>
      <c r="F268" s="151" t="s">
        <v>1466</v>
      </c>
      <c r="H268" s="150" t="s">
        <v>1</v>
      </c>
      <c r="I268" s="152"/>
      <c r="L268" s="148"/>
      <c r="M268" s="153"/>
      <c r="T268" s="154"/>
      <c r="AT268" s="150" t="s">
        <v>153</v>
      </c>
      <c r="AU268" s="150" t="s">
        <v>81</v>
      </c>
      <c r="AV268" s="12" t="s">
        <v>79</v>
      </c>
      <c r="AW268" s="12" t="s">
        <v>28</v>
      </c>
      <c r="AX268" s="12" t="s">
        <v>71</v>
      </c>
      <c r="AY268" s="150" t="s">
        <v>144</v>
      </c>
    </row>
    <row r="269" spans="2:65" s="13" customFormat="1">
      <c r="B269" s="155"/>
      <c r="D269" s="149" t="s">
        <v>153</v>
      </c>
      <c r="E269" s="156" t="s">
        <v>1</v>
      </c>
      <c r="F269" s="157" t="s">
        <v>1467</v>
      </c>
      <c r="H269" s="158">
        <v>1.17</v>
      </c>
      <c r="I269" s="159"/>
      <c r="L269" s="155"/>
      <c r="M269" s="160"/>
      <c r="T269" s="161"/>
      <c r="AT269" s="156" t="s">
        <v>153</v>
      </c>
      <c r="AU269" s="156" t="s">
        <v>81</v>
      </c>
      <c r="AV269" s="13" t="s">
        <v>81</v>
      </c>
      <c r="AW269" s="13" t="s">
        <v>28</v>
      </c>
      <c r="AX269" s="13" t="s">
        <v>79</v>
      </c>
      <c r="AY269" s="156" t="s">
        <v>144</v>
      </c>
    </row>
    <row r="270" spans="2:65" s="1" customFormat="1" ht="24.2" customHeight="1">
      <c r="B270" s="133"/>
      <c r="C270" s="134" t="s">
        <v>330</v>
      </c>
      <c r="D270" s="134" t="s">
        <v>147</v>
      </c>
      <c r="E270" s="135" t="s">
        <v>1468</v>
      </c>
      <c r="F270" s="136" t="s">
        <v>1469</v>
      </c>
      <c r="G270" s="137" t="s">
        <v>318</v>
      </c>
      <c r="H270" s="138">
        <v>1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3.0000000000000001E-5</v>
      </c>
      <c r="R270" s="144">
        <f>Q270*H270</f>
        <v>3.0000000000000001E-5</v>
      </c>
      <c r="S270" s="144">
        <v>0</v>
      </c>
      <c r="T270" s="145">
        <f>S270*H270</f>
        <v>0</v>
      </c>
      <c r="AR270" s="146" t="s">
        <v>265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265</v>
      </c>
      <c r="BM270" s="146" t="s">
        <v>1470</v>
      </c>
    </row>
    <row r="271" spans="2:65" s="1" customFormat="1" ht="24.2" customHeight="1">
      <c r="B271" s="133"/>
      <c r="C271" s="162" t="s">
        <v>334</v>
      </c>
      <c r="D271" s="162" t="s">
        <v>163</v>
      </c>
      <c r="E271" s="163" t="s">
        <v>1471</v>
      </c>
      <c r="F271" s="164" t="s">
        <v>1472</v>
      </c>
      <c r="G271" s="165" t="s">
        <v>318</v>
      </c>
      <c r="H271" s="166">
        <v>1</v>
      </c>
      <c r="I271" s="167"/>
      <c r="J271" s="168">
        <f>ROUND(I271*H271,2)</f>
        <v>0</v>
      </c>
      <c r="K271" s="169"/>
      <c r="L271" s="170"/>
      <c r="M271" s="171" t="s">
        <v>1</v>
      </c>
      <c r="N271" s="172" t="s">
        <v>36</v>
      </c>
      <c r="P271" s="144">
        <f>O271*H271</f>
        <v>0</v>
      </c>
      <c r="Q271" s="144">
        <v>4.1999999999999997E-3</v>
      </c>
      <c r="R271" s="144">
        <f>Q271*H271</f>
        <v>4.1999999999999997E-3</v>
      </c>
      <c r="S271" s="144">
        <v>0</v>
      </c>
      <c r="T271" s="145">
        <f>S271*H271</f>
        <v>0</v>
      </c>
      <c r="AR271" s="146" t="s">
        <v>355</v>
      </c>
      <c r="AT271" s="146" t="s">
        <v>163</v>
      </c>
      <c r="AU271" s="146" t="s">
        <v>81</v>
      </c>
      <c r="AY271" s="17" t="s">
        <v>144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79</v>
      </c>
      <c r="BK271" s="147">
        <f>ROUND(I271*H271,2)</f>
        <v>0</v>
      </c>
      <c r="BL271" s="17" t="s">
        <v>265</v>
      </c>
      <c r="BM271" s="146" t="s">
        <v>1473</v>
      </c>
    </row>
    <row r="272" spans="2:65" s="1" customFormat="1" ht="21.75" customHeight="1">
      <c r="B272" s="133"/>
      <c r="C272" s="134" t="s">
        <v>338</v>
      </c>
      <c r="D272" s="134" t="s">
        <v>147</v>
      </c>
      <c r="E272" s="135" t="s">
        <v>1474</v>
      </c>
      <c r="F272" s="136" t="s">
        <v>1475</v>
      </c>
      <c r="G272" s="137" t="s">
        <v>318</v>
      </c>
      <c r="H272" s="138">
        <v>6</v>
      </c>
      <c r="I272" s="139"/>
      <c r="J272" s="140">
        <f>ROUND(I272*H272,2)</f>
        <v>0</v>
      </c>
      <c r="K272" s="141"/>
      <c r="L272" s="32"/>
      <c r="M272" s="142" t="s">
        <v>1</v>
      </c>
      <c r="N272" s="143" t="s">
        <v>36</v>
      </c>
      <c r="P272" s="144">
        <f>O272*H272</f>
        <v>0</v>
      </c>
      <c r="Q272" s="144">
        <v>2.2000000000000001E-4</v>
      </c>
      <c r="R272" s="144">
        <f>Q272*H272</f>
        <v>1.32E-3</v>
      </c>
      <c r="S272" s="144">
        <v>0</v>
      </c>
      <c r="T272" s="145">
        <f>S272*H272</f>
        <v>0</v>
      </c>
      <c r="AR272" s="146" t="s">
        <v>265</v>
      </c>
      <c r="AT272" s="146" t="s">
        <v>147</v>
      </c>
      <c r="AU272" s="146" t="s">
        <v>81</v>
      </c>
      <c r="AY272" s="17" t="s">
        <v>144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7" t="s">
        <v>79</v>
      </c>
      <c r="BK272" s="147">
        <f>ROUND(I272*H272,2)</f>
        <v>0</v>
      </c>
      <c r="BL272" s="17" t="s">
        <v>265</v>
      </c>
      <c r="BM272" s="146" t="s">
        <v>1476</v>
      </c>
    </row>
    <row r="273" spans="2:65" s="12" customFormat="1">
      <c r="B273" s="148"/>
      <c r="D273" s="149" t="s">
        <v>153</v>
      </c>
      <c r="E273" s="150" t="s">
        <v>1</v>
      </c>
      <c r="F273" s="151" t="s">
        <v>500</v>
      </c>
      <c r="H273" s="150" t="s">
        <v>1</v>
      </c>
      <c r="I273" s="152"/>
      <c r="L273" s="148"/>
      <c r="M273" s="153"/>
      <c r="T273" s="154"/>
      <c r="AT273" s="150" t="s">
        <v>153</v>
      </c>
      <c r="AU273" s="150" t="s">
        <v>81</v>
      </c>
      <c r="AV273" s="12" t="s">
        <v>79</v>
      </c>
      <c r="AW273" s="12" t="s">
        <v>28</v>
      </c>
      <c r="AX273" s="12" t="s">
        <v>71</v>
      </c>
      <c r="AY273" s="150" t="s">
        <v>144</v>
      </c>
    </row>
    <row r="274" spans="2:65" s="12" customFormat="1">
      <c r="B274" s="148"/>
      <c r="D274" s="149" t="s">
        <v>153</v>
      </c>
      <c r="E274" s="150" t="s">
        <v>1</v>
      </c>
      <c r="F274" s="151" t="s">
        <v>1477</v>
      </c>
      <c r="H274" s="150" t="s">
        <v>1</v>
      </c>
      <c r="I274" s="152"/>
      <c r="L274" s="148"/>
      <c r="M274" s="153"/>
      <c r="T274" s="154"/>
      <c r="AT274" s="150" t="s">
        <v>153</v>
      </c>
      <c r="AU274" s="150" t="s">
        <v>81</v>
      </c>
      <c r="AV274" s="12" t="s">
        <v>79</v>
      </c>
      <c r="AW274" s="12" t="s">
        <v>28</v>
      </c>
      <c r="AX274" s="12" t="s">
        <v>71</v>
      </c>
      <c r="AY274" s="150" t="s">
        <v>144</v>
      </c>
    </row>
    <row r="275" spans="2:65" s="13" customFormat="1">
      <c r="B275" s="155"/>
      <c r="D275" s="149" t="s">
        <v>153</v>
      </c>
      <c r="E275" s="156" t="s">
        <v>1</v>
      </c>
      <c r="F275" s="157" t="s">
        <v>79</v>
      </c>
      <c r="H275" s="158">
        <v>1</v>
      </c>
      <c r="I275" s="159"/>
      <c r="L275" s="155"/>
      <c r="M275" s="160"/>
      <c r="T275" s="161"/>
      <c r="AT275" s="156" t="s">
        <v>153</v>
      </c>
      <c r="AU275" s="156" t="s">
        <v>81</v>
      </c>
      <c r="AV275" s="13" t="s">
        <v>81</v>
      </c>
      <c r="AW275" s="13" t="s">
        <v>28</v>
      </c>
      <c r="AX275" s="13" t="s">
        <v>71</v>
      </c>
      <c r="AY275" s="156" t="s">
        <v>144</v>
      </c>
    </row>
    <row r="276" spans="2:65" s="12" customFormat="1">
      <c r="B276" s="148"/>
      <c r="D276" s="149" t="s">
        <v>153</v>
      </c>
      <c r="E276" s="150" t="s">
        <v>1</v>
      </c>
      <c r="F276" s="151" t="s">
        <v>1478</v>
      </c>
      <c r="H276" s="150" t="s">
        <v>1</v>
      </c>
      <c r="I276" s="152"/>
      <c r="L276" s="148"/>
      <c r="M276" s="153"/>
      <c r="T276" s="154"/>
      <c r="AT276" s="150" t="s">
        <v>153</v>
      </c>
      <c r="AU276" s="150" t="s">
        <v>81</v>
      </c>
      <c r="AV276" s="12" t="s">
        <v>79</v>
      </c>
      <c r="AW276" s="12" t="s">
        <v>28</v>
      </c>
      <c r="AX276" s="12" t="s">
        <v>71</v>
      </c>
      <c r="AY276" s="150" t="s">
        <v>144</v>
      </c>
    </row>
    <row r="277" spans="2:65" s="13" customFormat="1">
      <c r="B277" s="155"/>
      <c r="D277" s="149" t="s">
        <v>153</v>
      </c>
      <c r="E277" s="156" t="s">
        <v>1</v>
      </c>
      <c r="F277" s="157" t="s">
        <v>79</v>
      </c>
      <c r="H277" s="158">
        <v>1</v>
      </c>
      <c r="I277" s="159"/>
      <c r="L277" s="155"/>
      <c r="M277" s="160"/>
      <c r="T277" s="161"/>
      <c r="AT277" s="156" t="s">
        <v>153</v>
      </c>
      <c r="AU277" s="156" t="s">
        <v>81</v>
      </c>
      <c r="AV277" s="13" t="s">
        <v>81</v>
      </c>
      <c r="AW277" s="13" t="s">
        <v>28</v>
      </c>
      <c r="AX277" s="13" t="s">
        <v>71</v>
      </c>
      <c r="AY277" s="156" t="s">
        <v>144</v>
      </c>
    </row>
    <row r="278" spans="2:65" s="12" customFormat="1">
      <c r="B278" s="148"/>
      <c r="D278" s="149" t="s">
        <v>153</v>
      </c>
      <c r="E278" s="150" t="s">
        <v>1</v>
      </c>
      <c r="F278" s="151" t="s">
        <v>179</v>
      </c>
      <c r="H278" s="150" t="s">
        <v>1</v>
      </c>
      <c r="I278" s="152"/>
      <c r="L278" s="148"/>
      <c r="M278" s="153"/>
      <c r="T278" s="154"/>
      <c r="AT278" s="150" t="s">
        <v>153</v>
      </c>
      <c r="AU278" s="150" t="s">
        <v>81</v>
      </c>
      <c r="AV278" s="12" t="s">
        <v>79</v>
      </c>
      <c r="AW278" s="12" t="s">
        <v>28</v>
      </c>
      <c r="AX278" s="12" t="s">
        <v>71</v>
      </c>
      <c r="AY278" s="150" t="s">
        <v>144</v>
      </c>
    </row>
    <row r="279" spans="2:65" s="12" customFormat="1">
      <c r="B279" s="148"/>
      <c r="D279" s="149" t="s">
        <v>153</v>
      </c>
      <c r="E279" s="150" t="s">
        <v>1</v>
      </c>
      <c r="F279" s="151" t="s">
        <v>1479</v>
      </c>
      <c r="H279" s="150" t="s">
        <v>1</v>
      </c>
      <c r="I279" s="152"/>
      <c r="L279" s="148"/>
      <c r="M279" s="153"/>
      <c r="T279" s="154"/>
      <c r="AT279" s="150" t="s">
        <v>153</v>
      </c>
      <c r="AU279" s="150" t="s">
        <v>81</v>
      </c>
      <c r="AV279" s="12" t="s">
        <v>79</v>
      </c>
      <c r="AW279" s="12" t="s">
        <v>28</v>
      </c>
      <c r="AX279" s="12" t="s">
        <v>71</v>
      </c>
      <c r="AY279" s="150" t="s">
        <v>144</v>
      </c>
    </row>
    <row r="280" spans="2:65" s="13" customFormat="1">
      <c r="B280" s="155"/>
      <c r="D280" s="149" t="s">
        <v>153</v>
      </c>
      <c r="E280" s="156" t="s">
        <v>1</v>
      </c>
      <c r="F280" s="157" t="s">
        <v>151</v>
      </c>
      <c r="H280" s="158">
        <v>4</v>
      </c>
      <c r="I280" s="159"/>
      <c r="L280" s="155"/>
      <c r="M280" s="160"/>
      <c r="T280" s="161"/>
      <c r="AT280" s="156" t="s">
        <v>153</v>
      </c>
      <c r="AU280" s="156" t="s">
        <v>81</v>
      </c>
      <c r="AV280" s="13" t="s">
        <v>81</v>
      </c>
      <c r="AW280" s="13" t="s">
        <v>28</v>
      </c>
      <c r="AX280" s="13" t="s">
        <v>71</v>
      </c>
      <c r="AY280" s="156" t="s">
        <v>144</v>
      </c>
    </row>
    <row r="281" spans="2:65" s="15" customFormat="1">
      <c r="B281" s="180"/>
      <c r="D281" s="149" t="s">
        <v>153</v>
      </c>
      <c r="E281" s="181" t="s">
        <v>1</v>
      </c>
      <c r="F281" s="182" t="s">
        <v>182</v>
      </c>
      <c r="H281" s="183">
        <v>6</v>
      </c>
      <c r="I281" s="184"/>
      <c r="L281" s="180"/>
      <c r="M281" s="185"/>
      <c r="T281" s="186"/>
      <c r="AT281" s="181" t="s">
        <v>153</v>
      </c>
      <c r="AU281" s="181" t="s">
        <v>81</v>
      </c>
      <c r="AV281" s="15" t="s">
        <v>151</v>
      </c>
      <c r="AW281" s="15" t="s">
        <v>28</v>
      </c>
      <c r="AX281" s="15" t="s">
        <v>79</v>
      </c>
      <c r="AY281" s="181" t="s">
        <v>144</v>
      </c>
    </row>
    <row r="282" spans="2:65" s="1" customFormat="1" ht="33" customHeight="1">
      <c r="B282" s="133"/>
      <c r="C282" s="162" t="s">
        <v>342</v>
      </c>
      <c r="D282" s="162" t="s">
        <v>163</v>
      </c>
      <c r="E282" s="163" t="s">
        <v>1480</v>
      </c>
      <c r="F282" s="164" t="s">
        <v>1481</v>
      </c>
      <c r="G282" s="165" t="s">
        <v>318</v>
      </c>
      <c r="H282" s="166">
        <v>1</v>
      </c>
      <c r="I282" s="167"/>
      <c r="J282" s="168">
        <f>ROUND(I282*H282,2)</f>
        <v>0</v>
      </c>
      <c r="K282" s="169"/>
      <c r="L282" s="170"/>
      <c r="M282" s="171" t="s">
        <v>1</v>
      </c>
      <c r="N282" s="172" t="s">
        <v>36</v>
      </c>
      <c r="P282" s="144">
        <f>O282*H282</f>
        <v>0</v>
      </c>
      <c r="Q282" s="144">
        <v>1.201E-2</v>
      </c>
      <c r="R282" s="144">
        <f>Q282*H282</f>
        <v>1.201E-2</v>
      </c>
      <c r="S282" s="144">
        <v>0</v>
      </c>
      <c r="T282" s="145">
        <f>S282*H282</f>
        <v>0</v>
      </c>
      <c r="AR282" s="146" t="s">
        <v>355</v>
      </c>
      <c r="AT282" s="146" t="s">
        <v>163</v>
      </c>
      <c r="AU282" s="146" t="s">
        <v>81</v>
      </c>
      <c r="AY282" s="17" t="s">
        <v>144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7" t="s">
        <v>79</v>
      </c>
      <c r="BK282" s="147">
        <f>ROUND(I282*H282,2)</f>
        <v>0</v>
      </c>
      <c r="BL282" s="17" t="s">
        <v>265</v>
      </c>
      <c r="BM282" s="146" t="s">
        <v>1482</v>
      </c>
    </row>
    <row r="283" spans="2:65" s="12" customFormat="1">
      <c r="B283" s="148"/>
      <c r="D283" s="149" t="s">
        <v>153</v>
      </c>
      <c r="E283" s="150" t="s">
        <v>1</v>
      </c>
      <c r="F283" s="151" t="s">
        <v>500</v>
      </c>
      <c r="H283" s="150" t="s">
        <v>1</v>
      </c>
      <c r="I283" s="152"/>
      <c r="L283" s="148"/>
      <c r="M283" s="153"/>
      <c r="T283" s="154"/>
      <c r="AT283" s="150" t="s">
        <v>153</v>
      </c>
      <c r="AU283" s="150" t="s">
        <v>81</v>
      </c>
      <c r="AV283" s="12" t="s">
        <v>79</v>
      </c>
      <c r="AW283" s="12" t="s">
        <v>28</v>
      </c>
      <c r="AX283" s="12" t="s">
        <v>71</v>
      </c>
      <c r="AY283" s="150" t="s">
        <v>144</v>
      </c>
    </row>
    <row r="284" spans="2:65" s="12" customFormat="1">
      <c r="B284" s="148"/>
      <c r="D284" s="149" t="s">
        <v>153</v>
      </c>
      <c r="E284" s="150" t="s">
        <v>1</v>
      </c>
      <c r="F284" s="151" t="s">
        <v>1477</v>
      </c>
      <c r="H284" s="150" t="s">
        <v>1</v>
      </c>
      <c r="I284" s="152"/>
      <c r="L284" s="148"/>
      <c r="M284" s="153"/>
      <c r="T284" s="154"/>
      <c r="AT284" s="150" t="s">
        <v>153</v>
      </c>
      <c r="AU284" s="150" t="s">
        <v>81</v>
      </c>
      <c r="AV284" s="12" t="s">
        <v>79</v>
      </c>
      <c r="AW284" s="12" t="s">
        <v>28</v>
      </c>
      <c r="AX284" s="12" t="s">
        <v>71</v>
      </c>
      <c r="AY284" s="150" t="s">
        <v>144</v>
      </c>
    </row>
    <row r="285" spans="2:65" s="13" customFormat="1">
      <c r="B285" s="155"/>
      <c r="D285" s="149" t="s">
        <v>153</v>
      </c>
      <c r="E285" s="156" t="s">
        <v>1</v>
      </c>
      <c r="F285" s="157" t="s">
        <v>79</v>
      </c>
      <c r="H285" s="158">
        <v>1</v>
      </c>
      <c r="I285" s="159"/>
      <c r="L285" s="155"/>
      <c r="M285" s="160"/>
      <c r="T285" s="161"/>
      <c r="AT285" s="156" t="s">
        <v>153</v>
      </c>
      <c r="AU285" s="156" t="s">
        <v>81</v>
      </c>
      <c r="AV285" s="13" t="s">
        <v>81</v>
      </c>
      <c r="AW285" s="13" t="s">
        <v>28</v>
      </c>
      <c r="AX285" s="13" t="s">
        <v>71</v>
      </c>
      <c r="AY285" s="156" t="s">
        <v>144</v>
      </c>
    </row>
    <row r="286" spans="2:65" s="15" customFormat="1">
      <c r="B286" s="180"/>
      <c r="D286" s="149" t="s">
        <v>153</v>
      </c>
      <c r="E286" s="181" t="s">
        <v>1</v>
      </c>
      <c r="F286" s="182" t="s">
        <v>182</v>
      </c>
      <c r="H286" s="183">
        <v>1</v>
      </c>
      <c r="I286" s="184"/>
      <c r="L286" s="180"/>
      <c r="M286" s="185"/>
      <c r="T286" s="186"/>
      <c r="AT286" s="181" t="s">
        <v>153</v>
      </c>
      <c r="AU286" s="181" t="s">
        <v>81</v>
      </c>
      <c r="AV286" s="15" t="s">
        <v>151</v>
      </c>
      <c r="AW286" s="15" t="s">
        <v>28</v>
      </c>
      <c r="AX286" s="15" t="s">
        <v>79</v>
      </c>
      <c r="AY286" s="181" t="s">
        <v>144</v>
      </c>
    </row>
    <row r="287" spans="2:65" s="1" customFormat="1" ht="33" customHeight="1">
      <c r="B287" s="133"/>
      <c r="C287" s="162" t="s">
        <v>346</v>
      </c>
      <c r="D287" s="162" t="s">
        <v>163</v>
      </c>
      <c r="E287" s="163" t="s">
        <v>1483</v>
      </c>
      <c r="F287" s="164" t="s">
        <v>1484</v>
      </c>
      <c r="G287" s="165" t="s">
        <v>318</v>
      </c>
      <c r="H287" s="166">
        <v>5</v>
      </c>
      <c r="I287" s="167"/>
      <c r="J287" s="168">
        <f>ROUND(I287*H287,2)</f>
        <v>0</v>
      </c>
      <c r="K287" s="169"/>
      <c r="L287" s="170"/>
      <c r="M287" s="171" t="s">
        <v>1</v>
      </c>
      <c r="N287" s="172" t="s">
        <v>36</v>
      </c>
      <c r="P287" s="144">
        <f>O287*H287</f>
        <v>0</v>
      </c>
      <c r="Q287" s="144">
        <v>1.225E-2</v>
      </c>
      <c r="R287" s="144">
        <f>Q287*H287</f>
        <v>6.1249999999999999E-2</v>
      </c>
      <c r="S287" s="144">
        <v>0</v>
      </c>
      <c r="T287" s="145">
        <f>S287*H287</f>
        <v>0</v>
      </c>
      <c r="AR287" s="146" t="s">
        <v>355</v>
      </c>
      <c r="AT287" s="146" t="s">
        <v>163</v>
      </c>
      <c r="AU287" s="146" t="s">
        <v>81</v>
      </c>
      <c r="AY287" s="17" t="s">
        <v>144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79</v>
      </c>
      <c r="BK287" s="147">
        <f>ROUND(I287*H287,2)</f>
        <v>0</v>
      </c>
      <c r="BL287" s="17" t="s">
        <v>265</v>
      </c>
      <c r="BM287" s="146" t="s">
        <v>1485</v>
      </c>
    </row>
    <row r="288" spans="2:65" s="12" customFormat="1">
      <c r="B288" s="148"/>
      <c r="D288" s="149" t="s">
        <v>153</v>
      </c>
      <c r="E288" s="150" t="s">
        <v>1</v>
      </c>
      <c r="F288" s="151" t="s">
        <v>500</v>
      </c>
      <c r="H288" s="150" t="s">
        <v>1</v>
      </c>
      <c r="I288" s="152"/>
      <c r="L288" s="148"/>
      <c r="M288" s="153"/>
      <c r="T288" s="154"/>
      <c r="AT288" s="150" t="s">
        <v>153</v>
      </c>
      <c r="AU288" s="150" t="s">
        <v>81</v>
      </c>
      <c r="AV288" s="12" t="s">
        <v>79</v>
      </c>
      <c r="AW288" s="12" t="s">
        <v>28</v>
      </c>
      <c r="AX288" s="12" t="s">
        <v>71</v>
      </c>
      <c r="AY288" s="150" t="s">
        <v>144</v>
      </c>
    </row>
    <row r="289" spans="2:65" s="12" customFormat="1">
      <c r="B289" s="148"/>
      <c r="D289" s="149" t="s">
        <v>153</v>
      </c>
      <c r="E289" s="150" t="s">
        <v>1</v>
      </c>
      <c r="F289" s="151" t="s">
        <v>1478</v>
      </c>
      <c r="H289" s="150" t="s">
        <v>1</v>
      </c>
      <c r="I289" s="152"/>
      <c r="L289" s="148"/>
      <c r="M289" s="153"/>
      <c r="T289" s="154"/>
      <c r="AT289" s="150" t="s">
        <v>153</v>
      </c>
      <c r="AU289" s="150" t="s">
        <v>81</v>
      </c>
      <c r="AV289" s="12" t="s">
        <v>79</v>
      </c>
      <c r="AW289" s="12" t="s">
        <v>28</v>
      </c>
      <c r="AX289" s="12" t="s">
        <v>71</v>
      </c>
      <c r="AY289" s="150" t="s">
        <v>144</v>
      </c>
    </row>
    <row r="290" spans="2:65" s="13" customFormat="1">
      <c r="B290" s="155"/>
      <c r="D290" s="149" t="s">
        <v>153</v>
      </c>
      <c r="E290" s="156" t="s">
        <v>1</v>
      </c>
      <c r="F290" s="157" t="s">
        <v>79</v>
      </c>
      <c r="H290" s="158">
        <v>1</v>
      </c>
      <c r="I290" s="159"/>
      <c r="L290" s="155"/>
      <c r="M290" s="160"/>
      <c r="T290" s="161"/>
      <c r="AT290" s="156" t="s">
        <v>153</v>
      </c>
      <c r="AU290" s="156" t="s">
        <v>81</v>
      </c>
      <c r="AV290" s="13" t="s">
        <v>81</v>
      </c>
      <c r="AW290" s="13" t="s">
        <v>28</v>
      </c>
      <c r="AX290" s="13" t="s">
        <v>71</v>
      </c>
      <c r="AY290" s="156" t="s">
        <v>144</v>
      </c>
    </row>
    <row r="291" spans="2:65" s="12" customFormat="1">
      <c r="B291" s="148"/>
      <c r="D291" s="149" t="s">
        <v>153</v>
      </c>
      <c r="E291" s="150" t="s">
        <v>1</v>
      </c>
      <c r="F291" s="151" t="s">
        <v>179</v>
      </c>
      <c r="H291" s="150" t="s">
        <v>1</v>
      </c>
      <c r="I291" s="152"/>
      <c r="L291" s="148"/>
      <c r="M291" s="153"/>
      <c r="T291" s="154"/>
      <c r="AT291" s="150" t="s">
        <v>153</v>
      </c>
      <c r="AU291" s="150" t="s">
        <v>81</v>
      </c>
      <c r="AV291" s="12" t="s">
        <v>79</v>
      </c>
      <c r="AW291" s="12" t="s">
        <v>28</v>
      </c>
      <c r="AX291" s="12" t="s">
        <v>71</v>
      </c>
      <c r="AY291" s="150" t="s">
        <v>144</v>
      </c>
    </row>
    <row r="292" spans="2:65" s="12" customFormat="1">
      <c r="B292" s="148"/>
      <c r="D292" s="149" t="s">
        <v>153</v>
      </c>
      <c r="E292" s="150" t="s">
        <v>1</v>
      </c>
      <c r="F292" s="151" t="s">
        <v>1479</v>
      </c>
      <c r="H292" s="150" t="s">
        <v>1</v>
      </c>
      <c r="I292" s="152"/>
      <c r="L292" s="148"/>
      <c r="M292" s="153"/>
      <c r="T292" s="154"/>
      <c r="AT292" s="150" t="s">
        <v>153</v>
      </c>
      <c r="AU292" s="150" t="s">
        <v>81</v>
      </c>
      <c r="AV292" s="12" t="s">
        <v>79</v>
      </c>
      <c r="AW292" s="12" t="s">
        <v>28</v>
      </c>
      <c r="AX292" s="12" t="s">
        <v>71</v>
      </c>
      <c r="AY292" s="150" t="s">
        <v>144</v>
      </c>
    </row>
    <row r="293" spans="2:65" s="13" customFormat="1">
      <c r="B293" s="155"/>
      <c r="D293" s="149" t="s">
        <v>153</v>
      </c>
      <c r="E293" s="156" t="s">
        <v>1</v>
      </c>
      <c r="F293" s="157" t="s">
        <v>151</v>
      </c>
      <c r="H293" s="158">
        <v>4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71</v>
      </c>
      <c r="AY293" s="156" t="s">
        <v>144</v>
      </c>
    </row>
    <row r="294" spans="2:65" s="15" customFormat="1">
      <c r="B294" s="180"/>
      <c r="D294" s="149" t="s">
        <v>153</v>
      </c>
      <c r="E294" s="181" t="s">
        <v>1</v>
      </c>
      <c r="F294" s="182" t="s">
        <v>182</v>
      </c>
      <c r="H294" s="183">
        <v>5</v>
      </c>
      <c r="I294" s="184"/>
      <c r="L294" s="180"/>
      <c r="M294" s="185"/>
      <c r="T294" s="186"/>
      <c r="AT294" s="181" t="s">
        <v>153</v>
      </c>
      <c r="AU294" s="181" t="s">
        <v>81</v>
      </c>
      <c r="AV294" s="15" t="s">
        <v>151</v>
      </c>
      <c r="AW294" s="15" t="s">
        <v>28</v>
      </c>
      <c r="AX294" s="15" t="s">
        <v>79</v>
      </c>
      <c r="AY294" s="181" t="s">
        <v>144</v>
      </c>
    </row>
    <row r="295" spans="2:65" s="1" customFormat="1" ht="33" customHeight="1">
      <c r="B295" s="133"/>
      <c r="C295" s="134" t="s">
        <v>351</v>
      </c>
      <c r="D295" s="134" t="s">
        <v>147</v>
      </c>
      <c r="E295" s="135" t="s">
        <v>1486</v>
      </c>
      <c r="F295" s="136" t="s">
        <v>1487</v>
      </c>
      <c r="G295" s="137" t="s">
        <v>171</v>
      </c>
      <c r="H295" s="138">
        <v>21.125</v>
      </c>
      <c r="I295" s="139"/>
      <c r="J295" s="140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2.8819999999999998E-2</v>
      </c>
      <c r="R295" s="144">
        <f>Q295*H295</f>
        <v>0.60882249999999993</v>
      </c>
      <c r="S295" s="144">
        <v>0</v>
      </c>
      <c r="T295" s="145">
        <f>S295*H295</f>
        <v>0</v>
      </c>
      <c r="AR295" s="146" t="s">
        <v>265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265</v>
      </c>
      <c r="BM295" s="146" t="s">
        <v>1488</v>
      </c>
    </row>
    <row r="296" spans="2:65" s="12" customFormat="1">
      <c r="B296" s="148"/>
      <c r="D296" s="149" t="s">
        <v>153</v>
      </c>
      <c r="E296" s="150" t="s">
        <v>1</v>
      </c>
      <c r="F296" s="151" t="s">
        <v>174</v>
      </c>
      <c r="H296" s="150" t="s">
        <v>1</v>
      </c>
      <c r="I296" s="152"/>
      <c r="L296" s="148"/>
      <c r="M296" s="153"/>
      <c r="T296" s="154"/>
      <c r="AT296" s="150" t="s">
        <v>153</v>
      </c>
      <c r="AU296" s="150" t="s">
        <v>81</v>
      </c>
      <c r="AV296" s="12" t="s">
        <v>79</v>
      </c>
      <c r="AW296" s="12" t="s">
        <v>28</v>
      </c>
      <c r="AX296" s="12" t="s">
        <v>71</v>
      </c>
      <c r="AY296" s="150" t="s">
        <v>144</v>
      </c>
    </row>
    <row r="297" spans="2:65" s="13" customFormat="1">
      <c r="B297" s="155"/>
      <c r="D297" s="149" t="s">
        <v>153</v>
      </c>
      <c r="E297" s="156" t="s">
        <v>1</v>
      </c>
      <c r="F297" s="157" t="s">
        <v>1489</v>
      </c>
      <c r="H297" s="158">
        <v>16.125</v>
      </c>
      <c r="I297" s="159"/>
      <c r="L297" s="155"/>
      <c r="M297" s="160"/>
      <c r="T297" s="161"/>
      <c r="AT297" s="156" t="s">
        <v>153</v>
      </c>
      <c r="AU297" s="156" t="s">
        <v>81</v>
      </c>
      <c r="AV297" s="13" t="s">
        <v>81</v>
      </c>
      <c r="AW297" s="13" t="s">
        <v>28</v>
      </c>
      <c r="AX297" s="13" t="s">
        <v>71</v>
      </c>
      <c r="AY297" s="156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179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1490</v>
      </c>
      <c r="H299" s="158">
        <v>5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5" customFormat="1">
      <c r="B300" s="180"/>
      <c r="D300" s="149" t="s">
        <v>153</v>
      </c>
      <c r="E300" s="181" t="s">
        <v>1</v>
      </c>
      <c r="F300" s="182" t="s">
        <v>182</v>
      </c>
      <c r="H300" s="183">
        <v>21.125</v>
      </c>
      <c r="I300" s="184"/>
      <c r="L300" s="180"/>
      <c r="M300" s="185"/>
      <c r="T300" s="186"/>
      <c r="AT300" s="181" t="s">
        <v>153</v>
      </c>
      <c r="AU300" s="181" t="s">
        <v>81</v>
      </c>
      <c r="AV300" s="15" t="s">
        <v>151</v>
      </c>
      <c r="AW300" s="15" t="s">
        <v>28</v>
      </c>
      <c r="AX300" s="15" t="s">
        <v>79</v>
      </c>
      <c r="AY300" s="181" t="s">
        <v>144</v>
      </c>
    </row>
    <row r="301" spans="2:65" s="1" customFormat="1" ht="37.9" customHeight="1">
      <c r="B301" s="133"/>
      <c r="C301" s="134" t="s">
        <v>355</v>
      </c>
      <c r="D301" s="134" t="s">
        <v>147</v>
      </c>
      <c r="E301" s="135" t="s">
        <v>1491</v>
      </c>
      <c r="F301" s="136" t="s">
        <v>1492</v>
      </c>
      <c r="G301" s="137" t="s">
        <v>171</v>
      </c>
      <c r="H301" s="138">
        <v>11.5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36</v>
      </c>
      <c r="P301" s="144">
        <f>O301*H301</f>
        <v>0</v>
      </c>
      <c r="Q301" s="144">
        <v>1.8120000000000001E-2</v>
      </c>
      <c r="R301" s="144">
        <f>Q301*H301</f>
        <v>0.20838000000000001</v>
      </c>
      <c r="S301" s="144">
        <v>0</v>
      </c>
      <c r="T301" s="145">
        <f>S301*H301</f>
        <v>0</v>
      </c>
      <c r="AR301" s="146" t="s">
        <v>265</v>
      </c>
      <c r="AT301" s="146" t="s">
        <v>147</v>
      </c>
      <c r="AU301" s="146" t="s">
        <v>81</v>
      </c>
      <c r="AY301" s="17" t="s">
        <v>144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79</v>
      </c>
      <c r="BK301" s="147">
        <f>ROUND(I301*H301,2)</f>
        <v>0</v>
      </c>
      <c r="BL301" s="17" t="s">
        <v>265</v>
      </c>
      <c r="BM301" s="146" t="s">
        <v>1493</v>
      </c>
    </row>
    <row r="302" spans="2:65" s="12" customFormat="1">
      <c r="B302" s="148"/>
      <c r="D302" s="149" t="s">
        <v>153</v>
      </c>
      <c r="E302" s="150" t="s">
        <v>1</v>
      </c>
      <c r="F302" s="151" t="s">
        <v>174</v>
      </c>
      <c r="H302" s="150" t="s">
        <v>1</v>
      </c>
      <c r="I302" s="152"/>
      <c r="L302" s="148"/>
      <c r="M302" s="153"/>
      <c r="T302" s="154"/>
      <c r="AT302" s="150" t="s">
        <v>153</v>
      </c>
      <c r="AU302" s="150" t="s">
        <v>81</v>
      </c>
      <c r="AV302" s="12" t="s">
        <v>79</v>
      </c>
      <c r="AW302" s="12" t="s">
        <v>28</v>
      </c>
      <c r="AX302" s="12" t="s">
        <v>71</v>
      </c>
      <c r="AY302" s="150" t="s">
        <v>144</v>
      </c>
    </row>
    <row r="303" spans="2:65" s="13" customFormat="1">
      <c r="B303" s="155"/>
      <c r="D303" s="149" t="s">
        <v>153</v>
      </c>
      <c r="E303" s="156" t="s">
        <v>1</v>
      </c>
      <c r="F303" s="157" t="s">
        <v>1494</v>
      </c>
      <c r="H303" s="158">
        <v>4.125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71</v>
      </c>
      <c r="AY303" s="156" t="s">
        <v>144</v>
      </c>
    </row>
    <row r="304" spans="2:65" s="12" customFormat="1">
      <c r="B304" s="148"/>
      <c r="D304" s="149" t="s">
        <v>153</v>
      </c>
      <c r="E304" s="150" t="s">
        <v>1</v>
      </c>
      <c r="F304" s="151" t="s">
        <v>179</v>
      </c>
      <c r="H304" s="150" t="s">
        <v>1</v>
      </c>
      <c r="I304" s="152"/>
      <c r="L304" s="148"/>
      <c r="M304" s="153"/>
      <c r="T304" s="154"/>
      <c r="AT304" s="150" t="s">
        <v>153</v>
      </c>
      <c r="AU304" s="150" t="s">
        <v>81</v>
      </c>
      <c r="AV304" s="12" t="s">
        <v>79</v>
      </c>
      <c r="AW304" s="12" t="s">
        <v>28</v>
      </c>
      <c r="AX304" s="12" t="s">
        <v>71</v>
      </c>
      <c r="AY304" s="150" t="s">
        <v>144</v>
      </c>
    </row>
    <row r="305" spans="2:65" s="13" customFormat="1">
      <c r="B305" s="155"/>
      <c r="D305" s="149" t="s">
        <v>153</v>
      </c>
      <c r="E305" s="156" t="s">
        <v>1</v>
      </c>
      <c r="F305" s="157" t="s">
        <v>1495</v>
      </c>
      <c r="H305" s="158">
        <v>7.375</v>
      </c>
      <c r="I305" s="159"/>
      <c r="L305" s="155"/>
      <c r="M305" s="160"/>
      <c r="T305" s="161"/>
      <c r="AT305" s="156" t="s">
        <v>153</v>
      </c>
      <c r="AU305" s="156" t="s">
        <v>81</v>
      </c>
      <c r="AV305" s="13" t="s">
        <v>81</v>
      </c>
      <c r="AW305" s="13" t="s">
        <v>28</v>
      </c>
      <c r="AX305" s="13" t="s">
        <v>71</v>
      </c>
      <c r="AY305" s="156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11.5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24.2" customHeight="1">
      <c r="B307" s="133"/>
      <c r="C307" s="134" t="s">
        <v>360</v>
      </c>
      <c r="D307" s="134" t="s">
        <v>147</v>
      </c>
      <c r="E307" s="135" t="s">
        <v>1496</v>
      </c>
      <c r="F307" s="136" t="s">
        <v>1497</v>
      </c>
      <c r="G307" s="137" t="s">
        <v>171</v>
      </c>
      <c r="H307" s="138">
        <v>25.6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2.0119999999999999E-2</v>
      </c>
      <c r="R307" s="144">
        <f>Q307*H307</f>
        <v>0.51507199999999997</v>
      </c>
      <c r="S307" s="144">
        <v>0</v>
      </c>
      <c r="T307" s="145">
        <f>S307*H307</f>
        <v>0</v>
      </c>
      <c r="AR307" s="146" t="s">
        <v>265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265</v>
      </c>
      <c r="BM307" s="146" t="s">
        <v>1498</v>
      </c>
    </row>
    <row r="308" spans="2:65" s="12" customFormat="1">
      <c r="B308" s="148"/>
      <c r="D308" s="149" t="s">
        <v>153</v>
      </c>
      <c r="E308" s="150" t="s">
        <v>1</v>
      </c>
      <c r="F308" s="151" t="s">
        <v>174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3" customFormat="1">
      <c r="B309" s="155"/>
      <c r="D309" s="149" t="s">
        <v>153</v>
      </c>
      <c r="E309" s="156" t="s">
        <v>1</v>
      </c>
      <c r="F309" s="157" t="s">
        <v>1499</v>
      </c>
      <c r="H309" s="158">
        <v>12.8</v>
      </c>
      <c r="I309" s="159"/>
      <c r="L309" s="155"/>
      <c r="M309" s="160"/>
      <c r="T309" s="161"/>
      <c r="AT309" s="156" t="s">
        <v>153</v>
      </c>
      <c r="AU309" s="156" t="s">
        <v>81</v>
      </c>
      <c r="AV309" s="13" t="s">
        <v>81</v>
      </c>
      <c r="AW309" s="13" t="s">
        <v>28</v>
      </c>
      <c r="AX309" s="13" t="s">
        <v>71</v>
      </c>
      <c r="AY309" s="156" t="s">
        <v>144</v>
      </c>
    </row>
    <row r="310" spans="2:65" s="12" customFormat="1">
      <c r="B310" s="148"/>
      <c r="D310" s="149" t="s">
        <v>153</v>
      </c>
      <c r="E310" s="150" t="s">
        <v>1</v>
      </c>
      <c r="F310" s="151" t="s">
        <v>179</v>
      </c>
      <c r="H310" s="150" t="s">
        <v>1</v>
      </c>
      <c r="I310" s="152"/>
      <c r="L310" s="148"/>
      <c r="M310" s="153"/>
      <c r="T310" s="154"/>
      <c r="AT310" s="150" t="s">
        <v>153</v>
      </c>
      <c r="AU310" s="150" t="s">
        <v>81</v>
      </c>
      <c r="AV310" s="12" t="s">
        <v>79</v>
      </c>
      <c r="AW310" s="12" t="s">
        <v>28</v>
      </c>
      <c r="AX310" s="12" t="s">
        <v>71</v>
      </c>
      <c r="AY310" s="150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1499</v>
      </c>
      <c r="H311" s="158">
        <v>12.8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5" customFormat="1">
      <c r="B312" s="180"/>
      <c r="D312" s="149" t="s">
        <v>153</v>
      </c>
      <c r="E312" s="181" t="s">
        <v>1</v>
      </c>
      <c r="F312" s="182" t="s">
        <v>182</v>
      </c>
      <c r="H312" s="183">
        <v>25.6</v>
      </c>
      <c r="I312" s="184"/>
      <c r="L312" s="180"/>
      <c r="M312" s="185"/>
      <c r="T312" s="186"/>
      <c r="AT312" s="181" t="s">
        <v>153</v>
      </c>
      <c r="AU312" s="181" t="s">
        <v>81</v>
      </c>
      <c r="AV312" s="15" t="s">
        <v>151</v>
      </c>
      <c r="AW312" s="15" t="s">
        <v>28</v>
      </c>
      <c r="AX312" s="15" t="s">
        <v>79</v>
      </c>
      <c r="AY312" s="181" t="s">
        <v>144</v>
      </c>
    </row>
    <row r="313" spans="2:65" s="1" customFormat="1" ht="24.2" customHeight="1">
      <c r="B313" s="133"/>
      <c r="C313" s="134" t="s">
        <v>364</v>
      </c>
      <c r="D313" s="134" t="s">
        <v>147</v>
      </c>
      <c r="E313" s="135" t="s">
        <v>1500</v>
      </c>
      <c r="F313" s="136" t="s">
        <v>1501</v>
      </c>
      <c r="G313" s="137" t="s">
        <v>318</v>
      </c>
      <c r="H313" s="138">
        <v>6</v>
      </c>
      <c r="I313" s="139"/>
      <c r="J313" s="140">
        <f>ROUND(I313*H313,2)</f>
        <v>0</v>
      </c>
      <c r="K313" s="141"/>
      <c r="L313" s="32"/>
      <c r="M313" s="142" t="s">
        <v>1</v>
      </c>
      <c r="N313" s="143" t="s">
        <v>36</v>
      </c>
      <c r="P313" s="144">
        <f>O313*H313</f>
        <v>0</v>
      </c>
      <c r="Q313" s="144">
        <v>3.058E-2</v>
      </c>
      <c r="R313" s="144">
        <f>Q313*H313</f>
        <v>0.18348</v>
      </c>
      <c r="S313" s="144">
        <v>0</v>
      </c>
      <c r="T313" s="145">
        <f>S313*H313</f>
        <v>0</v>
      </c>
      <c r="AR313" s="146" t="s">
        <v>265</v>
      </c>
      <c r="AT313" s="146" t="s">
        <v>147</v>
      </c>
      <c r="AU313" s="146" t="s">
        <v>81</v>
      </c>
      <c r="AY313" s="17" t="s">
        <v>144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79</v>
      </c>
      <c r="BK313" s="147">
        <f>ROUND(I313*H313,2)</f>
        <v>0</v>
      </c>
      <c r="BL313" s="17" t="s">
        <v>265</v>
      </c>
      <c r="BM313" s="146" t="s">
        <v>1502</v>
      </c>
    </row>
    <row r="314" spans="2:65" s="12" customFormat="1">
      <c r="B314" s="148"/>
      <c r="D314" s="149" t="s">
        <v>153</v>
      </c>
      <c r="E314" s="150" t="s">
        <v>1</v>
      </c>
      <c r="F314" s="151" t="s">
        <v>174</v>
      </c>
      <c r="H314" s="150" t="s">
        <v>1</v>
      </c>
      <c r="I314" s="152"/>
      <c r="L314" s="148"/>
      <c r="M314" s="153"/>
      <c r="T314" s="154"/>
      <c r="AT314" s="150" t="s">
        <v>153</v>
      </c>
      <c r="AU314" s="150" t="s">
        <v>81</v>
      </c>
      <c r="AV314" s="12" t="s">
        <v>79</v>
      </c>
      <c r="AW314" s="12" t="s">
        <v>28</v>
      </c>
      <c r="AX314" s="12" t="s">
        <v>71</v>
      </c>
      <c r="AY314" s="150" t="s">
        <v>144</v>
      </c>
    </row>
    <row r="315" spans="2:65" s="13" customFormat="1">
      <c r="B315" s="155"/>
      <c r="D315" s="149" t="s">
        <v>153</v>
      </c>
      <c r="E315" s="156" t="s">
        <v>1</v>
      </c>
      <c r="F315" s="157" t="s">
        <v>145</v>
      </c>
      <c r="H315" s="158">
        <v>3</v>
      </c>
      <c r="I315" s="159"/>
      <c r="L315" s="155"/>
      <c r="M315" s="160"/>
      <c r="T315" s="161"/>
      <c r="AT315" s="156" t="s">
        <v>153</v>
      </c>
      <c r="AU315" s="156" t="s">
        <v>81</v>
      </c>
      <c r="AV315" s="13" t="s">
        <v>81</v>
      </c>
      <c r="AW315" s="13" t="s">
        <v>28</v>
      </c>
      <c r="AX315" s="13" t="s">
        <v>71</v>
      </c>
      <c r="AY315" s="156" t="s">
        <v>144</v>
      </c>
    </row>
    <row r="316" spans="2:65" s="12" customFormat="1">
      <c r="B316" s="148"/>
      <c r="D316" s="149" t="s">
        <v>153</v>
      </c>
      <c r="E316" s="150" t="s">
        <v>1</v>
      </c>
      <c r="F316" s="151" t="s">
        <v>179</v>
      </c>
      <c r="H316" s="150" t="s">
        <v>1</v>
      </c>
      <c r="I316" s="152"/>
      <c r="L316" s="148"/>
      <c r="M316" s="153"/>
      <c r="T316" s="154"/>
      <c r="AT316" s="150" t="s">
        <v>153</v>
      </c>
      <c r="AU316" s="150" t="s">
        <v>81</v>
      </c>
      <c r="AV316" s="12" t="s">
        <v>79</v>
      </c>
      <c r="AW316" s="12" t="s">
        <v>28</v>
      </c>
      <c r="AX316" s="12" t="s">
        <v>71</v>
      </c>
      <c r="AY316" s="150" t="s">
        <v>144</v>
      </c>
    </row>
    <row r="317" spans="2:65" s="13" customFormat="1">
      <c r="B317" s="155"/>
      <c r="D317" s="149" t="s">
        <v>153</v>
      </c>
      <c r="E317" s="156" t="s">
        <v>1</v>
      </c>
      <c r="F317" s="157" t="s">
        <v>145</v>
      </c>
      <c r="H317" s="158">
        <v>3</v>
      </c>
      <c r="I317" s="159"/>
      <c r="L317" s="155"/>
      <c r="M317" s="160"/>
      <c r="T317" s="161"/>
      <c r="AT317" s="156" t="s">
        <v>153</v>
      </c>
      <c r="AU317" s="156" t="s">
        <v>81</v>
      </c>
      <c r="AV317" s="13" t="s">
        <v>81</v>
      </c>
      <c r="AW317" s="13" t="s">
        <v>28</v>
      </c>
      <c r="AX317" s="13" t="s">
        <v>71</v>
      </c>
      <c r="AY317" s="156" t="s">
        <v>144</v>
      </c>
    </row>
    <row r="318" spans="2:65" s="15" customFormat="1">
      <c r="B318" s="180"/>
      <c r="D318" s="149" t="s">
        <v>153</v>
      </c>
      <c r="E318" s="181" t="s">
        <v>1</v>
      </c>
      <c r="F318" s="182" t="s">
        <v>182</v>
      </c>
      <c r="H318" s="183">
        <v>6</v>
      </c>
      <c r="I318" s="184"/>
      <c r="L318" s="180"/>
      <c r="M318" s="185"/>
      <c r="T318" s="186"/>
      <c r="AT318" s="181" t="s">
        <v>153</v>
      </c>
      <c r="AU318" s="181" t="s">
        <v>81</v>
      </c>
      <c r="AV318" s="15" t="s">
        <v>151</v>
      </c>
      <c r="AW318" s="15" t="s">
        <v>28</v>
      </c>
      <c r="AX318" s="15" t="s">
        <v>79</v>
      </c>
      <c r="AY318" s="181" t="s">
        <v>144</v>
      </c>
    </row>
    <row r="319" spans="2:65" s="1" customFormat="1" ht="24.2" customHeight="1">
      <c r="B319" s="133"/>
      <c r="C319" s="134" t="s">
        <v>372</v>
      </c>
      <c r="D319" s="134" t="s">
        <v>147</v>
      </c>
      <c r="E319" s="135" t="s">
        <v>533</v>
      </c>
      <c r="F319" s="136" t="s">
        <v>534</v>
      </c>
      <c r="G319" s="137" t="s">
        <v>491</v>
      </c>
      <c r="H319" s="187"/>
      <c r="I319" s="139"/>
      <c r="J319" s="140">
        <f>ROUND(I319*H319,2)</f>
        <v>0</v>
      </c>
      <c r="K319" s="141"/>
      <c r="L319" s="32"/>
      <c r="M319" s="142" t="s">
        <v>1</v>
      </c>
      <c r="N319" s="143" t="s">
        <v>36</v>
      </c>
      <c r="P319" s="144">
        <f>O319*H319</f>
        <v>0</v>
      </c>
      <c r="Q319" s="144">
        <v>0</v>
      </c>
      <c r="R319" s="144">
        <f>Q319*H319</f>
        <v>0</v>
      </c>
      <c r="S319" s="144">
        <v>0</v>
      </c>
      <c r="T319" s="145">
        <f>S319*H319</f>
        <v>0</v>
      </c>
      <c r="AR319" s="146" t="s">
        <v>265</v>
      </c>
      <c r="AT319" s="146" t="s">
        <v>147</v>
      </c>
      <c r="AU319" s="146" t="s">
        <v>81</v>
      </c>
      <c r="AY319" s="17" t="s">
        <v>144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7" t="s">
        <v>79</v>
      </c>
      <c r="BK319" s="147">
        <f>ROUND(I319*H319,2)</f>
        <v>0</v>
      </c>
      <c r="BL319" s="17" t="s">
        <v>265</v>
      </c>
      <c r="BM319" s="146" t="s">
        <v>535</v>
      </c>
    </row>
    <row r="320" spans="2:65" s="11" customFormat="1" ht="22.9" customHeight="1">
      <c r="B320" s="121"/>
      <c r="D320" s="122" t="s">
        <v>70</v>
      </c>
      <c r="E320" s="131" t="s">
        <v>536</v>
      </c>
      <c r="F320" s="131" t="s">
        <v>537</v>
      </c>
      <c r="I320" s="124"/>
      <c r="J320" s="132">
        <f>BK320</f>
        <v>0</v>
      </c>
      <c r="L320" s="121"/>
      <c r="M320" s="126"/>
      <c r="P320" s="127">
        <f>SUM(P321:P326)</f>
        <v>0</v>
      </c>
      <c r="R320" s="127">
        <f>SUM(R321:R326)</f>
        <v>0</v>
      </c>
      <c r="T320" s="128">
        <f>SUM(T321:T326)</f>
        <v>0</v>
      </c>
      <c r="AR320" s="122" t="s">
        <v>81</v>
      </c>
      <c r="AT320" s="129" t="s">
        <v>70</v>
      </c>
      <c r="AU320" s="129" t="s">
        <v>79</v>
      </c>
      <c r="AY320" s="122" t="s">
        <v>144</v>
      </c>
      <c r="BK320" s="130">
        <f>SUM(BK321:BK326)</f>
        <v>0</v>
      </c>
    </row>
    <row r="321" spans="2:65" s="1" customFormat="1" ht="33" customHeight="1">
      <c r="B321" s="133"/>
      <c r="C321" s="134" t="s">
        <v>377</v>
      </c>
      <c r="D321" s="134" t="s">
        <v>147</v>
      </c>
      <c r="E321" s="135" t="s">
        <v>1503</v>
      </c>
      <c r="F321" s="136" t="s">
        <v>1504</v>
      </c>
      <c r="G321" s="137" t="s">
        <v>318</v>
      </c>
      <c r="H321" s="138">
        <v>1</v>
      </c>
      <c r="I321" s="139"/>
      <c r="J321" s="140">
        <f>ROUND(I321*H321,2)</f>
        <v>0</v>
      </c>
      <c r="K321" s="141"/>
      <c r="L321" s="32"/>
      <c r="M321" s="142" t="s">
        <v>1</v>
      </c>
      <c r="N321" s="143" t="s">
        <v>36</v>
      </c>
      <c r="P321" s="144">
        <f>O321*H321</f>
        <v>0</v>
      </c>
      <c r="Q321" s="144">
        <v>0</v>
      </c>
      <c r="R321" s="144">
        <f>Q321*H321</f>
        <v>0</v>
      </c>
      <c r="S321" s="144">
        <v>0</v>
      </c>
      <c r="T321" s="145">
        <f>S321*H321</f>
        <v>0</v>
      </c>
      <c r="AR321" s="146" t="s">
        <v>265</v>
      </c>
      <c r="AT321" s="146" t="s">
        <v>147</v>
      </c>
      <c r="AU321" s="146" t="s">
        <v>81</v>
      </c>
      <c r="AY321" s="17" t="s">
        <v>144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7" t="s">
        <v>79</v>
      </c>
      <c r="BK321" s="147">
        <f>ROUND(I321*H321,2)</f>
        <v>0</v>
      </c>
      <c r="BL321" s="17" t="s">
        <v>265</v>
      </c>
      <c r="BM321" s="146" t="s">
        <v>1505</v>
      </c>
    </row>
    <row r="322" spans="2:65" s="12" customFormat="1">
      <c r="B322" s="148"/>
      <c r="D322" s="149" t="s">
        <v>153</v>
      </c>
      <c r="E322" s="150" t="s">
        <v>1</v>
      </c>
      <c r="F322" s="151" t="s">
        <v>1506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79</v>
      </c>
      <c r="H323" s="158">
        <v>1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79</v>
      </c>
      <c r="AY323" s="156" t="s">
        <v>144</v>
      </c>
    </row>
    <row r="324" spans="2:65" s="1" customFormat="1" ht="24.2" customHeight="1">
      <c r="B324" s="133"/>
      <c r="C324" s="193" t="s">
        <v>385</v>
      </c>
      <c r="D324" s="193" t="s">
        <v>147</v>
      </c>
      <c r="E324" s="194" t="s">
        <v>1507</v>
      </c>
      <c r="F324" s="195" t="s">
        <v>1508</v>
      </c>
      <c r="G324" s="196" t="s">
        <v>318</v>
      </c>
      <c r="H324" s="197">
        <v>3</v>
      </c>
      <c r="I324" s="198"/>
      <c r="J324" s="198">
        <f>ROUND(I324*H324,2)</f>
        <v>0</v>
      </c>
      <c r="K324" s="141"/>
      <c r="L324" s="32"/>
      <c r="M324" s="142" t="s">
        <v>1</v>
      </c>
      <c r="N324" s="143" t="s">
        <v>36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265</v>
      </c>
      <c r="AT324" s="146" t="s">
        <v>147</v>
      </c>
      <c r="AU324" s="146" t="s">
        <v>81</v>
      </c>
      <c r="AY324" s="17" t="s">
        <v>144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79</v>
      </c>
      <c r="BK324" s="147">
        <f>ROUND(I324*H324,2)</f>
        <v>0</v>
      </c>
      <c r="BL324" s="17" t="s">
        <v>265</v>
      </c>
      <c r="BM324" s="146" t="s">
        <v>1704</v>
      </c>
    </row>
    <row r="325" spans="2:65" s="1" customFormat="1" ht="24.2" customHeight="1">
      <c r="B325" s="133"/>
      <c r="C325" s="193" t="s">
        <v>391</v>
      </c>
      <c r="D325" s="193" t="s">
        <v>147</v>
      </c>
      <c r="E325" s="194" t="s">
        <v>1510</v>
      </c>
      <c r="F325" s="195" t="s">
        <v>1511</v>
      </c>
      <c r="G325" s="196" t="s">
        <v>318</v>
      </c>
      <c r="H325" s="197">
        <v>6</v>
      </c>
      <c r="I325" s="198"/>
      <c r="J325" s="198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265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265</v>
      </c>
      <c r="BM325" s="146" t="s">
        <v>1705</v>
      </c>
    </row>
    <row r="326" spans="2:65" s="1" customFormat="1" ht="24.2" customHeight="1">
      <c r="B326" s="133"/>
      <c r="C326" s="134" t="s">
        <v>395</v>
      </c>
      <c r="D326" s="134" t="s">
        <v>147</v>
      </c>
      <c r="E326" s="135" t="s">
        <v>543</v>
      </c>
      <c r="F326" s="136" t="s">
        <v>544</v>
      </c>
      <c r="G326" s="137" t="s">
        <v>491</v>
      </c>
      <c r="H326" s="187"/>
      <c r="I326" s="139"/>
      <c r="J326" s="140">
        <f>ROUND(I326*H326,2)</f>
        <v>0</v>
      </c>
      <c r="K326" s="141"/>
      <c r="L326" s="32"/>
      <c r="M326" s="142" t="s">
        <v>1</v>
      </c>
      <c r="N326" s="143" t="s">
        <v>36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265</v>
      </c>
      <c r="AT326" s="146" t="s">
        <v>147</v>
      </c>
      <c r="AU326" s="146" t="s">
        <v>81</v>
      </c>
      <c r="AY326" s="17" t="s">
        <v>144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79</v>
      </c>
      <c r="BK326" s="147">
        <f>ROUND(I326*H326,2)</f>
        <v>0</v>
      </c>
      <c r="BL326" s="17" t="s">
        <v>265</v>
      </c>
      <c r="BM326" s="146" t="s">
        <v>711</v>
      </c>
    </row>
    <row r="327" spans="2:65" s="11" customFormat="1" ht="22.9" customHeight="1">
      <c r="B327" s="121"/>
      <c r="D327" s="122" t="s">
        <v>70</v>
      </c>
      <c r="E327" s="131" t="s">
        <v>546</v>
      </c>
      <c r="F327" s="131" t="s">
        <v>547</v>
      </c>
      <c r="I327" s="124"/>
      <c r="J327" s="132">
        <f>BK327</f>
        <v>0</v>
      </c>
      <c r="L327" s="121"/>
      <c r="M327" s="126"/>
      <c r="P327" s="127">
        <f>SUM(P328:P372)</f>
        <v>0</v>
      </c>
      <c r="R327" s="127">
        <f>SUM(R328:R372)</f>
        <v>1.52450748</v>
      </c>
      <c r="T327" s="128">
        <f>SUM(T328:T372)</f>
        <v>0</v>
      </c>
      <c r="AR327" s="122" t="s">
        <v>81</v>
      </c>
      <c r="AT327" s="129" t="s">
        <v>70</v>
      </c>
      <c r="AU327" s="129" t="s">
        <v>79</v>
      </c>
      <c r="AY327" s="122" t="s">
        <v>144</v>
      </c>
      <c r="BK327" s="130">
        <f>SUM(BK328:BK372)</f>
        <v>0</v>
      </c>
    </row>
    <row r="328" spans="2:65" s="1" customFormat="1" ht="16.5" customHeight="1">
      <c r="B328" s="133"/>
      <c r="C328" s="134" t="s">
        <v>399</v>
      </c>
      <c r="D328" s="134" t="s">
        <v>147</v>
      </c>
      <c r="E328" s="135" t="s">
        <v>1513</v>
      </c>
      <c r="F328" s="136" t="s">
        <v>1514</v>
      </c>
      <c r="G328" s="137" t="s">
        <v>171</v>
      </c>
      <c r="H328" s="138">
        <v>49.4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265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265</v>
      </c>
      <c r="BM328" s="146" t="s">
        <v>1515</v>
      </c>
    </row>
    <row r="329" spans="2:65" s="1" customFormat="1" ht="16.5" customHeight="1">
      <c r="B329" s="133"/>
      <c r="C329" s="134" t="s">
        <v>405</v>
      </c>
      <c r="D329" s="134" t="s">
        <v>147</v>
      </c>
      <c r="E329" s="135" t="s">
        <v>1516</v>
      </c>
      <c r="F329" s="136" t="s">
        <v>1517</v>
      </c>
      <c r="G329" s="137" t="s">
        <v>171</v>
      </c>
      <c r="H329" s="138">
        <v>49.4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2.9999999999999997E-4</v>
      </c>
      <c r="R329" s="144">
        <f>Q329*H329</f>
        <v>1.4819999999999998E-2</v>
      </c>
      <c r="S329" s="144">
        <v>0</v>
      </c>
      <c r="T329" s="145">
        <f>S329*H329</f>
        <v>0</v>
      </c>
      <c r="AR329" s="146" t="s">
        <v>265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265</v>
      </c>
      <c r="BM329" s="146" t="s">
        <v>1518</v>
      </c>
    </row>
    <row r="330" spans="2:65" s="1" customFormat="1" ht="33" customHeight="1">
      <c r="B330" s="133"/>
      <c r="C330" s="134" t="s">
        <v>414</v>
      </c>
      <c r="D330" s="134" t="s">
        <v>147</v>
      </c>
      <c r="E330" s="135" t="s">
        <v>1519</v>
      </c>
      <c r="F330" s="136" t="s">
        <v>1520</v>
      </c>
      <c r="G330" s="137" t="s">
        <v>279</v>
      </c>
      <c r="H330" s="138">
        <v>13.506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36</v>
      </c>
      <c r="P330" s="144">
        <f>O330*H330</f>
        <v>0</v>
      </c>
      <c r="Q330" s="144">
        <v>5.8E-4</v>
      </c>
      <c r="R330" s="144">
        <f>Q330*H330</f>
        <v>7.8334800000000003E-3</v>
      </c>
      <c r="S330" s="144">
        <v>0</v>
      </c>
      <c r="T330" s="145">
        <f>S330*H330</f>
        <v>0</v>
      </c>
      <c r="AR330" s="146" t="s">
        <v>265</v>
      </c>
      <c r="AT330" s="146" t="s">
        <v>147</v>
      </c>
      <c r="AU330" s="146" t="s">
        <v>81</v>
      </c>
      <c r="AY330" s="17" t="s">
        <v>144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79</v>
      </c>
      <c r="BK330" s="147">
        <f>ROUND(I330*H330,2)</f>
        <v>0</v>
      </c>
      <c r="BL330" s="17" t="s">
        <v>265</v>
      </c>
      <c r="BM330" s="146" t="s">
        <v>1521</v>
      </c>
    </row>
    <row r="331" spans="2:65" s="12" customFormat="1">
      <c r="B331" s="148"/>
      <c r="D331" s="149" t="s">
        <v>153</v>
      </c>
      <c r="E331" s="150" t="s">
        <v>1</v>
      </c>
      <c r="F331" s="151" t="s">
        <v>174</v>
      </c>
      <c r="H331" s="150" t="s">
        <v>1</v>
      </c>
      <c r="I331" s="152"/>
      <c r="L331" s="148"/>
      <c r="M331" s="153"/>
      <c r="T331" s="154"/>
      <c r="AT331" s="150" t="s">
        <v>153</v>
      </c>
      <c r="AU331" s="150" t="s">
        <v>81</v>
      </c>
      <c r="AV331" s="12" t="s">
        <v>79</v>
      </c>
      <c r="AW331" s="12" t="s">
        <v>28</v>
      </c>
      <c r="AX331" s="12" t="s">
        <v>71</v>
      </c>
      <c r="AY331" s="150" t="s">
        <v>144</v>
      </c>
    </row>
    <row r="332" spans="2:65" s="12" customFormat="1">
      <c r="B332" s="148"/>
      <c r="D332" s="149" t="s">
        <v>153</v>
      </c>
      <c r="E332" s="150" t="s">
        <v>1</v>
      </c>
      <c r="F332" s="151" t="s">
        <v>270</v>
      </c>
      <c r="H332" s="150" t="s">
        <v>1</v>
      </c>
      <c r="I332" s="152"/>
      <c r="L332" s="148"/>
      <c r="M332" s="153"/>
      <c r="T332" s="154"/>
      <c r="AT332" s="150" t="s">
        <v>153</v>
      </c>
      <c r="AU332" s="150" t="s">
        <v>81</v>
      </c>
      <c r="AV332" s="12" t="s">
        <v>79</v>
      </c>
      <c r="AW332" s="12" t="s">
        <v>28</v>
      </c>
      <c r="AX332" s="12" t="s">
        <v>71</v>
      </c>
      <c r="AY332" s="150" t="s">
        <v>144</v>
      </c>
    </row>
    <row r="333" spans="2:65" s="13" customFormat="1">
      <c r="B333" s="155"/>
      <c r="D333" s="149" t="s">
        <v>153</v>
      </c>
      <c r="E333" s="156" t="s">
        <v>1</v>
      </c>
      <c r="F333" s="157" t="s">
        <v>1522</v>
      </c>
      <c r="H333" s="158">
        <v>4.96</v>
      </c>
      <c r="I333" s="159"/>
      <c r="L333" s="155"/>
      <c r="M333" s="160"/>
      <c r="T333" s="161"/>
      <c r="AT333" s="156" t="s">
        <v>153</v>
      </c>
      <c r="AU333" s="156" t="s">
        <v>81</v>
      </c>
      <c r="AV333" s="13" t="s">
        <v>81</v>
      </c>
      <c r="AW333" s="13" t="s">
        <v>28</v>
      </c>
      <c r="AX333" s="13" t="s">
        <v>71</v>
      </c>
      <c r="AY333" s="156" t="s">
        <v>144</v>
      </c>
    </row>
    <row r="334" spans="2:65" s="14" customFormat="1">
      <c r="B334" s="173"/>
      <c r="D334" s="149" t="s">
        <v>153</v>
      </c>
      <c r="E334" s="174" t="s">
        <v>1</v>
      </c>
      <c r="F334" s="175" t="s">
        <v>178</v>
      </c>
      <c r="H334" s="176">
        <v>4.96</v>
      </c>
      <c r="I334" s="177"/>
      <c r="L334" s="173"/>
      <c r="M334" s="178"/>
      <c r="T334" s="179"/>
      <c r="AT334" s="174" t="s">
        <v>153</v>
      </c>
      <c r="AU334" s="174" t="s">
        <v>81</v>
      </c>
      <c r="AV334" s="14" t="s">
        <v>145</v>
      </c>
      <c r="AW334" s="14" t="s">
        <v>28</v>
      </c>
      <c r="AX334" s="14" t="s">
        <v>71</v>
      </c>
      <c r="AY334" s="174" t="s">
        <v>144</v>
      </c>
    </row>
    <row r="335" spans="2:65" s="12" customFormat="1">
      <c r="B335" s="148"/>
      <c r="D335" s="149" t="s">
        <v>153</v>
      </c>
      <c r="E335" s="150" t="s">
        <v>1</v>
      </c>
      <c r="F335" s="151" t="s">
        <v>179</v>
      </c>
      <c r="H335" s="150" t="s">
        <v>1</v>
      </c>
      <c r="I335" s="152"/>
      <c r="L335" s="148"/>
      <c r="M335" s="153"/>
      <c r="T335" s="154"/>
      <c r="AT335" s="150" t="s">
        <v>153</v>
      </c>
      <c r="AU335" s="150" t="s">
        <v>81</v>
      </c>
      <c r="AV335" s="12" t="s">
        <v>79</v>
      </c>
      <c r="AW335" s="12" t="s">
        <v>28</v>
      </c>
      <c r="AX335" s="12" t="s">
        <v>71</v>
      </c>
      <c r="AY335" s="150" t="s">
        <v>144</v>
      </c>
    </row>
    <row r="336" spans="2:65" s="12" customFormat="1">
      <c r="B336" s="148"/>
      <c r="D336" s="149" t="s">
        <v>153</v>
      </c>
      <c r="E336" s="150" t="s">
        <v>1</v>
      </c>
      <c r="F336" s="151" t="s">
        <v>272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65" s="13" customFormat="1">
      <c r="B337" s="155"/>
      <c r="D337" s="149" t="s">
        <v>153</v>
      </c>
      <c r="E337" s="156" t="s">
        <v>1</v>
      </c>
      <c r="F337" s="157" t="s">
        <v>1523</v>
      </c>
      <c r="H337" s="158">
        <v>3.798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65" s="12" customFormat="1">
      <c r="B338" s="148"/>
      <c r="D338" s="149" t="s">
        <v>153</v>
      </c>
      <c r="E338" s="150" t="s">
        <v>1</v>
      </c>
      <c r="F338" s="151" t="s">
        <v>240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65" s="13" customFormat="1">
      <c r="B339" s="155"/>
      <c r="D339" s="149" t="s">
        <v>153</v>
      </c>
      <c r="E339" s="156" t="s">
        <v>1</v>
      </c>
      <c r="F339" s="157" t="s">
        <v>1524</v>
      </c>
      <c r="H339" s="158">
        <v>4.7480000000000002</v>
      </c>
      <c r="I339" s="159"/>
      <c r="L339" s="155"/>
      <c r="M339" s="160"/>
      <c r="T339" s="161"/>
      <c r="AT339" s="156" t="s">
        <v>153</v>
      </c>
      <c r="AU339" s="156" t="s">
        <v>81</v>
      </c>
      <c r="AV339" s="13" t="s">
        <v>81</v>
      </c>
      <c r="AW339" s="13" t="s">
        <v>28</v>
      </c>
      <c r="AX339" s="13" t="s">
        <v>71</v>
      </c>
      <c r="AY339" s="156" t="s">
        <v>144</v>
      </c>
    </row>
    <row r="340" spans="2:65" s="14" customFormat="1">
      <c r="B340" s="173"/>
      <c r="D340" s="149" t="s">
        <v>153</v>
      </c>
      <c r="E340" s="174" t="s">
        <v>1</v>
      </c>
      <c r="F340" s="175" t="s">
        <v>178</v>
      </c>
      <c r="H340" s="176">
        <v>8.5459999999999994</v>
      </c>
      <c r="I340" s="177"/>
      <c r="L340" s="173"/>
      <c r="M340" s="178"/>
      <c r="T340" s="179"/>
      <c r="AT340" s="174" t="s">
        <v>153</v>
      </c>
      <c r="AU340" s="174" t="s">
        <v>81</v>
      </c>
      <c r="AV340" s="14" t="s">
        <v>145</v>
      </c>
      <c r="AW340" s="14" t="s">
        <v>28</v>
      </c>
      <c r="AX340" s="14" t="s">
        <v>71</v>
      </c>
      <c r="AY340" s="174" t="s">
        <v>144</v>
      </c>
    </row>
    <row r="341" spans="2:65" s="15" customFormat="1">
      <c r="B341" s="180"/>
      <c r="D341" s="149" t="s">
        <v>153</v>
      </c>
      <c r="E341" s="181" t="s">
        <v>1</v>
      </c>
      <c r="F341" s="182" t="s">
        <v>182</v>
      </c>
      <c r="H341" s="183">
        <v>13.506</v>
      </c>
      <c r="I341" s="184"/>
      <c r="L341" s="180"/>
      <c r="M341" s="185"/>
      <c r="T341" s="186"/>
      <c r="AT341" s="181" t="s">
        <v>153</v>
      </c>
      <c r="AU341" s="181" t="s">
        <v>81</v>
      </c>
      <c r="AV341" s="15" t="s">
        <v>151</v>
      </c>
      <c r="AW341" s="15" t="s">
        <v>28</v>
      </c>
      <c r="AX341" s="15" t="s">
        <v>79</v>
      </c>
      <c r="AY341" s="181" t="s">
        <v>144</v>
      </c>
    </row>
    <row r="342" spans="2:65" s="1" customFormat="1" ht="33" customHeight="1">
      <c r="B342" s="133"/>
      <c r="C342" s="134" t="s">
        <v>423</v>
      </c>
      <c r="D342" s="134" t="s">
        <v>147</v>
      </c>
      <c r="E342" s="135" t="s">
        <v>1525</v>
      </c>
      <c r="F342" s="136" t="s">
        <v>1526</v>
      </c>
      <c r="G342" s="137" t="s">
        <v>171</v>
      </c>
      <c r="H342" s="138">
        <v>49.4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36</v>
      </c>
      <c r="P342" s="144">
        <f>O342*H342</f>
        <v>0</v>
      </c>
      <c r="Q342" s="144">
        <v>5.3800000000000002E-3</v>
      </c>
      <c r="R342" s="144">
        <f>Q342*H342</f>
        <v>0.26577200000000001</v>
      </c>
      <c r="S342" s="144">
        <v>0</v>
      </c>
      <c r="T342" s="145">
        <f>S342*H342</f>
        <v>0</v>
      </c>
      <c r="AR342" s="146" t="s">
        <v>265</v>
      </c>
      <c r="AT342" s="146" t="s">
        <v>147</v>
      </c>
      <c r="AU342" s="146" t="s">
        <v>81</v>
      </c>
      <c r="AY342" s="17" t="s">
        <v>144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79</v>
      </c>
      <c r="BK342" s="147">
        <f>ROUND(I342*H342,2)</f>
        <v>0</v>
      </c>
      <c r="BL342" s="17" t="s">
        <v>265</v>
      </c>
      <c r="BM342" s="146" t="s">
        <v>1527</v>
      </c>
    </row>
    <row r="343" spans="2:65" s="12" customFormat="1">
      <c r="B343" s="148"/>
      <c r="D343" s="149" t="s">
        <v>153</v>
      </c>
      <c r="E343" s="150" t="s">
        <v>1</v>
      </c>
      <c r="F343" s="151" t="s">
        <v>174</v>
      </c>
      <c r="H343" s="150" t="s">
        <v>1</v>
      </c>
      <c r="I343" s="152"/>
      <c r="L343" s="148"/>
      <c r="M343" s="153"/>
      <c r="T343" s="154"/>
      <c r="AT343" s="150" t="s">
        <v>153</v>
      </c>
      <c r="AU343" s="150" t="s">
        <v>81</v>
      </c>
      <c r="AV343" s="12" t="s">
        <v>79</v>
      </c>
      <c r="AW343" s="12" t="s">
        <v>28</v>
      </c>
      <c r="AX343" s="12" t="s">
        <v>71</v>
      </c>
      <c r="AY343" s="150" t="s">
        <v>144</v>
      </c>
    </row>
    <row r="344" spans="2:65" s="12" customFormat="1">
      <c r="B344" s="148"/>
      <c r="D344" s="149" t="s">
        <v>153</v>
      </c>
      <c r="E344" s="150" t="s">
        <v>1</v>
      </c>
      <c r="F344" s="151" t="s">
        <v>228</v>
      </c>
      <c r="H344" s="150" t="s">
        <v>1</v>
      </c>
      <c r="I344" s="152"/>
      <c r="L344" s="148"/>
      <c r="M344" s="153"/>
      <c r="T344" s="154"/>
      <c r="AT344" s="150" t="s">
        <v>153</v>
      </c>
      <c r="AU344" s="150" t="s">
        <v>81</v>
      </c>
      <c r="AV344" s="12" t="s">
        <v>79</v>
      </c>
      <c r="AW344" s="12" t="s">
        <v>28</v>
      </c>
      <c r="AX344" s="12" t="s">
        <v>71</v>
      </c>
      <c r="AY344" s="150" t="s">
        <v>144</v>
      </c>
    </row>
    <row r="345" spans="2:65" s="13" customFormat="1">
      <c r="B345" s="155"/>
      <c r="D345" s="149" t="s">
        <v>153</v>
      </c>
      <c r="E345" s="156" t="s">
        <v>1</v>
      </c>
      <c r="F345" s="157" t="s">
        <v>229</v>
      </c>
      <c r="H345" s="158">
        <v>4.16</v>
      </c>
      <c r="I345" s="159"/>
      <c r="L345" s="155"/>
      <c r="M345" s="160"/>
      <c r="T345" s="161"/>
      <c r="AT345" s="156" t="s">
        <v>153</v>
      </c>
      <c r="AU345" s="156" t="s">
        <v>81</v>
      </c>
      <c r="AV345" s="13" t="s">
        <v>81</v>
      </c>
      <c r="AW345" s="13" t="s">
        <v>28</v>
      </c>
      <c r="AX345" s="13" t="s">
        <v>71</v>
      </c>
      <c r="AY345" s="156" t="s">
        <v>144</v>
      </c>
    </row>
    <row r="346" spans="2:65" s="12" customFormat="1">
      <c r="B346" s="148"/>
      <c r="D346" s="149" t="s">
        <v>153</v>
      </c>
      <c r="E346" s="150" t="s">
        <v>1</v>
      </c>
      <c r="F346" s="151" t="s">
        <v>270</v>
      </c>
      <c r="H346" s="150" t="s">
        <v>1</v>
      </c>
      <c r="I346" s="152"/>
      <c r="L346" s="148"/>
      <c r="M346" s="153"/>
      <c r="T346" s="154"/>
      <c r="AT346" s="150" t="s">
        <v>153</v>
      </c>
      <c r="AU346" s="150" t="s">
        <v>81</v>
      </c>
      <c r="AV346" s="12" t="s">
        <v>79</v>
      </c>
      <c r="AW346" s="12" t="s">
        <v>28</v>
      </c>
      <c r="AX346" s="12" t="s">
        <v>71</v>
      </c>
      <c r="AY346" s="150" t="s">
        <v>144</v>
      </c>
    </row>
    <row r="347" spans="2:65" s="13" customFormat="1">
      <c r="B347" s="155"/>
      <c r="D347" s="149" t="s">
        <v>153</v>
      </c>
      <c r="E347" s="156" t="s">
        <v>1</v>
      </c>
      <c r="F347" s="157" t="s">
        <v>1454</v>
      </c>
      <c r="H347" s="158">
        <v>2.65</v>
      </c>
      <c r="I347" s="159"/>
      <c r="L347" s="155"/>
      <c r="M347" s="160"/>
      <c r="T347" s="161"/>
      <c r="AT347" s="156" t="s">
        <v>153</v>
      </c>
      <c r="AU347" s="156" t="s">
        <v>81</v>
      </c>
      <c r="AV347" s="13" t="s">
        <v>81</v>
      </c>
      <c r="AW347" s="13" t="s">
        <v>28</v>
      </c>
      <c r="AX347" s="13" t="s">
        <v>71</v>
      </c>
      <c r="AY347" s="156" t="s">
        <v>144</v>
      </c>
    </row>
    <row r="348" spans="2:65" s="12" customFormat="1">
      <c r="B348" s="148"/>
      <c r="D348" s="149" t="s">
        <v>153</v>
      </c>
      <c r="E348" s="150" t="s">
        <v>1</v>
      </c>
      <c r="F348" s="151" t="s">
        <v>230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65" s="13" customFormat="1">
      <c r="B349" s="155"/>
      <c r="D349" s="149" t="s">
        <v>153</v>
      </c>
      <c r="E349" s="156" t="s">
        <v>1</v>
      </c>
      <c r="F349" s="157" t="s">
        <v>231</v>
      </c>
      <c r="H349" s="158">
        <v>8.39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65" s="12" customFormat="1">
      <c r="B350" s="148"/>
      <c r="D350" s="149" t="s">
        <v>153</v>
      </c>
      <c r="E350" s="150" t="s">
        <v>1</v>
      </c>
      <c r="F350" s="151" t="s">
        <v>232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65" s="13" customFormat="1">
      <c r="B351" s="155"/>
      <c r="D351" s="149" t="s">
        <v>153</v>
      </c>
      <c r="E351" s="156" t="s">
        <v>1</v>
      </c>
      <c r="F351" s="157" t="s">
        <v>233</v>
      </c>
      <c r="H351" s="158">
        <v>9.5299999999999994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65" s="14" customFormat="1">
      <c r="B352" s="173"/>
      <c r="D352" s="149" t="s">
        <v>153</v>
      </c>
      <c r="E352" s="174" t="s">
        <v>1</v>
      </c>
      <c r="F352" s="175" t="s">
        <v>178</v>
      </c>
      <c r="H352" s="176">
        <v>24.73</v>
      </c>
      <c r="I352" s="177"/>
      <c r="L352" s="173"/>
      <c r="M352" s="178"/>
      <c r="T352" s="179"/>
      <c r="AT352" s="174" t="s">
        <v>153</v>
      </c>
      <c r="AU352" s="174" t="s">
        <v>81</v>
      </c>
      <c r="AV352" s="14" t="s">
        <v>145</v>
      </c>
      <c r="AW352" s="14" t="s">
        <v>28</v>
      </c>
      <c r="AX352" s="14" t="s">
        <v>71</v>
      </c>
      <c r="AY352" s="174" t="s">
        <v>144</v>
      </c>
    </row>
    <row r="353" spans="2:65" s="12" customFormat="1">
      <c r="B353" s="148"/>
      <c r="D353" s="149" t="s">
        <v>153</v>
      </c>
      <c r="E353" s="150" t="s">
        <v>1</v>
      </c>
      <c r="F353" s="151" t="s">
        <v>179</v>
      </c>
      <c r="H353" s="150" t="s">
        <v>1</v>
      </c>
      <c r="I353" s="152"/>
      <c r="L353" s="148"/>
      <c r="M353" s="153"/>
      <c r="T353" s="154"/>
      <c r="AT353" s="150" t="s">
        <v>153</v>
      </c>
      <c r="AU353" s="150" t="s">
        <v>81</v>
      </c>
      <c r="AV353" s="12" t="s">
        <v>79</v>
      </c>
      <c r="AW353" s="12" t="s">
        <v>28</v>
      </c>
      <c r="AX353" s="12" t="s">
        <v>71</v>
      </c>
      <c r="AY353" s="150" t="s">
        <v>144</v>
      </c>
    </row>
    <row r="354" spans="2:65" s="12" customFormat="1">
      <c r="B354" s="148"/>
      <c r="D354" s="149" t="s">
        <v>153</v>
      </c>
      <c r="E354" s="150" t="s">
        <v>1</v>
      </c>
      <c r="F354" s="151" t="s">
        <v>272</v>
      </c>
      <c r="H354" s="150" t="s">
        <v>1</v>
      </c>
      <c r="I354" s="152"/>
      <c r="L354" s="148"/>
      <c r="M354" s="153"/>
      <c r="T354" s="154"/>
      <c r="AT354" s="150" t="s">
        <v>153</v>
      </c>
      <c r="AU354" s="150" t="s">
        <v>81</v>
      </c>
      <c r="AV354" s="12" t="s">
        <v>79</v>
      </c>
      <c r="AW354" s="12" t="s">
        <v>28</v>
      </c>
      <c r="AX354" s="12" t="s">
        <v>71</v>
      </c>
      <c r="AY354" s="150" t="s">
        <v>144</v>
      </c>
    </row>
    <row r="355" spans="2:65" s="13" customFormat="1">
      <c r="B355" s="155"/>
      <c r="D355" s="149" t="s">
        <v>153</v>
      </c>
      <c r="E355" s="156" t="s">
        <v>1</v>
      </c>
      <c r="F355" s="157" t="s">
        <v>1455</v>
      </c>
      <c r="H355" s="158">
        <v>3.24</v>
      </c>
      <c r="I355" s="159"/>
      <c r="L355" s="155"/>
      <c r="M355" s="160"/>
      <c r="T355" s="161"/>
      <c r="AT355" s="156" t="s">
        <v>153</v>
      </c>
      <c r="AU355" s="156" t="s">
        <v>81</v>
      </c>
      <c r="AV355" s="13" t="s">
        <v>81</v>
      </c>
      <c r="AW355" s="13" t="s">
        <v>28</v>
      </c>
      <c r="AX355" s="13" t="s">
        <v>71</v>
      </c>
      <c r="AY355" s="156" t="s">
        <v>144</v>
      </c>
    </row>
    <row r="356" spans="2:65" s="12" customFormat="1">
      <c r="B356" s="148"/>
      <c r="D356" s="149" t="s">
        <v>153</v>
      </c>
      <c r="E356" s="150" t="s">
        <v>1</v>
      </c>
      <c r="F356" s="151" t="s">
        <v>234</v>
      </c>
      <c r="H356" s="150" t="s">
        <v>1</v>
      </c>
      <c r="I356" s="152"/>
      <c r="L356" s="148"/>
      <c r="M356" s="153"/>
      <c r="T356" s="154"/>
      <c r="AT356" s="150" t="s">
        <v>153</v>
      </c>
      <c r="AU356" s="150" t="s">
        <v>81</v>
      </c>
      <c r="AV356" s="12" t="s">
        <v>79</v>
      </c>
      <c r="AW356" s="12" t="s">
        <v>28</v>
      </c>
      <c r="AX356" s="12" t="s">
        <v>71</v>
      </c>
      <c r="AY356" s="150" t="s">
        <v>144</v>
      </c>
    </row>
    <row r="357" spans="2:65" s="13" customFormat="1">
      <c r="B357" s="155"/>
      <c r="D357" s="149" t="s">
        <v>153</v>
      </c>
      <c r="E357" s="156" t="s">
        <v>1</v>
      </c>
      <c r="F357" s="157" t="s">
        <v>235</v>
      </c>
      <c r="H357" s="158">
        <v>1.71</v>
      </c>
      <c r="I357" s="159"/>
      <c r="L357" s="155"/>
      <c r="M357" s="160"/>
      <c r="T357" s="161"/>
      <c r="AT357" s="156" t="s">
        <v>153</v>
      </c>
      <c r="AU357" s="156" t="s">
        <v>81</v>
      </c>
      <c r="AV357" s="13" t="s">
        <v>81</v>
      </c>
      <c r="AW357" s="13" t="s">
        <v>28</v>
      </c>
      <c r="AX357" s="13" t="s">
        <v>71</v>
      </c>
      <c r="AY357" s="156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236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>
      <c r="B359" s="155"/>
      <c r="D359" s="149" t="s">
        <v>153</v>
      </c>
      <c r="E359" s="156" t="s">
        <v>1</v>
      </c>
      <c r="F359" s="157" t="s">
        <v>237</v>
      </c>
      <c r="H359" s="158">
        <v>8.99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2" customFormat="1">
      <c r="B360" s="148"/>
      <c r="D360" s="149" t="s">
        <v>153</v>
      </c>
      <c r="E360" s="150" t="s">
        <v>1</v>
      </c>
      <c r="F360" s="151" t="s">
        <v>238</v>
      </c>
      <c r="H360" s="150" t="s">
        <v>1</v>
      </c>
      <c r="I360" s="152"/>
      <c r="L360" s="148"/>
      <c r="M360" s="153"/>
      <c r="T360" s="154"/>
      <c r="AT360" s="150" t="s">
        <v>153</v>
      </c>
      <c r="AU360" s="150" t="s">
        <v>81</v>
      </c>
      <c r="AV360" s="12" t="s">
        <v>79</v>
      </c>
      <c r="AW360" s="12" t="s">
        <v>28</v>
      </c>
      <c r="AX360" s="12" t="s">
        <v>71</v>
      </c>
      <c r="AY360" s="150" t="s">
        <v>144</v>
      </c>
    </row>
    <row r="361" spans="2:65" s="13" customFormat="1">
      <c r="B361" s="155"/>
      <c r="D361" s="149" t="s">
        <v>153</v>
      </c>
      <c r="E361" s="156" t="s">
        <v>1</v>
      </c>
      <c r="F361" s="157" t="s">
        <v>239</v>
      </c>
      <c r="H361" s="158">
        <v>9.07</v>
      </c>
      <c r="I361" s="159"/>
      <c r="L361" s="155"/>
      <c r="M361" s="160"/>
      <c r="T361" s="161"/>
      <c r="AT361" s="156" t="s">
        <v>153</v>
      </c>
      <c r="AU361" s="156" t="s">
        <v>81</v>
      </c>
      <c r="AV361" s="13" t="s">
        <v>81</v>
      </c>
      <c r="AW361" s="13" t="s">
        <v>28</v>
      </c>
      <c r="AX361" s="13" t="s">
        <v>71</v>
      </c>
      <c r="AY361" s="156" t="s">
        <v>144</v>
      </c>
    </row>
    <row r="362" spans="2:65" s="12" customFormat="1">
      <c r="B362" s="148"/>
      <c r="D362" s="149" t="s">
        <v>153</v>
      </c>
      <c r="E362" s="150" t="s">
        <v>1</v>
      </c>
      <c r="F362" s="151" t="s">
        <v>240</v>
      </c>
      <c r="H362" s="150" t="s">
        <v>1</v>
      </c>
      <c r="I362" s="152"/>
      <c r="L362" s="148"/>
      <c r="M362" s="153"/>
      <c r="T362" s="154"/>
      <c r="AT362" s="150" t="s">
        <v>153</v>
      </c>
      <c r="AU362" s="150" t="s">
        <v>81</v>
      </c>
      <c r="AV362" s="12" t="s">
        <v>79</v>
      </c>
      <c r="AW362" s="12" t="s">
        <v>28</v>
      </c>
      <c r="AX362" s="12" t="s">
        <v>71</v>
      </c>
      <c r="AY362" s="150" t="s">
        <v>144</v>
      </c>
    </row>
    <row r="363" spans="2:65" s="13" customFormat="1">
      <c r="B363" s="155"/>
      <c r="D363" s="149" t="s">
        <v>153</v>
      </c>
      <c r="E363" s="156" t="s">
        <v>1</v>
      </c>
      <c r="F363" s="157" t="s">
        <v>241</v>
      </c>
      <c r="H363" s="158">
        <v>1.66</v>
      </c>
      <c r="I363" s="159"/>
      <c r="L363" s="155"/>
      <c r="M363" s="160"/>
      <c r="T363" s="161"/>
      <c r="AT363" s="156" t="s">
        <v>153</v>
      </c>
      <c r="AU363" s="156" t="s">
        <v>81</v>
      </c>
      <c r="AV363" s="13" t="s">
        <v>81</v>
      </c>
      <c r="AW363" s="13" t="s">
        <v>28</v>
      </c>
      <c r="AX363" s="13" t="s">
        <v>71</v>
      </c>
      <c r="AY363" s="156" t="s">
        <v>144</v>
      </c>
    </row>
    <row r="364" spans="2:65" s="14" customFormat="1">
      <c r="B364" s="173"/>
      <c r="D364" s="149" t="s">
        <v>153</v>
      </c>
      <c r="E364" s="174" t="s">
        <v>1</v>
      </c>
      <c r="F364" s="175" t="s">
        <v>178</v>
      </c>
      <c r="H364" s="176">
        <v>24.67</v>
      </c>
      <c r="I364" s="177"/>
      <c r="L364" s="173"/>
      <c r="M364" s="178"/>
      <c r="T364" s="179"/>
      <c r="AT364" s="174" t="s">
        <v>153</v>
      </c>
      <c r="AU364" s="174" t="s">
        <v>81</v>
      </c>
      <c r="AV364" s="14" t="s">
        <v>145</v>
      </c>
      <c r="AW364" s="14" t="s">
        <v>28</v>
      </c>
      <c r="AX364" s="14" t="s">
        <v>71</v>
      </c>
      <c r="AY364" s="174" t="s">
        <v>144</v>
      </c>
    </row>
    <row r="365" spans="2:65" s="15" customFormat="1">
      <c r="B365" s="180"/>
      <c r="D365" s="149" t="s">
        <v>153</v>
      </c>
      <c r="E365" s="181" t="s">
        <v>1</v>
      </c>
      <c r="F365" s="182" t="s">
        <v>182</v>
      </c>
      <c r="H365" s="183">
        <v>49.4</v>
      </c>
      <c r="I365" s="184"/>
      <c r="L365" s="180"/>
      <c r="M365" s="185"/>
      <c r="T365" s="186"/>
      <c r="AT365" s="181" t="s">
        <v>153</v>
      </c>
      <c r="AU365" s="181" t="s">
        <v>81</v>
      </c>
      <c r="AV365" s="15" t="s">
        <v>151</v>
      </c>
      <c r="AW365" s="15" t="s">
        <v>28</v>
      </c>
      <c r="AX365" s="15" t="s">
        <v>79</v>
      </c>
      <c r="AY365" s="181" t="s">
        <v>144</v>
      </c>
    </row>
    <row r="366" spans="2:65" s="1" customFormat="1" ht="37.9" customHeight="1">
      <c r="B366" s="133"/>
      <c r="C366" s="162" t="s">
        <v>437</v>
      </c>
      <c r="D366" s="162" t="s">
        <v>163</v>
      </c>
      <c r="E366" s="163" t="s">
        <v>1528</v>
      </c>
      <c r="F366" s="164" t="s">
        <v>1529</v>
      </c>
      <c r="G366" s="165" t="s">
        <v>171</v>
      </c>
      <c r="H366" s="166">
        <v>55.960999999999999</v>
      </c>
      <c r="I366" s="167"/>
      <c r="J366" s="168">
        <f>ROUND(I366*H366,2)</f>
        <v>0</v>
      </c>
      <c r="K366" s="169"/>
      <c r="L366" s="170"/>
      <c r="M366" s="171" t="s">
        <v>1</v>
      </c>
      <c r="N366" s="172" t="s">
        <v>36</v>
      </c>
      <c r="P366" s="144">
        <f>O366*H366</f>
        <v>0</v>
      </c>
      <c r="Q366" s="144">
        <v>2.1999999999999999E-2</v>
      </c>
      <c r="R366" s="144">
        <f>Q366*H366</f>
        <v>1.231142</v>
      </c>
      <c r="S366" s="144">
        <v>0</v>
      </c>
      <c r="T366" s="145">
        <f>S366*H366</f>
        <v>0</v>
      </c>
      <c r="AR366" s="146" t="s">
        <v>355</v>
      </c>
      <c r="AT366" s="146" t="s">
        <v>163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265</v>
      </c>
      <c r="BM366" s="146" t="s">
        <v>1530</v>
      </c>
    </row>
    <row r="367" spans="2:65" s="13" customFormat="1">
      <c r="B367" s="155"/>
      <c r="D367" s="149" t="s">
        <v>153</v>
      </c>
      <c r="E367" s="156" t="s">
        <v>1</v>
      </c>
      <c r="F367" s="157" t="s">
        <v>1531</v>
      </c>
      <c r="H367" s="158">
        <v>54.34</v>
      </c>
      <c r="I367" s="159"/>
      <c r="L367" s="155"/>
      <c r="M367" s="160"/>
      <c r="T367" s="161"/>
      <c r="AT367" s="156" t="s">
        <v>153</v>
      </c>
      <c r="AU367" s="156" t="s">
        <v>81</v>
      </c>
      <c r="AV367" s="13" t="s">
        <v>81</v>
      </c>
      <c r="AW367" s="13" t="s">
        <v>28</v>
      </c>
      <c r="AX367" s="13" t="s">
        <v>71</v>
      </c>
      <c r="AY367" s="156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1532</v>
      </c>
      <c r="H368" s="158">
        <v>1.621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5" customFormat="1">
      <c r="B369" s="180"/>
      <c r="D369" s="149" t="s">
        <v>153</v>
      </c>
      <c r="E369" s="181" t="s">
        <v>1</v>
      </c>
      <c r="F369" s="182" t="s">
        <v>182</v>
      </c>
      <c r="H369" s="183">
        <v>55.960999999999999</v>
      </c>
      <c r="I369" s="184"/>
      <c r="L369" s="180"/>
      <c r="M369" s="185"/>
      <c r="T369" s="186"/>
      <c r="AT369" s="181" t="s">
        <v>153</v>
      </c>
      <c r="AU369" s="181" t="s">
        <v>81</v>
      </c>
      <c r="AV369" s="15" t="s">
        <v>151</v>
      </c>
      <c r="AW369" s="15" t="s">
        <v>28</v>
      </c>
      <c r="AX369" s="15" t="s">
        <v>79</v>
      </c>
      <c r="AY369" s="181" t="s">
        <v>144</v>
      </c>
    </row>
    <row r="370" spans="2:65" s="1" customFormat="1" ht="16.5" customHeight="1">
      <c r="B370" s="133"/>
      <c r="C370" s="193" t="s">
        <v>441</v>
      </c>
      <c r="D370" s="193" t="s">
        <v>147</v>
      </c>
      <c r="E370" s="194" t="s">
        <v>1533</v>
      </c>
      <c r="F370" s="195" t="s">
        <v>1534</v>
      </c>
      <c r="G370" s="196" t="s">
        <v>171</v>
      </c>
      <c r="H370" s="197">
        <v>49.4</v>
      </c>
      <c r="I370" s="198"/>
      <c r="J370" s="198">
        <f>ROUND(I370*H370,2)</f>
        <v>0</v>
      </c>
      <c r="K370" s="141"/>
      <c r="L370" s="32"/>
      <c r="M370" s="142" t="s">
        <v>1</v>
      </c>
      <c r="N370" s="143" t="s">
        <v>36</v>
      </c>
      <c r="P370" s="144">
        <f>O370*H370</f>
        <v>0</v>
      </c>
      <c r="Q370" s="144">
        <v>1E-4</v>
      </c>
      <c r="R370" s="144">
        <f>Q370*H370</f>
        <v>4.9399999999999999E-3</v>
      </c>
      <c r="S370" s="144">
        <v>0</v>
      </c>
      <c r="T370" s="145">
        <f>S370*H370</f>
        <v>0</v>
      </c>
      <c r="AR370" s="146" t="s">
        <v>265</v>
      </c>
      <c r="AT370" s="146" t="s">
        <v>147</v>
      </c>
      <c r="AU370" s="146" t="s">
        <v>81</v>
      </c>
      <c r="AY370" s="17" t="s">
        <v>144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7" t="s">
        <v>79</v>
      </c>
      <c r="BK370" s="147">
        <f>ROUND(I370*H370,2)</f>
        <v>0</v>
      </c>
      <c r="BL370" s="17" t="s">
        <v>265</v>
      </c>
      <c r="BM370" s="146" t="s">
        <v>1706</v>
      </c>
    </row>
    <row r="371" spans="2:65" s="13" customFormat="1">
      <c r="B371" s="155"/>
      <c r="D371" s="149" t="s">
        <v>153</v>
      </c>
      <c r="E371" s="156" t="s">
        <v>1</v>
      </c>
      <c r="F371" s="157" t="s">
        <v>359</v>
      </c>
      <c r="H371" s="158">
        <v>49.4</v>
      </c>
      <c r="I371" s="159"/>
      <c r="L371" s="155"/>
      <c r="M371" s="160"/>
      <c r="T371" s="161"/>
      <c r="AT371" s="156" t="s">
        <v>153</v>
      </c>
      <c r="AU371" s="156" t="s">
        <v>81</v>
      </c>
      <c r="AV371" s="13" t="s">
        <v>81</v>
      </c>
      <c r="AW371" s="13" t="s">
        <v>28</v>
      </c>
      <c r="AX371" s="13" t="s">
        <v>79</v>
      </c>
      <c r="AY371" s="156" t="s">
        <v>144</v>
      </c>
    </row>
    <row r="372" spans="2:65" s="1" customFormat="1" ht="24.2" customHeight="1">
      <c r="B372" s="133"/>
      <c r="C372" s="134" t="s">
        <v>445</v>
      </c>
      <c r="D372" s="134" t="s">
        <v>147</v>
      </c>
      <c r="E372" s="135" t="s">
        <v>561</v>
      </c>
      <c r="F372" s="136" t="s">
        <v>562</v>
      </c>
      <c r="G372" s="137" t="s">
        <v>491</v>
      </c>
      <c r="H372" s="187"/>
      <c r="I372" s="139"/>
      <c r="J372" s="140">
        <f>ROUND(I372*H372,2)</f>
        <v>0</v>
      </c>
      <c r="K372" s="141"/>
      <c r="L372" s="32"/>
      <c r="M372" s="142" t="s">
        <v>1</v>
      </c>
      <c r="N372" s="143" t="s">
        <v>36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265</v>
      </c>
      <c r="AT372" s="146" t="s">
        <v>147</v>
      </c>
      <c r="AU372" s="146" t="s">
        <v>81</v>
      </c>
      <c r="AY372" s="17" t="s">
        <v>144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7" t="s">
        <v>79</v>
      </c>
      <c r="BK372" s="147">
        <f>ROUND(I372*H372,2)</f>
        <v>0</v>
      </c>
      <c r="BL372" s="17" t="s">
        <v>265</v>
      </c>
      <c r="BM372" s="146" t="s">
        <v>712</v>
      </c>
    </row>
    <row r="373" spans="2:65" s="11" customFormat="1" ht="22.9" customHeight="1">
      <c r="B373" s="121"/>
      <c r="D373" s="122" t="s">
        <v>70</v>
      </c>
      <c r="E373" s="131" t="s">
        <v>564</v>
      </c>
      <c r="F373" s="131" t="s">
        <v>565</v>
      </c>
      <c r="I373" s="124"/>
      <c r="J373" s="132">
        <f>BK373</f>
        <v>0</v>
      </c>
      <c r="L373" s="121"/>
      <c r="M373" s="126"/>
      <c r="P373" s="127">
        <f>SUM(P374:P446)</f>
        <v>0</v>
      </c>
      <c r="R373" s="127">
        <f>SUM(R374:R446)</f>
        <v>3.3522559499999995</v>
      </c>
      <c r="T373" s="128">
        <f>SUM(T374:T446)</f>
        <v>0</v>
      </c>
      <c r="AR373" s="122" t="s">
        <v>81</v>
      </c>
      <c r="AT373" s="129" t="s">
        <v>70</v>
      </c>
      <c r="AU373" s="129" t="s">
        <v>79</v>
      </c>
      <c r="AY373" s="122" t="s">
        <v>144</v>
      </c>
      <c r="BK373" s="130">
        <f>SUM(BK374:BK446)</f>
        <v>0</v>
      </c>
    </row>
    <row r="374" spans="2:65" s="1" customFormat="1" ht="16.5" customHeight="1">
      <c r="B374" s="133"/>
      <c r="C374" s="134" t="s">
        <v>451</v>
      </c>
      <c r="D374" s="134" t="s">
        <v>147</v>
      </c>
      <c r="E374" s="135" t="s">
        <v>1536</v>
      </c>
      <c r="F374" s="136" t="s">
        <v>1537</v>
      </c>
      <c r="G374" s="137" t="s">
        <v>171</v>
      </c>
      <c r="H374" s="138">
        <v>171.23699999999999</v>
      </c>
      <c r="I374" s="139"/>
      <c r="J374" s="140">
        <f>ROUND(I374*H374,2)</f>
        <v>0</v>
      </c>
      <c r="K374" s="141"/>
      <c r="L374" s="32"/>
      <c r="M374" s="142" t="s">
        <v>1</v>
      </c>
      <c r="N374" s="143" t="s">
        <v>36</v>
      </c>
      <c r="P374" s="144">
        <f>O374*H374</f>
        <v>0</v>
      </c>
      <c r="Q374" s="144">
        <v>2.9999999999999997E-4</v>
      </c>
      <c r="R374" s="144">
        <f>Q374*H374</f>
        <v>5.1371099999999996E-2</v>
      </c>
      <c r="S374" s="144">
        <v>0</v>
      </c>
      <c r="T374" s="145">
        <f>S374*H374</f>
        <v>0</v>
      </c>
      <c r="AR374" s="146" t="s">
        <v>265</v>
      </c>
      <c r="AT374" s="146" t="s">
        <v>147</v>
      </c>
      <c r="AU374" s="146" t="s">
        <v>81</v>
      </c>
      <c r="AY374" s="17" t="s">
        <v>144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7" t="s">
        <v>79</v>
      </c>
      <c r="BK374" s="147">
        <f>ROUND(I374*H374,2)</f>
        <v>0</v>
      </c>
      <c r="BL374" s="17" t="s">
        <v>265</v>
      </c>
      <c r="BM374" s="146" t="s">
        <v>1538</v>
      </c>
    </row>
    <row r="375" spans="2:65" s="13" customFormat="1">
      <c r="B375" s="155"/>
      <c r="D375" s="149" t="s">
        <v>153</v>
      </c>
      <c r="E375" s="156" t="s">
        <v>1</v>
      </c>
      <c r="F375" s="157" t="s">
        <v>1539</v>
      </c>
      <c r="H375" s="158">
        <v>162.13300000000001</v>
      </c>
      <c r="I375" s="159"/>
      <c r="L375" s="155"/>
      <c r="M375" s="160"/>
      <c r="T375" s="161"/>
      <c r="AT375" s="156" t="s">
        <v>153</v>
      </c>
      <c r="AU375" s="156" t="s">
        <v>81</v>
      </c>
      <c r="AV375" s="13" t="s">
        <v>81</v>
      </c>
      <c r="AW375" s="13" t="s">
        <v>28</v>
      </c>
      <c r="AX375" s="13" t="s">
        <v>71</v>
      </c>
      <c r="AY375" s="156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1540</v>
      </c>
      <c r="H376" s="158">
        <v>4.9119999999999999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3" customFormat="1">
      <c r="B377" s="155"/>
      <c r="D377" s="149" t="s">
        <v>153</v>
      </c>
      <c r="E377" s="156" t="s">
        <v>1</v>
      </c>
      <c r="F377" s="157" t="s">
        <v>1541</v>
      </c>
      <c r="H377" s="158">
        <v>4.1920000000000002</v>
      </c>
      <c r="I377" s="159"/>
      <c r="L377" s="155"/>
      <c r="M377" s="160"/>
      <c r="T377" s="161"/>
      <c r="AT377" s="156" t="s">
        <v>153</v>
      </c>
      <c r="AU377" s="156" t="s">
        <v>81</v>
      </c>
      <c r="AV377" s="13" t="s">
        <v>81</v>
      </c>
      <c r="AW377" s="13" t="s">
        <v>28</v>
      </c>
      <c r="AX377" s="13" t="s">
        <v>71</v>
      </c>
      <c r="AY377" s="156" t="s">
        <v>144</v>
      </c>
    </row>
    <row r="378" spans="2:65" s="15" customFormat="1">
      <c r="B378" s="180"/>
      <c r="D378" s="149" t="s">
        <v>153</v>
      </c>
      <c r="E378" s="181" t="s">
        <v>1</v>
      </c>
      <c r="F378" s="182" t="s">
        <v>182</v>
      </c>
      <c r="H378" s="183">
        <v>171.23699999999999</v>
      </c>
      <c r="I378" s="184"/>
      <c r="L378" s="180"/>
      <c r="M378" s="185"/>
      <c r="T378" s="186"/>
      <c r="AT378" s="181" t="s">
        <v>153</v>
      </c>
      <c r="AU378" s="181" t="s">
        <v>81</v>
      </c>
      <c r="AV378" s="15" t="s">
        <v>151</v>
      </c>
      <c r="AW378" s="15" t="s">
        <v>28</v>
      </c>
      <c r="AX378" s="15" t="s">
        <v>79</v>
      </c>
      <c r="AY378" s="181" t="s">
        <v>144</v>
      </c>
    </row>
    <row r="379" spans="2:65" s="1" customFormat="1" ht="24.2" customHeight="1">
      <c r="B379" s="133"/>
      <c r="C379" s="134" t="s">
        <v>456</v>
      </c>
      <c r="D379" s="134" t="s">
        <v>147</v>
      </c>
      <c r="E379" s="135" t="s">
        <v>1542</v>
      </c>
      <c r="F379" s="136" t="s">
        <v>1543</v>
      </c>
      <c r="G379" s="137" t="s">
        <v>318</v>
      </c>
      <c r="H379" s="138">
        <v>14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2.1000000000000001E-4</v>
      </c>
      <c r="R379" s="144">
        <f>Q379*H379</f>
        <v>2.9399999999999999E-3</v>
      </c>
      <c r="S379" s="144">
        <v>0</v>
      </c>
      <c r="T379" s="145">
        <f>S379*H379</f>
        <v>0</v>
      </c>
      <c r="AR379" s="146" t="s">
        <v>265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265</v>
      </c>
      <c r="BM379" s="146" t="s">
        <v>1707</v>
      </c>
    </row>
    <row r="380" spans="2:65" s="1" customFormat="1" ht="33" customHeight="1">
      <c r="B380" s="133"/>
      <c r="C380" s="134" t="s">
        <v>461</v>
      </c>
      <c r="D380" s="134" t="s">
        <v>147</v>
      </c>
      <c r="E380" s="135" t="s">
        <v>1545</v>
      </c>
      <c r="F380" s="136" t="s">
        <v>1546</v>
      </c>
      <c r="G380" s="137" t="s">
        <v>171</v>
      </c>
      <c r="H380" s="138">
        <v>162.13300000000001</v>
      </c>
      <c r="I380" s="139"/>
      <c r="J380" s="140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5.1999999999999998E-3</v>
      </c>
      <c r="R380" s="144">
        <f>Q380*H380</f>
        <v>0.84309160000000005</v>
      </c>
      <c r="S380" s="144">
        <v>0</v>
      </c>
      <c r="T380" s="145">
        <f>S380*H380</f>
        <v>0</v>
      </c>
      <c r="AR380" s="146" t="s">
        <v>265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265</v>
      </c>
      <c r="BM380" s="146" t="s">
        <v>1547</v>
      </c>
    </row>
    <row r="381" spans="2:65" s="12" customFormat="1">
      <c r="B381" s="148"/>
      <c r="D381" s="149" t="s">
        <v>153</v>
      </c>
      <c r="E381" s="150" t="s">
        <v>1</v>
      </c>
      <c r="F381" s="151" t="s">
        <v>174</v>
      </c>
      <c r="H381" s="150" t="s">
        <v>1</v>
      </c>
      <c r="I381" s="152"/>
      <c r="L381" s="148"/>
      <c r="M381" s="153"/>
      <c r="T381" s="154"/>
      <c r="AT381" s="150" t="s">
        <v>153</v>
      </c>
      <c r="AU381" s="150" t="s">
        <v>81</v>
      </c>
      <c r="AV381" s="12" t="s">
        <v>79</v>
      </c>
      <c r="AW381" s="12" t="s">
        <v>28</v>
      </c>
      <c r="AX381" s="12" t="s">
        <v>71</v>
      </c>
      <c r="AY381" s="150" t="s">
        <v>144</v>
      </c>
    </row>
    <row r="382" spans="2:65" s="12" customFormat="1">
      <c r="B382" s="148"/>
      <c r="D382" s="149" t="s">
        <v>153</v>
      </c>
      <c r="E382" s="150" t="s">
        <v>1</v>
      </c>
      <c r="F382" s="151" t="s">
        <v>228</v>
      </c>
      <c r="H382" s="150" t="s">
        <v>1</v>
      </c>
      <c r="I382" s="152"/>
      <c r="L382" s="148"/>
      <c r="M382" s="153"/>
      <c r="T382" s="154"/>
      <c r="AT382" s="150" t="s">
        <v>153</v>
      </c>
      <c r="AU382" s="150" t="s">
        <v>81</v>
      </c>
      <c r="AV382" s="12" t="s">
        <v>79</v>
      </c>
      <c r="AW382" s="12" t="s">
        <v>28</v>
      </c>
      <c r="AX382" s="12" t="s">
        <v>71</v>
      </c>
      <c r="AY382" s="150" t="s">
        <v>144</v>
      </c>
    </row>
    <row r="383" spans="2:65" s="13" customFormat="1">
      <c r="B383" s="155"/>
      <c r="D383" s="149" t="s">
        <v>153</v>
      </c>
      <c r="E383" s="156" t="s">
        <v>1</v>
      </c>
      <c r="F383" s="157" t="s">
        <v>1548</v>
      </c>
      <c r="H383" s="158">
        <v>12.656000000000001</v>
      </c>
      <c r="I383" s="159"/>
      <c r="L383" s="155"/>
      <c r="M383" s="160"/>
      <c r="T383" s="161"/>
      <c r="AT383" s="156" t="s">
        <v>153</v>
      </c>
      <c r="AU383" s="156" t="s">
        <v>81</v>
      </c>
      <c r="AV383" s="13" t="s">
        <v>81</v>
      </c>
      <c r="AW383" s="13" t="s">
        <v>28</v>
      </c>
      <c r="AX383" s="13" t="s">
        <v>71</v>
      </c>
      <c r="AY383" s="156" t="s">
        <v>144</v>
      </c>
    </row>
    <row r="384" spans="2:65" s="12" customFormat="1">
      <c r="B384" s="148"/>
      <c r="D384" s="149" t="s">
        <v>153</v>
      </c>
      <c r="E384" s="150" t="s">
        <v>1</v>
      </c>
      <c r="F384" s="151" t="s">
        <v>230</v>
      </c>
      <c r="H384" s="150" t="s">
        <v>1</v>
      </c>
      <c r="I384" s="152"/>
      <c r="L384" s="148"/>
      <c r="M384" s="153"/>
      <c r="T384" s="154"/>
      <c r="AT384" s="150" t="s">
        <v>153</v>
      </c>
      <c r="AU384" s="150" t="s">
        <v>81</v>
      </c>
      <c r="AV384" s="12" t="s">
        <v>79</v>
      </c>
      <c r="AW384" s="12" t="s">
        <v>28</v>
      </c>
      <c r="AX384" s="12" t="s">
        <v>71</v>
      </c>
      <c r="AY384" s="150" t="s">
        <v>144</v>
      </c>
    </row>
    <row r="385" spans="2:51" s="13" customFormat="1">
      <c r="B385" s="155"/>
      <c r="D385" s="149" t="s">
        <v>153</v>
      </c>
      <c r="E385" s="156" t="s">
        <v>1</v>
      </c>
      <c r="F385" s="157" t="s">
        <v>1549</v>
      </c>
      <c r="H385" s="158">
        <v>25.157</v>
      </c>
      <c r="I385" s="159"/>
      <c r="L385" s="155"/>
      <c r="M385" s="160"/>
      <c r="T385" s="161"/>
      <c r="AT385" s="156" t="s">
        <v>153</v>
      </c>
      <c r="AU385" s="156" t="s">
        <v>81</v>
      </c>
      <c r="AV385" s="13" t="s">
        <v>81</v>
      </c>
      <c r="AW385" s="13" t="s">
        <v>28</v>
      </c>
      <c r="AX385" s="13" t="s">
        <v>71</v>
      </c>
      <c r="AY385" s="156" t="s">
        <v>144</v>
      </c>
    </row>
    <row r="386" spans="2:51" s="12" customFormat="1">
      <c r="B386" s="148"/>
      <c r="D386" s="149" t="s">
        <v>153</v>
      </c>
      <c r="E386" s="150" t="s">
        <v>1</v>
      </c>
      <c r="F386" s="151" t="s">
        <v>232</v>
      </c>
      <c r="H386" s="150" t="s">
        <v>1</v>
      </c>
      <c r="I386" s="152"/>
      <c r="L386" s="148"/>
      <c r="M386" s="153"/>
      <c r="T386" s="154"/>
      <c r="AT386" s="150" t="s">
        <v>153</v>
      </c>
      <c r="AU386" s="150" t="s">
        <v>81</v>
      </c>
      <c r="AV386" s="12" t="s">
        <v>79</v>
      </c>
      <c r="AW386" s="12" t="s">
        <v>28</v>
      </c>
      <c r="AX386" s="12" t="s">
        <v>71</v>
      </c>
      <c r="AY386" s="150" t="s">
        <v>144</v>
      </c>
    </row>
    <row r="387" spans="2:51" s="13" customFormat="1" ht="22.5">
      <c r="B387" s="155"/>
      <c r="D387" s="149" t="s">
        <v>153</v>
      </c>
      <c r="E387" s="156" t="s">
        <v>1</v>
      </c>
      <c r="F387" s="157" t="s">
        <v>1550</v>
      </c>
      <c r="H387" s="158">
        <v>43.314999999999998</v>
      </c>
      <c r="I387" s="159"/>
      <c r="L387" s="155"/>
      <c r="M387" s="160"/>
      <c r="T387" s="161"/>
      <c r="AT387" s="156" t="s">
        <v>153</v>
      </c>
      <c r="AU387" s="156" t="s">
        <v>81</v>
      </c>
      <c r="AV387" s="13" t="s">
        <v>81</v>
      </c>
      <c r="AW387" s="13" t="s">
        <v>28</v>
      </c>
      <c r="AX387" s="13" t="s">
        <v>71</v>
      </c>
      <c r="AY387" s="156" t="s">
        <v>144</v>
      </c>
    </row>
    <row r="388" spans="2:51" s="12" customFormat="1">
      <c r="B388" s="148"/>
      <c r="D388" s="149" t="s">
        <v>153</v>
      </c>
      <c r="E388" s="150" t="s">
        <v>1</v>
      </c>
      <c r="F388" s="151" t="s">
        <v>1551</v>
      </c>
      <c r="H388" s="150" t="s">
        <v>1</v>
      </c>
      <c r="I388" s="152"/>
      <c r="L388" s="148"/>
      <c r="M388" s="153"/>
      <c r="T388" s="154"/>
      <c r="AT388" s="150" t="s">
        <v>153</v>
      </c>
      <c r="AU388" s="150" t="s">
        <v>81</v>
      </c>
      <c r="AV388" s="12" t="s">
        <v>79</v>
      </c>
      <c r="AW388" s="12" t="s">
        <v>28</v>
      </c>
      <c r="AX388" s="12" t="s">
        <v>71</v>
      </c>
      <c r="AY388" s="150" t="s">
        <v>144</v>
      </c>
    </row>
    <row r="389" spans="2:51" s="13" customFormat="1">
      <c r="B389" s="155"/>
      <c r="D389" s="149" t="s">
        <v>153</v>
      </c>
      <c r="E389" s="156" t="s">
        <v>1</v>
      </c>
      <c r="F389" s="157" t="s">
        <v>1552</v>
      </c>
      <c r="H389" s="158">
        <v>1.7529999999999999</v>
      </c>
      <c r="I389" s="159"/>
      <c r="L389" s="155"/>
      <c r="M389" s="160"/>
      <c r="T389" s="161"/>
      <c r="AT389" s="156" t="s">
        <v>153</v>
      </c>
      <c r="AU389" s="156" t="s">
        <v>81</v>
      </c>
      <c r="AV389" s="13" t="s">
        <v>81</v>
      </c>
      <c r="AW389" s="13" t="s">
        <v>28</v>
      </c>
      <c r="AX389" s="13" t="s">
        <v>71</v>
      </c>
      <c r="AY389" s="156" t="s">
        <v>144</v>
      </c>
    </row>
    <row r="390" spans="2:51" s="14" customFormat="1">
      <c r="B390" s="173"/>
      <c r="D390" s="149" t="s">
        <v>153</v>
      </c>
      <c r="E390" s="174" t="s">
        <v>1</v>
      </c>
      <c r="F390" s="175" t="s">
        <v>178</v>
      </c>
      <c r="H390" s="176">
        <v>82.881</v>
      </c>
      <c r="I390" s="177"/>
      <c r="L390" s="173"/>
      <c r="M390" s="178"/>
      <c r="T390" s="179"/>
      <c r="AT390" s="174" t="s">
        <v>153</v>
      </c>
      <c r="AU390" s="174" t="s">
        <v>81</v>
      </c>
      <c r="AV390" s="14" t="s">
        <v>145</v>
      </c>
      <c r="AW390" s="14" t="s">
        <v>28</v>
      </c>
      <c r="AX390" s="14" t="s">
        <v>71</v>
      </c>
      <c r="AY390" s="174" t="s">
        <v>144</v>
      </c>
    </row>
    <row r="391" spans="2:51" s="12" customFormat="1">
      <c r="B391" s="148"/>
      <c r="D391" s="149" t="s">
        <v>153</v>
      </c>
      <c r="E391" s="150" t="s">
        <v>1</v>
      </c>
      <c r="F391" s="151" t="s">
        <v>179</v>
      </c>
      <c r="H391" s="150" t="s">
        <v>1</v>
      </c>
      <c r="I391" s="152"/>
      <c r="L391" s="148"/>
      <c r="M391" s="153"/>
      <c r="T391" s="154"/>
      <c r="AT391" s="150" t="s">
        <v>153</v>
      </c>
      <c r="AU391" s="150" t="s">
        <v>81</v>
      </c>
      <c r="AV391" s="12" t="s">
        <v>79</v>
      </c>
      <c r="AW391" s="12" t="s">
        <v>28</v>
      </c>
      <c r="AX391" s="12" t="s">
        <v>71</v>
      </c>
      <c r="AY391" s="150" t="s">
        <v>144</v>
      </c>
    </row>
    <row r="392" spans="2:51" s="12" customFormat="1">
      <c r="B392" s="148"/>
      <c r="D392" s="149" t="s">
        <v>153</v>
      </c>
      <c r="E392" s="150" t="s">
        <v>1</v>
      </c>
      <c r="F392" s="151" t="s">
        <v>234</v>
      </c>
      <c r="H392" s="150" t="s">
        <v>1</v>
      </c>
      <c r="I392" s="152"/>
      <c r="L392" s="148"/>
      <c r="M392" s="153"/>
      <c r="T392" s="154"/>
      <c r="AT392" s="150" t="s">
        <v>153</v>
      </c>
      <c r="AU392" s="150" t="s">
        <v>81</v>
      </c>
      <c r="AV392" s="12" t="s">
        <v>79</v>
      </c>
      <c r="AW392" s="12" t="s">
        <v>28</v>
      </c>
      <c r="AX392" s="12" t="s">
        <v>71</v>
      </c>
      <c r="AY392" s="150" t="s">
        <v>144</v>
      </c>
    </row>
    <row r="393" spans="2:51" s="13" customFormat="1">
      <c r="B393" s="155"/>
      <c r="D393" s="149" t="s">
        <v>153</v>
      </c>
      <c r="E393" s="156" t="s">
        <v>1</v>
      </c>
      <c r="F393" s="157" t="s">
        <v>1553</v>
      </c>
      <c r="H393" s="158">
        <v>7.9969999999999999</v>
      </c>
      <c r="I393" s="159"/>
      <c r="L393" s="155"/>
      <c r="M393" s="160"/>
      <c r="T393" s="161"/>
      <c r="AT393" s="156" t="s">
        <v>153</v>
      </c>
      <c r="AU393" s="156" t="s">
        <v>81</v>
      </c>
      <c r="AV393" s="13" t="s">
        <v>81</v>
      </c>
      <c r="AW393" s="13" t="s">
        <v>28</v>
      </c>
      <c r="AX393" s="13" t="s">
        <v>71</v>
      </c>
      <c r="AY393" s="156" t="s">
        <v>144</v>
      </c>
    </row>
    <row r="394" spans="2:51" s="12" customFormat="1">
      <c r="B394" s="148"/>
      <c r="D394" s="149" t="s">
        <v>153</v>
      </c>
      <c r="E394" s="150" t="s">
        <v>1</v>
      </c>
      <c r="F394" s="151" t="s">
        <v>236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51" s="13" customFormat="1">
      <c r="B395" s="155"/>
      <c r="D395" s="149" t="s">
        <v>153</v>
      </c>
      <c r="E395" s="156" t="s">
        <v>1</v>
      </c>
      <c r="F395" s="157" t="s">
        <v>1554</v>
      </c>
      <c r="H395" s="158">
        <v>28.64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71</v>
      </c>
      <c r="AY395" s="156" t="s">
        <v>144</v>
      </c>
    </row>
    <row r="396" spans="2:51" s="12" customFormat="1">
      <c r="B396" s="148"/>
      <c r="D396" s="149" t="s">
        <v>153</v>
      </c>
      <c r="E396" s="150" t="s">
        <v>1</v>
      </c>
      <c r="F396" s="151" t="s">
        <v>238</v>
      </c>
      <c r="H396" s="150" t="s">
        <v>1</v>
      </c>
      <c r="I396" s="152"/>
      <c r="L396" s="148"/>
      <c r="M396" s="153"/>
      <c r="T396" s="154"/>
      <c r="AT396" s="150" t="s">
        <v>153</v>
      </c>
      <c r="AU396" s="150" t="s">
        <v>81</v>
      </c>
      <c r="AV396" s="12" t="s">
        <v>79</v>
      </c>
      <c r="AW396" s="12" t="s">
        <v>28</v>
      </c>
      <c r="AX396" s="12" t="s">
        <v>71</v>
      </c>
      <c r="AY396" s="150" t="s">
        <v>144</v>
      </c>
    </row>
    <row r="397" spans="2:51" s="13" customFormat="1">
      <c r="B397" s="155"/>
      <c r="D397" s="149" t="s">
        <v>153</v>
      </c>
      <c r="E397" s="156" t="s">
        <v>1</v>
      </c>
      <c r="F397" s="157" t="s">
        <v>1555</v>
      </c>
      <c r="H397" s="158">
        <v>41.265000000000001</v>
      </c>
      <c r="I397" s="159"/>
      <c r="L397" s="155"/>
      <c r="M397" s="160"/>
      <c r="T397" s="161"/>
      <c r="AT397" s="156" t="s">
        <v>153</v>
      </c>
      <c r="AU397" s="156" t="s">
        <v>81</v>
      </c>
      <c r="AV397" s="13" t="s">
        <v>81</v>
      </c>
      <c r="AW397" s="13" t="s">
        <v>28</v>
      </c>
      <c r="AX397" s="13" t="s">
        <v>71</v>
      </c>
      <c r="AY397" s="156" t="s">
        <v>144</v>
      </c>
    </row>
    <row r="398" spans="2:51" s="12" customFormat="1">
      <c r="B398" s="148"/>
      <c r="D398" s="149" t="s">
        <v>153</v>
      </c>
      <c r="E398" s="150" t="s">
        <v>1</v>
      </c>
      <c r="F398" s="151" t="s">
        <v>1551</v>
      </c>
      <c r="H398" s="150" t="s">
        <v>1</v>
      </c>
      <c r="I398" s="152"/>
      <c r="L398" s="148"/>
      <c r="M398" s="153"/>
      <c r="T398" s="154"/>
      <c r="AT398" s="150" t="s">
        <v>153</v>
      </c>
      <c r="AU398" s="150" t="s">
        <v>81</v>
      </c>
      <c r="AV398" s="12" t="s">
        <v>79</v>
      </c>
      <c r="AW398" s="12" t="s">
        <v>28</v>
      </c>
      <c r="AX398" s="12" t="s">
        <v>71</v>
      </c>
      <c r="AY398" s="150" t="s">
        <v>144</v>
      </c>
    </row>
    <row r="399" spans="2:51" s="13" customFormat="1">
      <c r="B399" s="155"/>
      <c r="D399" s="149" t="s">
        <v>153</v>
      </c>
      <c r="E399" s="156" t="s">
        <v>1</v>
      </c>
      <c r="F399" s="157" t="s">
        <v>1556</v>
      </c>
      <c r="H399" s="158">
        <v>1.35</v>
      </c>
      <c r="I399" s="159"/>
      <c r="L399" s="155"/>
      <c r="M399" s="160"/>
      <c r="T399" s="161"/>
      <c r="AT399" s="156" t="s">
        <v>153</v>
      </c>
      <c r="AU399" s="156" t="s">
        <v>81</v>
      </c>
      <c r="AV399" s="13" t="s">
        <v>81</v>
      </c>
      <c r="AW399" s="13" t="s">
        <v>28</v>
      </c>
      <c r="AX399" s="13" t="s">
        <v>71</v>
      </c>
      <c r="AY399" s="156" t="s">
        <v>144</v>
      </c>
    </row>
    <row r="400" spans="2:51" s="14" customFormat="1">
      <c r="B400" s="173"/>
      <c r="D400" s="149" t="s">
        <v>153</v>
      </c>
      <c r="E400" s="174" t="s">
        <v>1</v>
      </c>
      <c r="F400" s="175" t="s">
        <v>178</v>
      </c>
      <c r="H400" s="176">
        <v>79.251999999999995</v>
      </c>
      <c r="I400" s="177"/>
      <c r="L400" s="173"/>
      <c r="M400" s="178"/>
      <c r="T400" s="179"/>
      <c r="AT400" s="174" t="s">
        <v>153</v>
      </c>
      <c r="AU400" s="174" t="s">
        <v>81</v>
      </c>
      <c r="AV400" s="14" t="s">
        <v>145</v>
      </c>
      <c r="AW400" s="14" t="s">
        <v>28</v>
      </c>
      <c r="AX400" s="14" t="s">
        <v>71</v>
      </c>
      <c r="AY400" s="174" t="s">
        <v>144</v>
      </c>
    </row>
    <row r="401" spans="2:65" s="15" customFormat="1">
      <c r="B401" s="180"/>
      <c r="D401" s="149" t="s">
        <v>153</v>
      </c>
      <c r="E401" s="181" t="s">
        <v>1</v>
      </c>
      <c r="F401" s="182" t="s">
        <v>182</v>
      </c>
      <c r="H401" s="183">
        <v>162.13300000000001</v>
      </c>
      <c r="I401" s="184"/>
      <c r="L401" s="180"/>
      <c r="M401" s="185"/>
      <c r="T401" s="186"/>
      <c r="AT401" s="181" t="s">
        <v>153</v>
      </c>
      <c r="AU401" s="181" t="s">
        <v>81</v>
      </c>
      <c r="AV401" s="15" t="s">
        <v>151</v>
      </c>
      <c r="AW401" s="15" t="s">
        <v>28</v>
      </c>
      <c r="AX401" s="15" t="s">
        <v>79</v>
      </c>
      <c r="AY401" s="181" t="s">
        <v>144</v>
      </c>
    </row>
    <row r="402" spans="2:65" s="1" customFormat="1" ht="16.5" customHeight="1">
      <c r="B402" s="133"/>
      <c r="C402" s="162" t="s">
        <v>468</v>
      </c>
      <c r="D402" s="162" t="s">
        <v>163</v>
      </c>
      <c r="E402" s="163" t="s">
        <v>1557</v>
      </c>
      <c r="F402" s="164" t="s">
        <v>1558</v>
      </c>
      <c r="G402" s="165" t="s">
        <v>171</v>
      </c>
      <c r="H402" s="166">
        <v>188.36099999999999</v>
      </c>
      <c r="I402" s="167"/>
      <c r="J402" s="168">
        <f>ROUND(I402*H402,2)</f>
        <v>0</v>
      </c>
      <c r="K402" s="169"/>
      <c r="L402" s="170"/>
      <c r="M402" s="171" t="s">
        <v>1</v>
      </c>
      <c r="N402" s="172" t="s">
        <v>36</v>
      </c>
      <c r="P402" s="144">
        <f>O402*H402</f>
        <v>0</v>
      </c>
      <c r="Q402" s="144">
        <v>1.26E-2</v>
      </c>
      <c r="R402" s="144">
        <f>Q402*H402</f>
        <v>2.3733485999999999</v>
      </c>
      <c r="S402" s="144">
        <v>0</v>
      </c>
      <c r="T402" s="145">
        <f>S402*H402</f>
        <v>0</v>
      </c>
      <c r="AR402" s="146" t="s">
        <v>355</v>
      </c>
      <c r="AT402" s="146" t="s">
        <v>163</v>
      </c>
      <c r="AU402" s="146" t="s">
        <v>81</v>
      </c>
      <c r="AY402" s="17" t="s">
        <v>144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7" t="s">
        <v>79</v>
      </c>
      <c r="BK402" s="147">
        <f>ROUND(I402*H402,2)</f>
        <v>0</v>
      </c>
      <c r="BL402" s="17" t="s">
        <v>265</v>
      </c>
      <c r="BM402" s="146" t="s">
        <v>1559</v>
      </c>
    </row>
    <row r="403" spans="2:65" s="13" customFormat="1">
      <c r="B403" s="155"/>
      <c r="D403" s="149" t="s">
        <v>153</v>
      </c>
      <c r="E403" s="156" t="s">
        <v>1</v>
      </c>
      <c r="F403" s="157" t="s">
        <v>1539</v>
      </c>
      <c r="H403" s="158">
        <v>162.13300000000001</v>
      </c>
      <c r="I403" s="159"/>
      <c r="L403" s="155"/>
      <c r="M403" s="160"/>
      <c r="T403" s="161"/>
      <c r="AT403" s="156" t="s">
        <v>153</v>
      </c>
      <c r="AU403" s="156" t="s">
        <v>81</v>
      </c>
      <c r="AV403" s="13" t="s">
        <v>81</v>
      </c>
      <c r="AW403" s="13" t="s">
        <v>28</v>
      </c>
      <c r="AX403" s="13" t="s">
        <v>71</v>
      </c>
      <c r="AY403" s="156" t="s">
        <v>144</v>
      </c>
    </row>
    <row r="404" spans="2:65" s="13" customFormat="1">
      <c r="B404" s="155"/>
      <c r="D404" s="149" t="s">
        <v>153</v>
      </c>
      <c r="E404" s="156" t="s">
        <v>1</v>
      </c>
      <c r="F404" s="157" t="s">
        <v>1540</v>
      </c>
      <c r="H404" s="158">
        <v>4.9119999999999999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65" s="13" customFormat="1">
      <c r="B405" s="155"/>
      <c r="D405" s="149" t="s">
        <v>153</v>
      </c>
      <c r="E405" s="156" t="s">
        <v>1</v>
      </c>
      <c r="F405" s="157" t="s">
        <v>1541</v>
      </c>
      <c r="H405" s="158">
        <v>4.1920000000000002</v>
      </c>
      <c r="I405" s="159"/>
      <c r="L405" s="155"/>
      <c r="M405" s="160"/>
      <c r="T405" s="161"/>
      <c r="AT405" s="156" t="s">
        <v>153</v>
      </c>
      <c r="AU405" s="156" t="s">
        <v>81</v>
      </c>
      <c r="AV405" s="13" t="s">
        <v>81</v>
      </c>
      <c r="AW405" s="13" t="s">
        <v>28</v>
      </c>
      <c r="AX405" s="13" t="s">
        <v>71</v>
      </c>
      <c r="AY405" s="156" t="s">
        <v>144</v>
      </c>
    </row>
    <row r="406" spans="2:65" s="15" customFormat="1">
      <c r="B406" s="180"/>
      <c r="D406" s="149" t="s">
        <v>153</v>
      </c>
      <c r="E406" s="181" t="s">
        <v>1</v>
      </c>
      <c r="F406" s="182" t="s">
        <v>182</v>
      </c>
      <c r="H406" s="183">
        <v>171.23699999999999</v>
      </c>
      <c r="I406" s="184"/>
      <c r="L406" s="180"/>
      <c r="M406" s="185"/>
      <c r="T406" s="186"/>
      <c r="AT406" s="181" t="s">
        <v>153</v>
      </c>
      <c r="AU406" s="181" t="s">
        <v>81</v>
      </c>
      <c r="AV406" s="15" t="s">
        <v>151</v>
      </c>
      <c r="AW406" s="15" t="s">
        <v>28</v>
      </c>
      <c r="AX406" s="15" t="s">
        <v>79</v>
      </c>
      <c r="AY406" s="181" t="s">
        <v>144</v>
      </c>
    </row>
    <row r="407" spans="2:65" s="13" customFormat="1">
      <c r="B407" s="155"/>
      <c r="D407" s="149" t="s">
        <v>153</v>
      </c>
      <c r="F407" s="157" t="s">
        <v>1560</v>
      </c>
      <c r="H407" s="158">
        <v>188.36099999999999</v>
      </c>
      <c r="I407" s="159"/>
      <c r="L407" s="155"/>
      <c r="M407" s="160"/>
      <c r="T407" s="161"/>
      <c r="AT407" s="156" t="s">
        <v>153</v>
      </c>
      <c r="AU407" s="156" t="s">
        <v>81</v>
      </c>
      <c r="AV407" s="13" t="s">
        <v>81</v>
      </c>
      <c r="AW407" s="13" t="s">
        <v>3</v>
      </c>
      <c r="AX407" s="13" t="s">
        <v>79</v>
      </c>
      <c r="AY407" s="156" t="s">
        <v>144</v>
      </c>
    </row>
    <row r="408" spans="2:65" s="1" customFormat="1" ht="24.2" customHeight="1">
      <c r="B408" s="133"/>
      <c r="C408" s="193" t="s">
        <v>476</v>
      </c>
      <c r="D408" s="193" t="s">
        <v>147</v>
      </c>
      <c r="E408" s="194" t="s">
        <v>1561</v>
      </c>
      <c r="F408" s="195" t="s">
        <v>1562</v>
      </c>
      <c r="G408" s="196" t="s">
        <v>279</v>
      </c>
      <c r="H408" s="197">
        <v>95</v>
      </c>
      <c r="I408" s="198"/>
      <c r="J408" s="198">
        <f>ROUND(I408*H408,2)</f>
        <v>0</v>
      </c>
      <c r="K408" s="141"/>
      <c r="L408" s="32"/>
      <c r="M408" s="142" t="s">
        <v>1</v>
      </c>
      <c r="N408" s="143" t="s">
        <v>36</v>
      </c>
      <c r="P408" s="144">
        <f>O408*H408</f>
        <v>0</v>
      </c>
      <c r="Q408" s="144">
        <v>1.8000000000000001E-4</v>
      </c>
      <c r="R408" s="144">
        <f>Q408*H408</f>
        <v>1.7100000000000001E-2</v>
      </c>
      <c r="S408" s="144">
        <v>0</v>
      </c>
      <c r="T408" s="145">
        <f>S408*H408</f>
        <v>0</v>
      </c>
      <c r="AR408" s="146" t="s">
        <v>265</v>
      </c>
      <c r="AT408" s="146" t="s">
        <v>147</v>
      </c>
      <c r="AU408" s="146" t="s">
        <v>81</v>
      </c>
      <c r="AY408" s="17" t="s">
        <v>144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7" t="s">
        <v>79</v>
      </c>
      <c r="BK408" s="147">
        <f>ROUND(I408*H408,2)</f>
        <v>0</v>
      </c>
      <c r="BL408" s="17" t="s">
        <v>265</v>
      </c>
      <c r="BM408" s="146" t="s">
        <v>1708</v>
      </c>
    </row>
    <row r="409" spans="2:65" s="13" customFormat="1">
      <c r="B409" s="155"/>
      <c r="D409" s="149" t="s">
        <v>153</v>
      </c>
      <c r="E409" s="156" t="s">
        <v>1</v>
      </c>
      <c r="F409" s="157" t="s">
        <v>1564</v>
      </c>
      <c r="H409" s="158">
        <v>95</v>
      </c>
      <c r="I409" s="159"/>
      <c r="L409" s="155"/>
      <c r="M409" s="160"/>
      <c r="T409" s="161"/>
      <c r="AT409" s="156" t="s">
        <v>153</v>
      </c>
      <c r="AU409" s="156" t="s">
        <v>81</v>
      </c>
      <c r="AV409" s="13" t="s">
        <v>81</v>
      </c>
      <c r="AW409" s="13" t="s">
        <v>28</v>
      </c>
      <c r="AX409" s="13" t="s">
        <v>79</v>
      </c>
      <c r="AY409" s="156" t="s">
        <v>144</v>
      </c>
    </row>
    <row r="410" spans="2:65" s="1" customFormat="1" ht="16.5" customHeight="1">
      <c r="B410" s="133"/>
      <c r="C410" s="455" t="s">
        <v>484</v>
      </c>
      <c r="D410" s="455" t="s">
        <v>163</v>
      </c>
      <c r="E410" s="456" t="s">
        <v>1565</v>
      </c>
      <c r="F410" s="457" t="s">
        <v>1566</v>
      </c>
      <c r="G410" s="458" t="s">
        <v>279</v>
      </c>
      <c r="H410" s="459">
        <v>99.75</v>
      </c>
      <c r="I410" s="460"/>
      <c r="J410" s="460">
        <f>ROUND(I410*H410,2)</f>
        <v>0</v>
      </c>
      <c r="K410" s="169"/>
      <c r="L410" s="170"/>
      <c r="M410" s="171" t="s">
        <v>1</v>
      </c>
      <c r="N410" s="172" t="s">
        <v>36</v>
      </c>
      <c r="P410" s="144">
        <f>O410*H410</f>
        <v>0</v>
      </c>
      <c r="Q410" s="144">
        <v>1.2E-4</v>
      </c>
      <c r="R410" s="144">
        <f>Q410*H410</f>
        <v>1.197E-2</v>
      </c>
      <c r="S410" s="144">
        <v>0</v>
      </c>
      <c r="T410" s="145">
        <f>S410*H410</f>
        <v>0</v>
      </c>
      <c r="AR410" s="146" t="s">
        <v>355</v>
      </c>
      <c r="AT410" s="146" t="s">
        <v>163</v>
      </c>
      <c r="AU410" s="146" t="s">
        <v>81</v>
      </c>
      <c r="AY410" s="17" t="s">
        <v>144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7" t="s">
        <v>79</v>
      </c>
      <c r="BK410" s="147">
        <f>ROUND(I410*H410,2)</f>
        <v>0</v>
      </c>
      <c r="BL410" s="17" t="s">
        <v>265</v>
      </c>
      <c r="BM410" s="146" t="s">
        <v>1709</v>
      </c>
    </row>
    <row r="411" spans="2:65" s="13" customFormat="1">
      <c r="B411" s="155"/>
      <c r="D411" s="149" t="s">
        <v>153</v>
      </c>
      <c r="F411" s="157" t="s">
        <v>1568</v>
      </c>
      <c r="H411" s="158">
        <v>99.75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3</v>
      </c>
      <c r="AX411" s="13" t="s">
        <v>79</v>
      </c>
      <c r="AY411" s="156" t="s">
        <v>144</v>
      </c>
    </row>
    <row r="412" spans="2:65" s="1" customFormat="1" ht="16.5" customHeight="1">
      <c r="B412" s="133"/>
      <c r="C412" s="193" t="s">
        <v>488</v>
      </c>
      <c r="D412" s="193" t="s">
        <v>147</v>
      </c>
      <c r="E412" s="194" t="s">
        <v>1569</v>
      </c>
      <c r="F412" s="195" t="s">
        <v>1534</v>
      </c>
      <c r="G412" s="196" t="s">
        <v>171</v>
      </c>
      <c r="H412" s="197">
        <v>171.23699999999999</v>
      </c>
      <c r="I412" s="198"/>
      <c r="J412" s="198">
        <f>ROUND(I412*H412,2)</f>
        <v>0</v>
      </c>
      <c r="K412" s="141"/>
      <c r="L412" s="32"/>
      <c r="M412" s="142" t="s">
        <v>1</v>
      </c>
      <c r="N412" s="143" t="s">
        <v>36</v>
      </c>
      <c r="P412" s="144">
        <f>O412*H412</f>
        <v>0</v>
      </c>
      <c r="Q412" s="144">
        <v>5.0000000000000002E-5</v>
      </c>
      <c r="R412" s="144">
        <f>Q412*H412</f>
        <v>8.5618499999999993E-3</v>
      </c>
      <c r="S412" s="144">
        <v>0</v>
      </c>
      <c r="T412" s="145">
        <f>S412*H412</f>
        <v>0</v>
      </c>
      <c r="AR412" s="146" t="s">
        <v>265</v>
      </c>
      <c r="AT412" s="146" t="s">
        <v>147</v>
      </c>
      <c r="AU412" s="146" t="s">
        <v>81</v>
      </c>
      <c r="AY412" s="17" t="s">
        <v>144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7" t="s">
        <v>79</v>
      </c>
      <c r="BK412" s="147">
        <f>ROUND(I412*H412,2)</f>
        <v>0</v>
      </c>
      <c r="BL412" s="17" t="s">
        <v>265</v>
      </c>
      <c r="BM412" s="146" t="s">
        <v>1710</v>
      </c>
    </row>
    <row r="413" spans="2:65" s="13" customFormat="1">
      <c r="B413" s="155"/>
      <c r="D413" s="149" t="s">
        <v>153</v>
      </c>
      <c r="E413" s="156" t="s">
        <v>1</v>
      </c>
      <c r="F413" s="157" t="s">
        <v>1571</v>
      </c>
      <c r="H413" s="158">
        <v>171.23699999999999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79</v>
      </c>
      <c r="AY413" s="156" t="s">
        <v>144</v>
      </c>
    </row>
    <row r="414" spans="2:65" s="1" customFormat="1" ht="24.2" customHeight="1">
      <c r="B414" s="133"/>
      <c r="C414" s="134" t="s">
        <v>495</v>
      </c>
      <c r="D414" s="134" t="s">
        <v>147</v>
      </c>
      <c r="E414" s="135" t="s">
        <v>1572</v>
      </c>
      <c r="F414" s="136" t="s">
        <v>1573</v>
      </c>
      <c r="G414" s="137" t="s">
        <v>279</v>
      </c>
      <c r="H414" s="138">
        <v>24.56</v>
      </c>
      <c r="I414" s="139"/>
      <c r="J414" s="140">
        <f>ROUND(I414*H414,2)</f>
        <v>0</v>
      </c>
      <c r="K414" s="141"/>
      <c r="L414" s="32"/>
      <c r="M414" s="142" t="s">
        <v>1</v>
      </c>
      <c r="N414" s="143" t="s">
        <v>36</v>
      </c>
      <c r="P414" s="144">
        <f>O414*H414</f>
        <v>0</v>
      </c>
      <c r="Q414" s="144">
        <v>9.5E-4</v>
      </c>
      <c r="R414" s="144">
        <f>Q414*H414</f>
        <v>2.3331999999999999E-2</v>
      </c>
      <c r="S414" s="144">
        <v>0</v>
      </c>
      <c r="T414" s="145">
        <f>S414*H414</f>
        <v>0</v>
      </c>
      <c r="AR414" s="146" t="s">
        <v>265</v>
      </c>
      <c r="AT414" s="146" t="s">
        <v>147</v>
      </c>
      <c r="AU414" s="146" t="s">
        <v>81</v>
      </c>
      <c r="AY414" s="17" t="s">
        <v>144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79</v>
      </c>
      <c r="BK414" s="147">
        <f>ROUND(I414*H414,2)</f>
        <v>0</v>
      </c>
      <c r="BL414" s="17" t="s">
        <v>265</v>
      </c>
      <c r="BM414" s="146" t="s">
        <v>1574</v>
      </c>
    </row>
    <row r="415" spans="2:65" s="12" customFormat="1">
      <c r="B415" s="148"/>
      <c r="D415" s="149" t="s">
        <v>153</v>
      </c>
      <c r="E415" s="150" t="s">
        <v>1</v>
      </c>
      <c r="F415" s="151" t="s">
        <v>174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65" s="12" customFormat="1">
      <c r="B416" s="148"/>
      <c r="D416" s="149" t="s">
        <v>153</v>
      </c>
      <c r="E416" s="150" t="s">
        <v>1</v>
      </c>
      <c r="F416" s="151" t="s">
        <v>228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1575</v>
      </c>
      <c r="H417" s="158">
        <v>3.2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230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3" customFormat="1">
      <c r="B419" s="155"/>
      <c r="D419" s="149" t="s">
        <v>153</v>
      </c>
      <c r="E419" s="156" t="s">
        <v>1</v>
      </c>
      <c r="F419" s="157" t="s">
        <v>1576</v>
      </c>
      <c r="H419" s="158">
        <v>6.84</v>
      </c>
      <c r="I419" s="159"/>
      <c r="L419" s="155"/>
      <c r="M419" s="160"/>
      <c r="T419" s="161"/>
      <c r="AT419" s="156" t="s">
        <v>153</v>
      </c>
      <c r="AU419" s="156" t="s">
        <v>81</v>
      </c>
      <c r="AV419" s="13" t="s">
        <v>81</v>
      </c>
      <c r="AW419" s="13" t="s">
        <v>28</v>
      </c>
      <c r="AX419" s="13" t="s">
        <v>71</v>
      </c>
      <c r="AY419" s="156" t="s">
        <v>144</v>
      </c>
    </row>
    <row r="420" spans="2:65" s="12" customFormat="1">
      <c r="B420" s="148"/>
      <c r="D420" s="149" t="s">
        <v>153</v>
      </c>
      <c r="E420" s="150" t="s">
        <v>1</v>
      </c>
      <c r="F420" s="151" t="s">
        <v>232</v>
      </c>
      <c r="H420" s="150" t="s">
        <v>1</v>
      </c>
      <c r="I420" s="152"/>
      <c r="L420" s="148"/>
      <c r="M420" s="153"/>
      <c r="T420" s="154"/>
      <c r="AT420" s="150" t="s">
        <v>153</v>
      </c>
      <c r="AU420" s="150" t="s">
        <v>81</v>
      </c>
      <c r="AV420" s="12" t="s">
        <v>79</v>
      </c>
      <c r="AW420" s="12" t="s">
        <v>28</v>
      </c>
      <c r="AX420" s="12" t="s">
        <v>71</v>
      </c>
      <c r="AY420" s="150" t="s">
        <v>144</v>
      </c>
    </row>
    <row r="421" spans="2:65" s="13" customFormat="1">
      <c r="B421" s="155"/>
      <c r="D421" s="149" t="s">
        <v>153</v>
      </c>
      <c r="E421" s="156" t="s">
        <v>1</v>
      </c>
      <c r="F421" s="157" t="s">
        <v>1577</v>
      </c>
      <c r="H421" s="158">
        <v>4.84</v>
      </c>
      <c r="I421" s="159"/>
      <c r="L421" s="155"/>
      <c r="M421" s="160"/>
      <c r="T421" s="161"/>
      <c r="AT421" s="156" t="s">
        <v>153</v>
      </c>
      <c r="AU421" s="156" t="s">
        <v>81</v>
      </c>
      <c r="AV421" s="13" t="s">
        <v>81</v>
      </c>
      <c r="AW421" s="13" t="s">
        <v>28</v>
      </c>
      <c r="AX421" s="13" t="s">
        <v>71</v>
      </c>
      <c r="AY421" s="156" t="s">
        <v>144</v>
      </c>
    </row>
    <row r="422" spans="2:65" s="14" customFormat="1">
      <c r="B422" s="173"/>
      <c r="D422" s="149" t="s">
        <v>153</v>
      </c>
      <c r="E422" s="174" t="s">
        <v>1</v>
      </c>
      <c r="F422" s="175" t="s">
        <v>178</v>
      </c>
      <c r="H422" s="176">
        <v>14.88</v>
      </c>
      <c r="I422" s="177"/>
      <c r="L422" s="173"/>
      <c r="M422" s="178"/>
      <c r="T422" s="179"/>
      <c r="AT422" s="174" t="s">
        <v>153</v>
      </c>
      <c r="AU422" s="174" t="s">
        <v>81</v>
      </c>
      <c r="AV422" s="14" t="s">
        <v>145</v>
      </c>
      <c r="AW422" s="14" t="s">
        <v>28</v>
      </c>
      <c r="AX422" s="14" t="s">
        <v>71</v>
      </c>
      <c r="AY422" s="174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179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2" customFormat="1">
      <c r="B424" s="148"/>
      <c r="D424" s="149" t="s">
        <v>153</v>
      </c>
      <c r="E424" s="150" t="s">
        <v>1</v>
      </c>
      <c r="F424" s="151" t="s">
        <v>236</v>
      </c>
      <c r="H424" s="150" t="s">
        <v>1</v>
      </c>
      <c r="I424" s="152"/>
      <c r="L424" s="148"/>
      <c r="M424" s="153"/>
      <c r="T424" s="154"/>
      <c r="AT424" s="150" t="s">
        <v>153</v>
      </c>
      <c r="AU424" s="150" t="s">
        <v>81</v>
      </c>
      <c r="AV424" s="12" t="s">
        <v>79</v>
      </c>
      <c r="AW424" s="12" t="s">
        <v>28</v>
      </c>
      <c r="AX424" s="12" t="s">
        <v>71</v>
      </c>
      <c r="AY424" s="150" t="s">
        <v>144</v>
      </c>
    </row>
    <row r="425" spans="2:65" s="13" customFormat="1">
      <c r="B425" s="155"/>
      <c r="D425" s="149" t="s">
        <v>153</v>
      </c>
      <c r="E425" s="156" t="s">
        <v>1</v>
      </c>
      <c r="F425" s="157" t="s">
        <v>1577</v>
      </c>
      <c r="H425" s="158">
        <v>4.84</v>
      </c>
      <c r="I425" s="159"/>
      <c r="L425" s="155"/>
      <c r="M425" s="160"/>
      <c r="T425" s="161"/>
      <c r="AT425" s="156" t="s">
        <v>153</v>
      </c>
      <c r="AU425" s="156" t="s">
        <v>81</v>
      </c>
      <c r="AV425" s="13" t="s">
        <v>81</v>
      </c>
      <c r="AW425" s="13" t="s">
        <v>28</v>
      </c>
      <c r="AX425" s="13" t="s">
        <v>71</v>
      </c>
      <c r="AY425" s="156" t="s">
        <v>144</v>
      </c>
    </row>
    <row r="426" spans="2:65" s="12" customFormat="1">
      <c r="B426" s="148"/>
      <c r="D426" s="149" t="s">
        <v>153</v>
      </c>
      <c r="E426" s="150" t="s">
        <v>1</v>
      </c>
      <c r="F426" s="151" t="s">
        <v>238</v>
      </c>
      <c r="H426" s="150" t="s">
        <v>1</v>
      </c>
      <c r="I426" s="152"/>
      <c r="L426" s="148"/>
      <c r="M426" s="153"/>
      <c r="T426" s="154"/>
      <c r="AT426" s="150" t="s">
        <v>153</v>
      </c>
      <c r="AU426" s="150" t="s">
        <v>81</v>
      </c>
      <c r="AV426" s="12" t="s">
        <v>79</v>
      </c>
      <c r="AW426" s="12" t="s">
        <v>28</v>
      </c>
      <c r="AX426" s="12" t="s">
        <v>71</v>
      </c>
      <c r="AY426" s="150" t="s">
        <v>144</v>
      </c>
    </row>
    <row r="427" spans="2:65" s="13" customFormat="1">
      <c r="B427" s="155"/>
      <c r="D427" s="149" t="s">
        <v>153</v>
      </c>
      <c r="E427" s="156" t="s">
        <v>1</v>
      </c>
      <c r="F427" s="157" t="s">
        <v>1577</v>
      </c>
      <c r="H427" s="158">
        <v>4.84</v>
      </c>
      <c r="I427" s="159"/>
      <c r="L427" s="155"/>
      <c r="M427" s="160"/>
      <c r="T427" s="161"/>
      <c r="AT427" s="156" t="s">
        <v>153</v>
      </c>
      <c r="AU427" s="156" t="s">
        <v>81</v>
      </c>
      <c r="AV427" s="13" t="s">
        <v>81</v>
      </c>
      <c r="AW427" s="13" t="s">
        <v>28</v>
      </c>
      <c r="AX427" s="13" t="s">
        <v>71</v>
      </c>
      <c r="AY427" s="156" t="s">
        <v>144</v>
      </c>
    </row>
    <row r="428" spans="2:65" s="14" customFormat="1">
      <c r="B428" s="173"/>
      <c r="D428" s="149" t="s">
        <v>153</v>
      </c>
      <c r="E428" s="174" t="s">
        <v>1</v>
      </c>
      <c r="F428" s="175" t="s">
        <v>178</v>
      </c>
      <c r="H428" s="176">
        <v>9.68</v>
      </c>
      <c r="I428" s="177"/>
      <c r="L428" s="173"/>
      <c r="M428" s="178"/>
      <c r="T428" s="179"/>
      <c r="AT428" s="174" t="s">
        <v>153</v>
      </c>
      <c r="AU428" s="174" t="s">
        <v>81</v>
      </c>
      <c r="AV428" s="14" t="s">
        <v>145</v>
      </c>
      <c r="AW428" s="14" t="s">
        <v>28</v>
      </c>
      <c r="AX428" s="14" t="s">
        <v>71</v>
      </c>
      <c r="AY428" s="174" t="s">
        <v>144</v>
      </c>
    </row>
    <row r="429" spans="2:65" s="15" customFormat="1">
      <c r="B429" s="180"/>
      <c r="D429" s="149" t="s">
        <v>153</v>
      </c>
      <c r="E429" s="181" t="s">
        <v>1</v>
      </c>
      <c r="F429" s="182" t="s">
        <v>182</v>
      </c>
      <c r="H429" s="183">
        <v>24.56</v>
      </c>
      <c r="I429" s="184"/>
      <c r="L429" s="180"/>
      <c r="M429" s="185"/>
      <c r="T429" s="186"/>
      <c r="AT429" s="181" t="s">
        <v>153</v>
      </c>
      <c r="AU429" s="181" t="s">
        <v>81</v>
      </c>
      <c r="AV429" s="15" t="s">
        <v>151</v>
      </c>
      <c r="AW429" s="15" t="s">
        <v>28</v>
      </c>
      <c r="AX429" s="15" t="s">
        <v>79</v>
      </c>
      <c r="AY429" s="181" t="s">
        <v>144</v>
      </c>
    </row>
    <row r="430" spans="2:65" s="1" customFormat="1" ht="33" customHeight="1">
      <c r="B430" s="133"/>
      <c r="C430" s="134" t="s">
        <v>516</v>
      </c>
      <c r="D430" s="134" t="s">
        <v>147</v>
      </c>
      <c r="E430" s="135" t="s">
        <v>1578</v>
      </c>
      <c r="F430" s="136" t="s">
        <v>1579</v>
      </c>
      <c r="G430" s="137" t="s">
        <v>279</v>
      </c>
      <c r="H430" s="138">
        <v>20.96</v>
      </c>
      <c r="I430" s="139"/>
      <c r="J430" s="140">
        <f>ROUND(I430*H430,2)</f>
        <v>0</v>
      </c>
      <c r="K430" s="141"/>
      <c r="L430" s="32"/>
      <c r="M430" s="142" t="s">
        <v>1</v>
      </c>
      <c r="N430" s="143" t="s">
        <v>36</v>
      </c>
      <c r="P430" s="144">
        <f>O430*H430</f>
        <v>0</v>
      </c>
      <c r="Q430" s="144">
        <v>9.7999999999999997E-4</v>
      </c>
      <c r="R430" s="144">
        <f>Q430*H430</f>
        <v>2.0540800000000001E-2</v>
      </c>
      <c r="S430" s="144">
        <v>0</v>
      </c>
      <c r="T430" s="145">
        <f>S430*H430</f>
        <v>0</v>
      </c>
      <c r="AR430" s="146" t="s">
        <v>265</v>
      </c>
      <c r="AT430" s="146" t="s">
        <v>147</v>
      </c>
      <c r="AU430" s="146" t="s">
        <v>81</v>
      </c>
      <c r="AY430" s="17" t="s">
        <v>144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7" t="s">
        <v>79</v>
      </c>
      <c r="BK430" s="147">
        <f>ROUND(I430*H430,2)</f>
        <v>0</v>
      </c>
      <c r="BL430" s="17" t="s">
        <v>265</v>
      </c>
      <c r="BM430" s="146" t="s">
        <v>1580</v>
      </c>
    </row>
    <row r="431" spans="2:65" s="12" customFormat="1">
      <c r="B431" s="148"/>
      <c r="D431" s="149" t="s">
        <v>153</v>
      </c>
      <c r="E431" s="150" t="s">
        <v>1</v>
      </c>
      <c r="F431" s="151" t="s">
        <v>174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2" customFormat="1">
      <c r="B432" s="148"/>
      <c r="D432" s="149" t="s">
        <v>153</v>
      </c>
      <c r="E432" s="150" t="s">
        <v>1</v>
      </c>
      <c r="F432" s="151" t="s">
        <v>230</v>
      </c>
      <c r="H432" s="150" t="s">
        <v>1</v>
      </c>
      <c r="I432" s="152"/>
      <c r="L432" s="148"/>
      <c r="M432" s="153"/>
      <c r="T432" s="154"/>
      <c r="AT432" s="150" t="s">
        <v>153</v>
      </c>
      <c r="AU432" s="150" t="s">
        <v>81</v>
      </c>
      <c r="AV432" s="12" t="s">
        <v>79</v>
      </c>
      <c r="AW432" s="12" t="s">
        <v>28</v>
      </c>
      <c r="AX432" s="12" t="s">
        <v>71</v>
      </c>
      <c r="AY432" s="150" t="s">
        <v>144</v>
      </c>
    </row>
    <row r="433" spans="2:65" s="13" customFormat="1">
      <c r="B433" s="155"/>
      <c r="D433" s="149" t="s">
        <v>153</v>
      </c>
      <c r="E433" s="156" t="s">
        <v>1</v>
      </c>
      <c r="F433" s="157" t="s">
        <v>1581</v>
      </c>
      <c r="H433" s="158">
        <v>6.04</v>
      </c>
      <c r="I433" s="159"/>
      <c r="L433" s="155"/>
      <c r="M433" s="160"/>
      <c r="T433" s="161"/>
      <c r="AT433" s="156" t="s">
        <v>153</v>
      </c>
      <c r="AU433" s="156" t="s">
        <v>81</v>
      </c>
      <c r="AV433" s="13" t="s">
        <v>81</v>
      </c>
      <c r="AW433" s="13" t="s">
        <v>28</v>
      </c>
      <c r="AX433" s="13" t="s">
        <v>71</v>
      </c>
      <c r="AY433" s="156" t="s">
        <v>144</v>
      </c>
    </row>
    <row r="434" spans="2:65" s="12" customFormat="1">
      <c r="B434" s="148"/>
      <c r="D434" s="149" t="s">
        <v>153</v>
      </c>
      <c r="E434" s="150" t="s">
        <v>1</v>
      </c>
      <c r="F434" s="151" t="s">
        <v>232</v>
      </c>
      <c r="H434" s="150" t="s">
        <v>1</v>
      </c>
      <c r="I434" s="152"/>
      <c r="L434" s="148"/>
      <c r="M434" s="153"/>
      <c r="T434" s="154"/>
      <c r="AT434" s="150" t="s">
        <v>153</v>
      </c>
      <c r="AU434" s="150" t="s">
        <v>81</v>
      </c>
      <c r="AV434" s="12" t="s">
        <v>79</v>
      </c>
      <c r="AW434" s="12" t="s">
        <v>28</v>
      </c>
      <c r="AX434" s="12" t="s">
        <v>71</v>
      </c>
      <c r="AY434" s="150" t="s">
        <v>144</v>
      </c>
    </row>
    <row r="435" spans="2:65" s="13" customFormat="1">
      <c r="B435" s="155"/>
      <c r="D435" s="149" t="s">
        <v>153</v>
      </c>
      <c r="E435" s="156" t="s">
        <v>1</v>
      </c>
      <c r="F435" s="157" t="s">
        <v>1582</v>
      </c>
      <c r="H435" s="158">
        <v>5.04</v>
      </c>
      <c r="I435" s="159"/>
      <c r="L435" s="155"/>
      <c r="M435" s="160"/>
      <c r="T435" s="161"/>
      <c r="AT435" s="156" t="s">
        <v>153</v>
      </c>
      <c r="AU435" s="156" t="s">
        <v>81</v>
      </c>
      <c r="AV435" s="13" t="s">
        <v>81</v>
      </c>
      <c r="AW435" s="13" t="s">
        <v>28</v>
      </c>
      <c r="AX435" s="13" t="s">
        <v>71</v>
      </c>
      <c r="AY435" s="156" t="s">
        <v>144</v>
      </c>
    </row>
    <row r="436" spans="2:65" s="14" customFormat="1">
      <c r="B436" s="173"/>
      <c r="D436" s="149" t="s">
        <v>153</v>
      </c>
      <c r="E436" s="174" t="s">
        <v>1</v>
      </c>
      <c r="F436" s="175" t="s">
        <v>178</v>
      </c>
      <c r="H436" s="176">
        <v>11.08</v>
      </c>
      <c r="I436" s="177"/>
      <c r="L436" s="173"/>
      <c r="M436" s="178"/>
      <c r="T436" s="179"/>
      <c r="AT436" s="174" t="s">
        <v>153</v>
      </c>
      <c r="AU436" s="174" t="s">
        <v>81</v>
      </c>
      <c r="AV436" s="14" t="s">
        <v>145</v>
      </c>
      <c r="AW436" s="14" t="s">
        <v>28</v>
      </c>
      <c r="AX436" s="14" t="s">
        <v>71</v>
      </c>
      <c r="AY436" s="174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179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2" customFormat="1">
      <c r="B438" s="148"/>
      <c r="D438" s="149" t="s">
        <v>153</v>
      </c>
      <c r="E438" s="150" t="s">
        <v>1</v>
      </c>
      <c r="F438" s="151" t="s">
        <v>234</v>
      </c>
      <c r="H438" s="150" t="s">
        <v>1</v>
      </c>
      <c r="I438" s="152"/>
      <c r="L438" s="148"/>
      <c r="M438" s="153"/>
      <c r="T438" s="154"/>
      <c r="AT438" s="150" t="s">
        <v>153</v>
      </c>
      <c r="AU438" s="150" t="s">
        <v>81</v>
      </c>
      <c r="AV438" s="12" t="s">
        <v>79</v>
      </c>
      <c r="AW438" s="12" t="s">
        <v>28</v>
      </c>
      <c r="AX438" s="12" t="s">
        <v>71</v>
      </c>
      <c r="AY438" s="150" t="s">
        <v>144</v>
      </c>
    </row>
    <row r="439" spans="2:65" s="13" customFormat="1">
      <c r="B439" s="155"/>
      <c r="D439" s="149" t="s">
        <v>153</v>
      </c>
      <c r="E439" s="156" t="s">
        <v>1</v>
      </c>
      <c r="F439" s="157" t="s">
        <v>1583</v>
      </c>
      <c r="H439" s="158">
        <v>0.6</v>
      </c>
      <c r="I439" s="159"/>
      <c r="L439" s="155"/>
      <c r="M439" s="160"/>
      <c r="T439" s="161"/>
      <c r="AT439" s="156" t="s">
        <v>153</v>
      </c>
      <c r="AU439" s="156" t="s">
        <v>81</v>
      </c>
      <c r="AV439" s="13" t="s">
        <v>81</v>
      </c>
      <c r="AW439" s="13" t="s">
        <v>28</v>
      </c>
      <c r="AX439" s="13" t="s">
        <v>71</v>
      </c>
      <c r="AY439" s="156" t="s">
        <v>144</v>
      </c>
    </row>
    <row r="440" spans="2:65" s="12" customFormat="1">
      <c r="B440" s="148"/>
      <c r="D440" s="149" t="s">
        <v>153</v>
      </c>
      <c r="E440" s="150" t="s">
        <v>1</v>
      </c>
      <c r="F440" s="151" t="s">
        <v>236</v>
      </c>
      <c r="H440" s="150" t="s">
        <v>1</v>
      </c>
      <c r="I440" s="152"/>
      <c r="L440" s="148"/>
      <c r="M440" s="153"/>
      <c r="T440" s="154"/>
      <c r="AT440" s="150" t="s">
        <v>153</v>
      </c>
      <c r="AU440" s="150" t="s">
        <v>81</v>
      </c>
      <c r="AV440" s="12" t="s">
        <v>79</v>
      </c>
      <c r="AW440" s="12" t="s">
        <v>28</v>
      </c>
      <c r="AX440" s="12" t="s">
        <v>71</v>
      </c>
      <c r="AY440" s="150" t="s">
        <v>144</v>
      </c>
    </row>
    <row r="441" spans="2:65" s="13" customFormat="1">
      <c r="B441" s="155"/>
      <c r="D441" s="149" t="s">
        <v>153</v>
      </c>
      <c r="E441" s="156" t="s">
        <v>1</v>
      </c>
      <c r="F441" s="157" t="s">
        <v>1584</v>
      </c>
      <c r="H441" s="158">
        <v>4.84</v>
      </c>
      <c r="I441" s="159"/>
      <c r="L441" s="155"/>
      <c r="M441" s="160"/>
      <c r="T441" s="161"/>
      <c r="AT441" s="156" t="s">
        <v>153</v>
      </c>
      <c r="AU441" s="156" t="s">
        <v>81</v>
      </c>
      <c r="AV441" s="13" t="s">
        <v>81</v>
      </c>
      <c r="AW441" s="13" t="s">
        <v>28</v>
      </c>
      <c r="AX441" s="13" t="s">
        <v>71</v>
      </c>
      <c r="AY441" s="156" t="s">
        <v>144</v>
      </c>
    </row>
    <row r="442" spans="2:65" s="12" customFormat="1">
      <c r="B442" s="148"/>
      <c r="D442" s="149" t="s">
        <v>153</v>
      </c>
      <c r="E442" s="150" t="s">
        <v>1</v>
      </c>
      <c r="F442" s="151" t="s">
        <v>238</v>
      </c>
      <c r="H442" s="150" t="s">
        <v>1</v>
      </c>
      <c r="I442" s="152"/>
      <c r="L442" s="148"/>
      <c r="M442" s="153"/>
      <c r="T442" s="154"/>
      <c r="AT442" s="150" t="s">
        <v>153</v>
      </c>
      <c r="AU442" s="150" t="s">
        <v>81</v>
      </c>
      <c r="AV442" s="12" t="s">
        <v>79</v>
      </c>
      <c r="AW442" s="12" t="s">
        <v>28</v>
      </c>
      <c r="AX442" s="12" t="s">
        <v>71</v>
      </c>
      <c r="AY442" s="150" t="s">
        <v>144</v>
      </c>
    </row>
    <row r="443" spans="2:65" s="13" customFormat="1">
      <c r="B443" s="155"/>
      <c r="D443" s="149" t="s">
        <v>153</v>
      </c>
      <c r="E443" s="156" t="s">
        <v>1</v>
      </c>
      <c r="F443" s="157" t="s">
        <v>1585</v>
      </c>
      <c r="H443" s="158">
        <v>4.4400000000000004</v>
      </c>
      <c r="I443" s="159"/>
      <c r="L443" s="155"/>
      <c r="M443" s="160"/>
      <c r="T443" s="161"/>
      <c r="AT443" s="156" t="s">
        <v>153</v>
      </c>
      <c r="AU443" s="156" t="s">
        <v>81</v>
      </c>
      <c r="AV443" s="13" t="s">
        <v>81</v>
      </c>
      <c r="AW443" s="13" t="s">
        <v>28</v>
      </c>
      <c r="AX443" s="13" t="s">
        <v>71</v>
      </c>
      <c r="AY443" s="156" t="s">
        <v>144</v>
      </c>
    </row>
    <row r="444" spans="2:65" s="14" customFormat="1">
      <c r="B444" s="173"/>
      <c r="D444" s="149" t="s">
        <v>153</v>
      </c>
      <c r="E444" s="174" t="s">
        <v>1</v>
      </c>
      <c r="F444" s="175" t="s">
        <v>178</v>
      </c>
      <c r="H444" s="176">
        <v>9.8800000000000008</v>
      </c>
      <c r="I444" s="177"/>
      <c r="L444" s="173"/>
      <c r="M444" s="178"/>
      <c r="T444" s="179"/>
      <c r="AT444" s="174" t="s">
        <v>153</v>
      </c>
      <c r="AU444" s="174" t="s">
        <v>81</v>
      </c>
      <c r="AV444" s="14" t="s">
        <v>145</v>
      </c>
      <c r="AW444" s="14" t="s">
        <v>28</v>
      </c>
      <c r="AX444" s="14" t="s">
        <v>71</v>
      </c>
      <c r="AY444" s="174" t="s">
        <v>144</v>
      </c>
    </row>
    <row r="445" spans="2:65" s="15" customFormat="1">
      <c r="B445" s="180"/>
      <c r="D445" s="149" t="s">
        <v>153</v>
      </c>
      <c r="E445" s="181" t="s">
        <v>1</v>
      </c>
      <c r="F445" s="182" t="s">
        <v>182</v>
      </c>
      <c r="H445" s="183">
        <v>20.96</v>
      </c>
      <c r="I445" s="184"/>
      <c r="L445" s="180"/>
      <c r="M445" s="185"/>
      <c r="T445" s="186"/>
      <c r="AT445" s="181" t="s">
        <v>153</v>
      </c>
      <c r="AU445" s="181" t="s">
        <v>81</v>
      </c>
      <c r="AV445" s="15" t="s">
        <v>151</v>
      </c>
      <c r="AW445" s="15" t="s">
        <v>28</v>
      </c>
      <c r="AX445" s="15" t="s">
        <v>79</v>
      </c>
      <c r="AY445" s="181" t="s">
        <v>144</v>
      </c>
    </row>
    <row r="446" spans="2:65" s="1" customFormat="1" ht="24.2" customHeight="1">
      <c r="B446" s="133"/>
      <c r="C446" s="134" t="s">
        <v>523</v>
      </c>
      <c r="D446" s="134" t="s">
        <v>147</v>
      </c>
      <c r="E446" s="135" t="s">
        <v>581</v>
      </c>
      <c r="F446" s="136" t="s">
        <v>582</v>
      </c>
      <c r="G446" s="137" t="s">
        <v>491</v>
      </c>
      <c r="H446" s="187"/>
      <c r="I446" s="139"/>
      <c r="J446" s="140">
        <f>ROUND(I446*H446,2)</f>
        <v>0</v>
      </c>
      <c r="K446" s="141"/>
      <c r="L446" s="32"/>
      <c r="M446" s="142" t="s">
        <v>1</v>
      </c>
      <c r="N446" s="143" t="s">
        <v>36</v>
      </c>
      <c r="P446" s="144">
        <f>O446*H446</f>
        <v>0</v>
      </c>
      <c r="Q446" s="144">
        <v>0</v>
      </c>
      <c r="R446" s="144">
        <f>Q446*H446</f>
        <v>0</v>
      </c>
      <c r="S446" s="144">
        <v>0</v>
      </c>
      <c r="T446" s="145">
        <f>S446*H446</f>
        <v>0</v>
      </c>
      <c r="AR446" s="146" t="s">
        <v>265</v>
      </c>
      <c r="AT446" s="146" t="s">
        <v>147</v>
      </c>
      <c r="AU446" s="146" t="s">
        <v>81</v>
      </c>
      <c r="AY446" s="17" t="s">
        <v>144</v>
      </c>
      <c r="BE446" s="147">
        <f>IF(N446="základní",J446,0)</f>
        <v>0</v>
      </c>
      <c r="BF446" s="147">
        <f>IF(N446="snížená",J446,0)</f>
        <v>0</v>
      </c>
      <c r="BG446" s="147">
        <f>IF(N446="zákl. přenesená",J446,0)</f>
        <v>0</v>
      </c>
      <c r="BH446" s="147">
        <f>IF(N446="sníž. přenesená",J446,0)</f>
        <v>0</v>
      </c>
      <c r="BI446" s="147">
        <f>IF(N446="nulová",J446,0)</f>
        <v>0</v>
      </c>
      <c r="BJ446" s="17" t="s">
        <v>79</v>
      </c>
      <c r="BK446" s="147">
        <f>ROUND(I446*H446,2)</f>
        <v>0</v>
      </c>
      <c r="BL446" s="17" t="s">
        <v>265</v>
      </c>
      <c r="BM446" s="146" t="s">
        <v>713</v>
      </c>
    </row>
    <row r="447" spans="2:65" s="11" customFormat="1" ht="22.9" customHeight="1">
      <c r="B447" s="121"/>
      <c r="D447" s="122" t="s">
        <v>70</v>
      </c>
      <c r="E447" s="131" t="s">
        <v>1586</v>
      </c>
      <c r="F447" s="131" t="s">
        <v>1587</v>
      </c>
      <c r="I447" s="124"/>
      <c r="J447" s="132">
        <f>BK447</f>
        <v>0</v>
      </c>
      <c r="L447" s="121"/>
      <c r="M447" s="126"/>
      <c r="P447" s="127">
        <f>SUM(P448:P465)</f>
        <v>0</v>
      </c>
      <c r="R447" s="127">
        <f>SUM(R448:R465)</f>
        <v>2.3993999999999998E-2</v>
      </c>
      <c r="T447" s="128">
        <f>SUM(T448:T465)</f>
        <v>0</v>
      </c>
      <c r="AR447" s="122" t="s">
        <v>81</v>
      </c>
      <c r="AT447" s="129" t="s">
        <v>70</v>
      </c>
      <c r="AU447" s="129" t="s">
        <v>79</v>
      </c>
      <c r="AY447" s="122" t="s">
        <v>144</v>
      </c>
      <c r="BK447" s="130">
        <f>SUM(BK448:BK465)</f>
        <v>0</v>
      </c>
    </row>
    <row r="448" spans="2:65" s="1" customFormat="1" ht="16.5" customHeight="1">
      <c r="B448" s="133"/>
      <c r="C448" s="134" t="s">
        <v>528</v>
      </c>
      <c r="D448" s="134" t="s">
        <v>147</v>
      </c>
      <c r="E448" s="135" t="s">
        <v>1588</v>
      </c>
      <c r="F448" s="136" t="s">
        <v>1589</v>
      </c>
      <c r="G448" s="137" t="s">
        <v>318</v>
      </c>
      <c r="H448" s="138">
        <v>9</v>
      </c>
      <c r="I448" s="139"/>
      <c r="J448" s="140">
        <f>ROUND(I448*H448,2)</f>
        <v>0</v>
      </c>
      <c r="K448" s="141"/>
      <c r="L448" s="32"/>
      <c r="M448" s="142" t="s">
        <v>1</v>
      </c>
      <c r="N448" s="143" t="s">
        <v>36</v>
      </c>
      <c r="P448" s="144">
        <f>O448*H448</f>
        <v>0</v>
      </c>
      <c r="Q448" s="144">
        <v>0</v>
      </c>
      <c r="R448" s="144">
        <f>Q448*H448</f>
        <v>0</v>
      </c>
      <c r="S448" s="144">
        <v>0</v>
      </c>
      <c r="T448" s="145">
        <f>S448*H448</f>
        <v>0</v>
      </c>
      <c r="AR448" s="146" t="s">
        <v>265</v>
      </c>
      <c r="AT448" s="146" t="s">
        <v>147</v>
      </c>
      <c r="AU448" s="146" t="s">
        <v>81</v>
      </c>
      <c r="AY448" s="17" t="s">
        <v>144</v>
      </c>
      <c r="BE448" s="147">
        <f>IF(N448="základní",J448,0)</f>
        <v>0</v>
      </c>
      <c r="BF448" s="147">
        <f>IF(N448="snížená",J448,0)</f>
        <v>0</v>
      </c>
      <c r="BG448" s="147">
        <f>IF(N448="zákl. přenesená",J448,0)</f>
        <v>0</v>
      </c>
      <c r="BH448" s="147">
        <f>IF(N448="sníž. přenesená",J448,0)</f>
        <v>0</v>
      </c>
      <c r="BI448" s="147">
        <f>IF(N448="nulová",J448,0)</f>
        <v>0</v>
      </c>
      <c r="BJ448" s="17" t="s">
        <v>79</v>
      </c>
      <c r="BK448" s="147">
        <f>ROUND(I448*H448,2)</f>
        <v>0</v>
      </c>
      <c r="BL448" s="17" t="s">
        <v>265</v>
      </c>
      <c r="BM448" s="146" t="s">
        <v>1590</v>
      </c>
    </row>
    <row r="449" spans="2:65" s="12" customFormat="1">
      <c r="B449" s="148"/>
      <c r="D449" s="149" t="s">
        <v>153</v>
      </c>
      <c r="E449" s="150" t="s">
        <v>1</v>
      </c>
      <c r="F449" s="151" t="s">
        <v>320</v>
      </c>
      <c r="H449" s="150" t="s">
        <v>1</v>
      </c>
      <c r="I449" s="152"/>
      <c r="L449" s="148"/>
      <c r="M449" s="153"/>
      <c r="T449" s="154"/>
      <c r="AT449" s="150" t="s">
        <v>153</v>
      </c>
      <c r="AU449" s="150" t="s">
        <v>81</v>
      </c>
      <c r="AV449" s="12" t="s">
        <v>79</v>
      </c>
      <c r="AW449" s="12" t="s">
        <v>28</v>
      </c>
      <c r="AX449" s="12" t="s">
        <v>71</v>
      </c>
      <c r="AY449" s="150" t="s">
        <v>144</v>
      </c>
    </row>
    <row r="450" spans="2:65" s="13" customFormat="1">
      <c r="B450" s="155"/>
      <c r="D450" s="149" t="s">
        <v>153</v>
      </c>
      <c r="E450" s="156" t="s">
        <v>1</v>
      </c>
      <c r="F450" s="157" t="s">
        <v>145</v>
      </c>
      <c r="H450" s="158">
        <v>3</v>
      </c>
      <c r="I450" s="159"/>
      <c r="L450" s="155"/>
      <c r="M450" s="160"/>
      <c r="T450" s="161"/>
      <c r="AT450" s="156" t="s">
        <v>153</v>
      </c>
      <c r="AU450" s="156" t="s">
        <v>81</v>
      </c>
      <c r="AV450" s="13" t="s">
        <v>81</v>
      </c>
      <c r="AW450" s="13" t="s">
        <v>28</v>
      </c>
      <c r="AX450" s="13" t="s">
        <v>71</v>
      </c>
      <c r="AY450" s="156" t="s">
        <v>144</v>
      </c>
    </row>
    <row r="451" spans="2:65" s="12" customFormat="1">
      <c r="B451" s="148"/>
      <c r="D451" s="149" t="s">
        <v>153</v>
      </c>
      <c r="E451" s="150" t="s">
        <v>1</v>
      </c>
      <c r="F451" s="151" t="s">
        <v>500</v>
      </c>
      <c r="H451" s="150" t="s">
        <v>1</v>
      </c>
      <c r="I451" s="152"/>
      <c r="L451" s="148"/>
      <c r="M451" s="153"/>
      <c r="T451" s="154"/>
      <c r="AT451" s="150" t="s">
        <v>153</v>
      </c>
      <c r="AU451" s="150" t="s">
        <v>81</v>
      </c>
      <c r="AV451" s="12" t="s">
        <v>79</v>
      </c>
      <c r="AW451" s="12" t="s">
        <v>28</v>
      </c>
      <c r="AX451" s="12" t="s">
        <v>71</v>
      </c>
      <c r="AY451" s="150" t="s">
        <v>144</v>
      </c>
    </row>
    <row r="452" spans="2:65" s="12" customFormat="1">
      <c r="B452" s="148"/>
      <c r="D452" s="149" t="s">
        <v>153</v>
      </c>
      <c r="E452" s="150" t="s">
        <v>1</v>
      </c>
      <c r="F452" s="151" t="s">
        <v>1477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79</v>
      </c>
      <c r="H453" s="158">
        <v>1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1478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79</v>
      </c>
      <c r="H455" s="158">
        <v>1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2" customFormat="1">
      <c r="B456" s="148"/>
      <c r="D456" s="149" t="s">
        <v>153</v>
      </c>
      <c r="E456" s="150" t="s">
        <v>1</v>
      </c>
      <c r="F456" s="151" t="s">
        <v>179</v>
      </c>
      <c r="H456" s="150" t="s">
        <v>1</v>
      </c>
      <c r="I456" s="152"/>
      <c r="L456" s="148"/>
      <c r="M456" s="153"/>
      <c r="T456" s="154"/>
      <c r="AT456" s="150" t="s">
        <v>153</v>
      </c>
      <c r="AU456" s="150" t="s">
        <v>81</v>
      </c>
      <c r="AV456" s="12" t="s">
        <v>79</v>
      </c>
      <c r="AW456" s="12" t="s">
        <v>28</v>
      </c>
      <c r="AX456" s="12" t="s">
        <v>71</v>
      </c>
      <c r="AY456" s="150" t="s">
        <v>144</v>
      </c>
    </row>
    <row r="457" spans="2:65" s="12" customFormat="1">
      <c r="B457" s="148"/>
      <c r="D457" s="149" t="s">
        <v>153</v>
      </c>
      <c r="E457" s="150" t="s">
        <v>1</v>
      </c>
      <c r="F457" s="151" t="s">
        <v>1479</v>
      </c>
      <c r="H457" s="150" t="s">
        <v>1</v>
      </c>
      <c r="I457" s="152"/>
      <c r="L457" s="148"/>
      <c r="M457" s="153"/>
      <c r="T457" s="154"/>
      <c r="AT457" s="150" t="s">
        <v>153</v>
      </c>
      <c r="AU457" s="150" t="s">
        <v>81</v>
      </c>
      <c r="AV457" s="12" t="s">
        <v>79</v>
      </c>
      <c r="AW457" s="12" t="s">
        <v>28</v>
      </c>
      <c r="AX457" s="12" t="s">
        <v>71</v>
      </c>
      <c r="AY457" s="150" t="s">
        <v>144</v>
      </c>
    </row>
    <row r="458" spans="2:65" s="13" customFormat="1">
      <c r="B458" s="155"/>
      <c r="D458" s="149" t="s">
        <v>153</v>
      </c>
      <c r="E458" s="156" t="s">
        <v>1</v>
      </c>
      <c r="F458" s="157" t="s">
        <v>151</v>
      </c>
      <c r="H458" s="158">
        <v>4</v>
      </c>
      <c r="I458" s="159"/>
      <c r="L458" s="155"/>
      <c r="M458" s="160"/>
      <c r="T458" s="161"/>
      <c r="AT458" s="156" t="s">
        <v>153</v>
      </c>
      <c r="AU458" s="156" t="s">
        <v>81</v>
      </c>
      <c r="AV458" s="13" t="s">
        <v>81</v>
      </c>
      <c r="AW458" s="13" t="s">
        <v>28</v>
      </c>
      <c r="AX458" s="13" t="s">
        <v>71</v>
      </c>
      <c r="AY458" s="156" t="s">
        <v>144</v>
      </c>
    </row>
    <row r="459" spans="2:65" s="15" customFormat="1">
      <c r="B459" s="180"/>
      <c r="D459" s="149" t="s">
        <v>153</v>
      </c>
      <c r="E459" s="181" t="s">
        <v>1</v>
      </c>
      <c r="F459" s="182" t="s">
        <v>182</v>
      </c>
      <c r="H459" s="183">
        <v>9</v>
      </c>
      <c r="I459" s="184"/>
      <c r="L459" s="180"/>
      <c r="M459" s="185"/>
      <c r="T459" s="186"/>
      <c r="AT459" s="181" t="s">
        <v>153</v>
      </c>
      <c r="AU459" s="181" t="s">
        <v>81</v>
      </c>
      <c r="AV459" s="15" t="s">
        <v>151</v>
      </c>
      <c r="AW459" s="15" t="s">
        <v>28</v>
      </c>
      <c r="AX459" s="15" t="s">
        <v>79</v>
      </c>
      <c r="AY459" s="181" t="s">
        <v>144</v>
      </c>
    </row>
    <row r="460" spans="2:65" s="1" customFormat="1" ht="24.2" customHeight="1">
      <c r="B460" s="133"/>
      <c r="C460" s="134" t="s">
        <v>532</v>
      </c>
      <c r="D460" s="134" t="s">
        <v>147</v>
      </c>
      <c r="E460" s="135" t="s">
        <v>1591</v>
      </c>
      <c r="F460" s="136" t="s">
        <v>1592</v>
      </c>
      <c r="G460" s="137" t="s">
        <v>171</v>
      </c>
      <c r="H460" s="138">
        <v>55.8</v>
      </c>
      <c r="I460" s="139"/>
      <c r="J460" s="140">
        <f>ROUND(I460*H460,2)</f>
        <v>0</v>
      </c>
      <c r="K460" s="141"/>
      <c r="L460" s="32"/>
      <c r="M460" s="142" t="s">
        <v>1</v>
      </c>
      <c r="N460" s="143" t="s">
        <v>36</v>
      </c>
      <c r="P460" s="144">
        <f>O460*H460</f>
        <v>0</v>
      </c>
      <c r="Q460" s="144">
        <v>4.2999999999999999E-4</v>
      </c>
      <c r="R460" s="144">
        <f>Q460*H460</f>
        <v>2.3993999999999998E-2</v>
      </c>
      <c r="S460" s="144">
        <v>0</v>
      </c>
      <c r="T460" s="145">
        <f>S460*H460</f>
        <v>0</v>
      </c>
      <c r="AR460" s="146" t="s">
        <v>265</v>
      </c>
      <c r="AT460" s="146" t="s">
        <v>147</v>
      </c>
      <c r="AU460" s="146" t="s">
        <v>81</v>
      </c>
      <c r="AY460" s="17" t="s">
        <v>144</v>
      </c>
      <c r="BE460" s="147">
        <f>IF(N460="základní",J460,0)</f>
        <v>0</v>
      </c>
      <c r="BF460" s="147">
        <f>IF(N460="snížená",J460,0)</f>
        <v>0</v>
      </c>
      <c r="BG460" s="147">
        <f>IF(N460="zákl. přenesená",J460,0)</f>
        <v>0</v>
      </c>
      <c r="BH460" s="147">
        <f>IF(N460="sníž. přenesená",J460,0)</f>
        <v>0</v>
      </c>
      <c r="BI460" s="147">
        <f>IF(N460="nulová",J460,0)</f>
        <v>0</v>
      </c>
      <c r="BJ460" s="17" t="s">
        <v>79</v>
      </c>
      <c r="BK460" s="147">
        <f>ROUND(I460*H460,2)</f>
        <v>0</v>
      </c>
      <c r="BL460" s="17" t="s">
        <v>265</v>
      </c>
      <c r="BM460" s="146" t="s">
        <v>1593</v>
      </c>
    </row>
    <row r="461" spans="2:65" s="12" customFormat="1">
      <c r="B461" s="148"/>
      <c r="D461" s="149" t="s">
        <v>153</v>
      </c>
      <c r="E461" s="150" t="s">
        <v>1</v>
      </c>
      <c r="F461" s="151" t="s">
        <v>174</v>
      </c>
      <c r="H461" s="150" t="s">
        <v>1</v>
      </c>
      <c r="I461" s="152"/>
      <c r="L461" s="148"/>
      <c r="M461" s="153"/>
      <c r="T461" s="154"/>
      <c r="AT461" s="150" t="s">
        <v>153</v>
      </c>
      <c r="AU461" s="150" t="s">
        <v>81</v>
      </c>
      <c r="AV461" s="12" t="s">
        <v>79</v>
      </c>
      <c r="AW461" s="12" t="s">
        <v>28</v>
      </c>
      <c r="AX461" s="12" t="s">
        <v>71</v>
      </c>
      <c r="AY461" s="150" t="s">
        <v>144</v>
      </c>
    </row>
    <row r="462" spans="2:65" s="13" customFormat="1">
      <c r="B462" s="155"/>
      <c r="D462" s="149" t="s">
        <v>153</v>
      </c>
      <c r="E462" s="156" t="s">
        <v>1</v>
      </c>
      <c r="F462" s="157" t="s">
        <v>307</v>
      </c>
      <c r="H462" s="158">
        <v>27.9</v>
      </c>
      <c r="I462" s="159"/>
      <c r="L462" s="155"/>
      <c r="M462" s="160"/>
      <c r="T462" s="161"/>
      <c r="AT462" s="156" t="s">
        <v>153</v>
      </c>
      <c r="AU462" s="156" t="s">
        <v>81</v>
      </c>
      <c r="AV462" s="13" t="s">
        <v>81</v>
      </c>
      <c r="AW462" s="13" t="s">
        <v>28</v>
      </c>
      <c r="AX462" s="13" t="s">
        <v>71</v>
      </c>
      <c r="AY462" s="156" t="s">
        <v>144</v>
      </c>
    </row>
    <row r="463" spans="2:65" s="12" customFormat="1">
      <c r="B463" s="148"/>
      <c r="D463" s="149" t="s">
        <v>153</v>
      </c>
      <c r="E463" s="150" t="s">
        <v>1</v>
      </c>
      <c r="F463" s="151" t="s">
        <v>179</v>
      </c>
      <c r="H463" s="150" t="s">
        <v>1</v>
      </c>
      <c r="I463" s="152"/>
      <c r="L463" s="148"/>
      <c r="M463" s="153"/>
      <c r="T463" s="154"/>
      <c r="AT463" s="150" t="s">
        <v>153</v>
      </c>
      <c r="AU463" s="150" t="s">
        <v>81</v>
      </c>
      <c r="AV463" s="12" t="s">
        <v>79</v>
      </c>
      <c r="AW463" s="12" t="s">
        <v>28</v>
      </c>
      <c r="AX463" s="12" t="s">
        <v>71</v>
      </c>
      <c r="AY463" s="150" t="s">
        <v>144</v>
      </c>
    </row>
    <row r="464" spans="2:65" s="13" customFormat="1">
      <c r="B464" s="155"/>
      <c r="D464" s="149" t="s">
        <v>153</v>
      </c>
      <c r="E464" s="156" t="s">
        <v>1</v>
      </c>
      <c r="F464" s="157" t="s">
        <v>307</v>
      </c>
      <c r="H464" s="158">
        <v>27.9</v>
      </c>
      <c r="I464" s="159"/>
      <c r="L464" s="155"/>
      <c r="M464" s="160"/>
      <c r="T464" s="161"/>
      <c r="AT464" s="156" t="s">
        <v>153</v>
      </c>
      <c r="AU464" s="156" t="s">
        <v>81</v>
      </c>
      <c r="AV464" s="13" t="s">
        <v>81</v>
      </c>
      <c r="AW464" s="13" t="s">
        <v>28</v>
      </c>
      <c r="AX464" s="13" t="s">
        <v>71</v>
      </c>
      <c r="AY464" s="156" t="s">
        <v>144</v>
      </c>
    </row>
    <row r="465" spans="2:65" s="15" customFormat="1">
      <c r="B465" s="180"/>
      <c r="D465" s="149" t="s">
        <v>153</v>
      </c>
      <c r="E465" s="181" t="s">
        <v>1</v>
      </c>
      <c r="F465" s="182" t="s">
        <v>182</v>
      </c>
      <c r="H465" s="183">
        <v>55.8</v>
      </c>
      <c r="I465" s="184"/>
      <c r="L465" s="180"/>
      <c r="M465" s="185"/>
      <c r="T465" s="186"/>
      <c r="AT465" s="181" t="s">
        <v>153</v>
      </c>
      <c r="AU465" s="181" t="s">
        <v>81</v>
      </c>
      <c r="AV465" s="15" t="s">
        <v>151</v>
      </c>
      <c r="AW465" s="15" t="s">
        <v>28</v>
      </c>
      <c r="AX465" s="15" t="s">
        <v>79</v>
      </c>
      <c r="AY465" s="181" t="s">
        <v>144</v>
      </c>
    </row>
    <row r="466" spans="2:65" s="11" customFormat="1" ht="22.9" customHeight="1">
      <c r="B466" s="121"/>
      <c r="D466" s="122" t="s">
        <v>70</v>
      </c>
      <c r="E466" s="131" t="s">
        <v>584</v>
      </c>
      <c r="F466" s="131" t="s">
        <v>585</v>
      </c>
      <c r="I466" s="124"/>
      <c r="J466" s="132">
        <f>BK466</f>
        <v>0</v>
      </c>
      <c r="L466" s="121"/>
      <c r="M466" s="126"/>
      <c r="P466" s="127">
        <f>SUM(P467:P493)</f>
        <v>0</v>
      </c>
      <c r="R466" s="127">
        <f>SUM(R467:R493)</f>
        <v>4.4798020000000001E-2</v>
      </c>
      <c r="T466" s="128">
        <f>SUM(T467:T493)</f>
        <v>0</v>
      </c>
      <c r="AR466" s="122" t="s">
        <v>81</v>
      </c>
      <c r="AT466" s="129" t="s">
        <v>70</v>
      </c>
      <c r="AU466" s="129" t="s">
        <v>79</v>
      </c>
      <c r="AY466" s="122" t="s">
        <v>144</v>
      </c>
      <c r="BK466" s="130">
        <f>SUM(BK467:BK493)</f>
        <v>0</v>
      </c>
    </row>
    <row r="467" spans="2:65" s="1" customFormat="1" ht="24.2" customHeight="1">
      <c r="B467" s="133"/>
      <c r="C467" s="134" t="s">
        <v>538</v>
      </c>
      <c r="D467" s="134" t="s">
        <v>147</v>
      </c>
      <c r="E467" s="135" t="s">
        <v>1594</v>
      </c>
      <c r="F467" s="136" t="s">
        <v>1595</v>
      </c>
      <c r="G467" s="137" t="s">
        <v>171</v>
      </c>
      <c r="H467" s="138">
        <v>97.387</v>
      </c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2.0000000000000001E-4</v>
      </c>
      <c r="R467" s="144">
        <f>Q467*H467</f>
        <v>1.9477400000000002E-2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1596</v>
      </c>
    </row>
    <row r="468" spans="2:65" s="1" customFormat="1" ht="33" customHeight="1">
      <c r="B468" s="133"/>
      <c r="C468" s="134" t="s">
        <v>542</v>
      </c>
      <c r="D468" s="134" t="s">
        <v>147</v>
      </c>
      <c r="E468" s="135" t="s">
        <v>1597</v>
      </c>
      <c r="F468" s="136" t="s">
        <v>1598</v>
      </c>
      <c r="G468" s="137" t="s">
        <v>171</v>
      </c>
      <c r="H468" s="138">
        <v>97.387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36</v>
      </c>
      <c r="P468" s="144">
        <f>O468*H468</f>
        <v>0</v>
      </c>
      <c r="Q468" s="144">
        <v>2.5999999999999998E-4</v>
      </c>
      <c r="R468" s="144">
        <f>Q468*H468</f>
        <v>2.5320619999999999E-2</v>
      </c>
      <c r="S468" s="144">
        <v>0</v>
      </c>
      <c r="T468" s="145">
        <f>S468*H468</f>
        <v>0</v>
      </c>
      <c r="AR468" s="146" t="s">
        <v>265</v>
      </c>
      <c r="AT468" s="146" t="s">
        <v>147</v>
      </c>
      <c r="AU468" s="146" t="s">
        <v>81</v>
      </c>
      <c r="AY468" s="17" t="s">
        <v>144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7" t="s">
        <v>79</v>
      </c>
      <c r="BK468" s="147">
        <f>ROUND(I468*H468,2)</f>
        <v>0</v>
      </c>
      <c r="BL468" s="17" t="s">
        <v>265</v>
      </c>
      <c r="BM468" s="146" t="s">
        <v>1599</v>
      </c>
    </row>
    <row r="469" spans="2:65" s="12" customFormat="1">
      <c r="B469" s="148"/>
      <c r="D469" s="149" t="s">
        <v>153</v>
      </c>
      <c r="E469" s="150" t="s">
        <v>1</v>
      </c>
      <c r="F469" s="151" t="s">
        <v>1600</v>
      </c>
      <c r="H469" s="150" t="s">
        <v>1</v>
      </c>
      <c r="I469" s="152"/>
      <c r="L469" s="148"/>
      <c r="M469" s="153"/>
      <c r="T469" s="154"/>
      <c r="AT469" s="150" t="s">
        <v>153</v>
      </c>
      <c r="AU469" s="150" t="s">
        <v>81</v>
      </c>
      <c r="AV469" s="12" t="s">
        <v>79</v>
      </c>
      <c r="AW469" s="12" t="s">
        <v>28</v>
      </c>
      <c r="AX469" s="12" t="s">
        <v>71</v>
      </c>
      <c r="AY469" s="150" t="s">
        <v>144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228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1601</v>
      </c>
      <c r="H472" s="158">
        <v>4.0750000000000002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270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3" customFormat="1">
      <c r="B474" s="155"/>
      <c r="D474" s="149" t="s">
        <v>153</v>
      </c>
      <c r="E474" s="156" t="s">
        <v>1</v>
      </c>
      <c r="F474" s="157" t="s">
        <v>1602</v>
      </c>
      <c r="H474" s="158">
        <v>11.516</v>
      </c>
      <c r="I474" s="159"/>
      <c r="L474" s="155"/>
      <c r="M474" s="160"/>
      <c r="T474" s="161"/>
      <c r="AT474" s="156" t="s">
        <v>153</v>
      </c>
      <c r="AU474" s="156" t="s">
        <v>81</v>
      </c>
      <c r="AV474" s="13" t="s">
        <v>81</v>
      </c>
      <c r="AW474" s="13" t="s">
        <v>28</v>
      </c>
      <c r="AX474" s="13" t="s">
        <v>71</v>
      </c>
      <c r="AY474" s="156" t="s">
        <v>144</v>
      </c>
    </row>
    <row r="475" spans="2:65" s="14" customFormat="1">
      <c r="B475" s="173"/>
      <c r="D475" s="149" t="s">
        <v>153</v>
      </c>
      <c r="E475" s="174" t="s">
        <v>1</v>
      </c>
      <c r="F475" s="175" t="s">
        <v>178</v>
      </c>
      <c r="H475" s="176">
        <v>15.590999999999999</v>
      </c>
      <c r="I475" s="177"/>
      <c r="L475" s="173"/>
      <c r="M475" s="178"/>
      <c r="T475" s="179"/>
      <c r="AT475" s="174" t="s">
        <v>153</v>
      </c>
      <c r="AU475" s="174" t="s">
        <v>81</v>
      </c>
      <c r="AV475" s="14" t="s">
        <v>145</v>
      </c>
      <c r="AW475" s="14" t="s">
        <v>28</v>
      </c>
      <c r="AX475" s="14" t="s">
        <v>71</v>
      </c>
      <c r="AY475" s="174" t="s">
        <v>144</v>
      </c>
    </row>
    <row r="476" spans="2:65" s="12" customFormat="1">
      <c r="B476" s="148"/>
      <c r="D476" s="149" t="s">
        <v>153</v>
      </c>
      <c r="E476" s="150" t="s">
        <v>1</v>
      </c>
      <c r="F476" s="151" t="s">
        <v>179</v>
      </c>
      <c r="H476" s="150" t="s">
        <v>1</v>
      </c>
      <c r="I476" s="152"/>
      <c r="L476" s="148"/>
      <c r="M476" s="153"/>
      <c r="T476" s="154"/>
      <c r="AT476" s="150" t="s">
        <v>153</v>
      </c>
      <c r="AU476" s="150" t="s">
        <v>81</v>
      </c>
      <c r="AV476" s="12" t="s">
        <v>79</v>
      </c>
      <c r="AW476" s="12" t="s">
        <v>28</v>
      </c>
      <c r="AX476" s="12" t="s">
        <v>71</v>
      </c>
      <c r="AY476" s="150" t="s">
        <v>144</v>
      </c>
    </row>
    <row r="477" spans="2:65" s="12" customFormat="1">
      <c r="B477" s="148"/>
      <c r="D477" s="149" t="s">
        <v>153</v>
      </c>
      <c r="E477" s="150" t="s">
        <v>1</v>
      </c>
      <c r="F477" s="151" t="s">
        <v>272</v>
      </c>
      <c r="H477" s="150" t="s">
        <v>1</v>
      </c>
      <c r="I477" s="152"/>
      <c r="L477" s="148"/>
      <c r="M477" s="153"/>
      <c r="T477" s="154"/>
      <c r="AT477" s="150" t="s">
        <v>153</v>
      </c>
      <c r="AU477" s="150" t="s">
        <v>81</v>
      </c>
      <c r="AV477" s="12" t="s">
        <v>79</v>
      </c>
      <c r="AW477" s="12" t="s">
        <v>28</v>
      </c>
      <c r="AX477" s="12" t="s">
        <v>71</v>
      </c>
      <c r="AY477" s="150" t="s">
        <v>144</v>
      </c>
    </row>
    <row r="478" spans="2:65" s="13" customFormat="1">
      <c r="B478" s="155"/>
      <c r="D478" s="149" t="s">
        <v>153</v>
      </c>
      <c r="E478" s="156" t="s">
        <v>1</v>
      </c>
      <c r="F478" s="157" t="s">
        <v>1603</v>
      </c>
      <c r="H478" s="158">
        <v>6.4640000000000004</v>
      </c>
      <c r="I478" s="159"/>
      <c r="L478" s="155"/>
      <c r="M478" s="160"/>
      <c r="T478" s="161"/>
      <c r="AT478" s="156" t="s">
        <v>153</v>
      </c>
      <c r="AU478" s="156" t="s">
        <v>81</v>
      </c>
      <c r="AV478" s="13" t="s">
        <v>81</v>
      </c>
      <c r="AW478" s="13" t="s">
        <v>28</v>
      </c>
      <c r="AX478" s="13" t="s">
        <v>71</v>
      </c>
      <c r="AY478" s="156" t="s">
        <v>144</v>
      </c>
    </row>
    <row r="479" spans="2:65" s="12" customFormat="1">
      <c r="B479" s="148"/>
      <c r="D479" s="149" t="s">
        <v>153</v>
      </c>
      <c r="E479" s="150" t="s">
        <v>1</v>
      </c>
      <c r="F479" s="151" t="s">
        <v>234</v>
      </c>
      <c r="H479" s="150" t="s">
        <v>1</v>
      </c>
      <c r="I479" s="152"/>
      <c r="L479" s="148"/>
      <c r="M479" s="153"/>
      <c r="T479" s="154"/>
      <c r="AT479" s="150" t="s">
        <v>153</v>
      </c>
      <c r="AU479" s="150" t="s">
        <v>81</v>
      </c>
      <c r="AV479" s="12" t="s">
        <v>79</v>
      </c>
      <c r="AW479" s="12" t="s">
        <v>28</v>
      </c>
      <c r="AX479" s="12" t="s">
        <v>71</v>
      </c>
      <c r="AY479" s="150" t="s">
        <v>144</v>
      </c>
    </row>
    <row r="480" spans="2:65" s="13" customFormat="1">
      <c r="B480" s="155"/>
      <c r="D480" s="149" t="s">
        <v>153</v>
      </c>
      <c r="E480" s="156" t="s">
        <v>1</v>
      </c>
      <c r="F480" s="157" t="s">
        <v>1604</v>
      </c>
      <c r="H480" s="158">
        <v>3.2490000000000001</v>
      </c>
      <c r="I480" s="159"/>
      <c r="L480" s="155"/>
      <c r="M480" s="160"/>
      <c r="T480" s="161"/>
      <c r="AT480" s="156" t="s">
        <v>153</v>
      </c>
      <c r="AU480" s="156" t="s">
        <v>81</v>
      </c>
      <c r="AV480" s="13" t="s">
        <v>81</v>
      </c>
      <c r="AW480" s="13" t="s">
        <v>28</v>
      </c>
      <c r="AX480" s="13" t="s">
        <v>71</v>
      </c>
      <c r="AY480" s="156" t="s">
        <v>144</v>
      </c>
    </row>
    <row r="481" spans="2:51" s="12" customFormat="1">
      <c r="B481" s="148"/>
      <c r="D481" s="149" t="s">
        <v>153</v>
      </c>
      <c r="E481" s="150" t="s">
        <v>1</v>
      </c>
      <c r="F481" s="151" t="s">
        <v>240</v>
      </c>
      <c r="H481" s="150" t="s">
        <v>1</v>
      </c>
      <c r="I481" s="152"/>
      <c r="L481" s="148"/>
      <c r="M481" s="153"/>
      <c r="T481" s="154"/>
      <c r="AT481" s="150" t="s">
        <v>153</v>
      </c>
      <c r="AU481" s="150" t="s">
        <v>81</v>
      </c>
      <c r="AV481" s="12" t="s">
        <v>79</v>
      </c>
      <c r="AW481" s="12" t="s">
        <v>28</v>
      </c>
      <c r="AX481" s="12" t="s">
        <v>71</v>
      </c>
      <c r="AY481" s="150" t="s">
        <v>144</v>
      </c>
    </row>
    <row r="482" spans="2:51" s="13" customFormat="1">
      <c r="B482" s="155"/>
      <c r="D482" s="149" t="s">
        <v>153</v>
      </c>
      <c r="E482" s="156" t="s">
        <v>1</v>
      </c>
      <c r="F482" s="157" t="s">
        <v>1605</v>
      </c>
      <c r="H482" s="158">
        <v>8.6790000000000003</v>
      </c>
      <c r="I482" s="159"/>
      <c r="L482" s="155"/>
      <c r="M482" s="160"/>
      <c r="T482" s="161"/>
      <c r="AT482" s="156" t="s">
        <v>153</v>
      </c>
      <c r="AU482" s="156" t="s">
        <v>81</v>
      </c>
      <c r="AV482" s="13" t="s">
        <v>81</v>
      </c>
      <c r="AW482" s="13" t="s">
        <v>28</v>
      </c>
      <c r="AX482" s="13" t="s">
        <v>71</v>
      </c>
      <c r="AY482" s="156" t="s">
        <v>144</v>
      </c>
    </row>
    <row r="483" spans="2:51" s="14" customFormat="1">
      <c r="B483" s="173"/>
      <c r="D483" s="149" t="s">
        <v>153</v>
      </c>
      <c r="E483" s="174" t="s">
        <v>1</v>
      </c>
      <c r="F483" s="175" t="s">
        <v>178</v>
      </c>
      <c r="H483" s="176">
        <v>18.391999999999999</v>
      </c>
      <c r="I483" s="177"/>
      <c r="L483" s="173"/>
      <c r="M483" s="178"/>
      <c r="T483" s="179"/>
      <c r="AT483" s="174" t="s">
        <v>153</v>
      </c>
      <c r="AU483" s="174" t="s">
        <v>81</v>
      </c>
      <c r="AV483" s="14" t="s">
        <v>145</v>
      </c>
      <c r="AW483" s="14" t="s">
        <v>28</v>
      </c>
      <c r="AX483" s="14" t="s">
        <v>71</v>
      </c>
      <c r="AY483" s="174" t="s">
        <v>144</v>
      </c>
    </row>
    <row r="484" spans="2:51" s="12" customFormat="1">
      <c r="B484" s="148"/>
      <c r="D484" s="149" t="s">
        <v>153</v>
      </c>
      <c r="E484" s="150" t="s">
        <v>1</v>
      </c>
      <c r="F484" s="151" t="s">
        <v>1606</v>
      </c>
      <c r="H484" s="150" t="s">
        <v>1</v>
      </c>
      <c r="I484" s="152"/>
      <c r="L484" s="148"/>
      <c r="M484" s="153"/>
      <c r="T484" s="154"/>
      <c r="AT484" s="150" t="s">
        <v>153</v>
      </c>
      <c r="AU484" s="150" t="s">
        <v>81</v>
      </c>
      <c r="AV484" s="12" t="s">
        <v>79</v>
      </c>
      <c r="AW484" s="12" t="s">
        <v>28</v>
      </c>
      <c r="AX484" s="12" t="s">
        <v>71</v>
      </c>
      <c r="AY484" s="150" t="s">
        <v>144</v>
      </c>
    </row>
    <row r="485" spans="2:51" s="13" customFormat="1">
      <c r="B485" s="155"/>
      <c r="D485" s="149" t="s">
        <v>153</v>
      </c>
      <c r="E485" s="156" t="s">
        <v>1</v>
      </c>
      <c r="F485" s="157" t="s">
        <v>1607</v>
      </c>
      <c r="H485" s="158">
        <v>13.536</v>
      </c>
      <c r="I485" s="159"/>
      <c r="L485" s="155"/>
      <c r="M485" s="160"/>
      <c r="T485" s="161"/>
      <c r="AT485" s="156" t="s">
        <v>153</v>
      </c>
      <c r="AU485" s="156" t="s">
        <v>81</v>
      </c>
      <c r="AV485" s="13" t="s">
        <v>81</v>
      </c>
      <c r="AW485" s="13" t="s">
        <v>28</v>
      </c>
      <c r="AX485" s="13" t="s">
        <v>71</v>
      </c>
      <c r="AY485" s="156" t="s">
        <v>144</v>
      </c>
    </row>
    <row r="486" spans="2:51" s="14" customFormat="1">
      <c r="B486" s="173"/>
      <c r="D486" s="149" t="s">
        <v>153</v>
      </c>
      <c r="E486" s="174" t="s">
        <v>1</v>
      </c>
      <c r="F486" s="175" t="s">
        <v>178</v>
      </c>
      <c r="H486" s="176">
        <v>13.536</v>
      </c>
      <c r="I486" s="177"/>
      <c r="L486" s="173"/>
      <c r="M486" s="178"/>
      <c r="T486" s="179"/>
      <c r="AT486" s="174" t="s">
        <v>153</v>
      </c>
      <c r="AU486" s="174" t="s">
        <v>81</v>
      </c>
      <c r="AV486" s="14" t="s">
        <v>145</v>
      </c>
      <c r="AW486" s="14" t="s">
        <v>28</v>
      </c>
      <c r="AX486" s="14" t="s">
        <v>71</v>
      </c>
      <c r="AY486" s="174" t="s">
        <v>144</v>
      </c>
    </row>
    <row r="487" spans="2:51" s="12" customFormat="1">
      <c r="B487" s="148"/>
      <c r="D487" s="149" t="s">
        <v>153</v>
      </c>
      <c r="E487" s="150" t="s">
        <v>1</v>
      </c>
      <c r="F487" s="151" t="s">
        <v>1608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51" s="13" customFormat="1">
      <c r="B488" s="155"/>
      <c r="D488" s="149" t="s">
        <v>153</v>
      </c>
      <c r="E488" s="156" t="s">
        <v>1</v>
      </c>
      <c r="F488" s="157" t="s">
        <v>1459</v>
      </c>
      <c r="H488" s="158">
        <v>6.3579999999999997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51" s="14" customFormat="1">
      <c r="B489" s="173"/>
      <c r="D489" s="149" t="s">
        <v>153</v>
      </c>
      <c r="E489" s="174" t="s">
        <v>1</v>
      </c>
      <c r="F489" s="175" t="s">
        <v>178</v>
      </c>
      <c r="H489" s="176">
        <v>6.3579999999999997</v>
      </c>
      <c r="I489" s="177"/>
      <c r="L489" s="173"/>
      <c r="M489" s="178"/>
      <c r="T489" s="179"/>
      <c r="AT489" s="174" t="s">
        <v>153</v>
      </c>
      <c r="AU489" s="174" t="s">
        <v>81</v>
      </c>
      <c r="AV489" s="14" t="s">
        <v>145</v>
      </c>
      <c r="AW489" s="14" t="s">
        <v>28</v>
      </c>
      <c r="AX489" s="14" t="s">
        <v>71</v>
      </c>
      <c r="AY489" s="174" t="s">
        <v>144</v>
      </c>
    </row>
    <row r="490" spans="2:51" s="12" customFormat="1">
      <c r="B490" s="148"/>
      <c r="D490" s="149" t="s">
        <v>153</v>
      </c>
      <c r="E490" s="150" t="s">
        <v>1</v>
      </c>
      <c r="F490" s="151" t="s">
        <v>1609</v>
      </c>
      <c r="H490" s="150" t="s">
        <v>1</v>
      </c>
      <c r="I490" s="152"/>
      <c r="L490" s="148"/>
      <c r="M490" s="153"/>
      <c r="T490" s="154"/>
      <c r="AT490" s="150" t="s">
        <v>153</v>
      </c>
      <c r="AU490" s="150" t="s">
        <v>81</v>
      </c>
      <c r="AV490" s="12" t="s">
        <v>79</v>
      </c>
      <c r="AW490" s="12" t="s">
        <v>28</v>
      </c>
      <c r="AX490" s="12" t="s">
        <v>71</v>
      </c>
      <c r="AY490" s="150" t="s">
        <v>144</v>
      </c>
    </row>
    <row r="491" spans="2:51" s="13" customFormat="1">
      <c r="B491" s="155"/>
      <c r="D491" s="149" t="s">
        <v>153</v>
      </c>
      <c r="E491" s="156" t="s">
        <v>1</v>
      </c>
      <c r="F491" s="157" t="s">
        <v>223</v>
      </c>
      <c r="H491" s="158">
        <v>43.51</v>
      </c>
      <c r="I491" s="159"/>
      <c r="L491" s="155"/>
      <c r="M491" s="160"/>
      <c r="T491" s="161"/>
      <c r="AT491" s="156" t="s">
        <v>153</v>
      </c>
      <c r="AU491" s="156" t="s">
        <v>81</v>
      </c>
      <c r="AV491" s="13" t="s">
        <v>81</v>
      </c>
      <c r="AW491" s="13" t="s">
        <v>28</v>
      </c>
      <c r="AX491" s="13" t="s">
        <v>71</v>
      </c>
      <c r="AY491" s="156" t="s">
        <v>144</v>
      </c>
    </row>
    <row r="492" spans="2:51" s="14" customFormat="1">
      <c r="B492" s="173"/>
      <c r="D492" s="149" t="s">
        <v>153</v>
      </c>
      <c r="E492" s="174" t="s">
        <v>1</v>
      </c>
      <c r="F492" s="175" t="s">
        <v>178</v>
      </c>
      <c r="H492" s="176">
        <v>43.51</v>
      </c>
      <c r="I492" s="177"/>
      <c r="L492" s="173"/>
      <c r="M492" s="178"/>
      <c r="T492" s="179"/>
      <c r="AT492" s="174" t="s">
        <v>153</v>
      </c>
      <c r="AU492" s="174" t="s">
        <v>81</v>
      </c>
      <c r="AV492" s="14" t="s">
        <v>145</v>
      </c>
      <c r="AW492" s="14" t="s">
        <v>28</v>
      </c>
      <c r="AX492" s="14" t="s">
        <v>71</v>
      </c>
      <c r="AY492" s="174" t="s">
        <v>144</v>
      </c>
    </row>
    <row r="493" spans="2:51" s="15" customFormat="1">
      <c r="B493" s="180"/>
      <c r="D493" s="149" t="s">
        <v>153</v>
      </c>
      <c r="E493" s="181" t="s">
        <v>1</v>
      </c>
      <c r="F493" s="182" t="s">
        <v>182</v>
      </c>
      <c r="H493" s="183">
        <v>97.387</v>
      </c>
      <c r="I493" s="184"/>
      <c r="L493" s="180"/>
      <c r="M493" s="461"/>
      <c r="N493" s="462"/>
      <c r="O493" s="462"/>
      <c r="P493" s="462"/>
      <c r="Q493" s="462"/>
      <c r="R493" s="462"/>
      <c r="S493" s="462"/>
      <c r="T493" s="463"/>
      <c r="AT493" s="181" t="s">
        <v>153</v>
      </c>
      <c r="AU493" s="181" t="s">
        <v>81</v>
      </c>
      <c r="AV493" s="15" t="s">
        <v>151</v>
      </c>
      <c r="AW493" s="15" t="s">
        <v>28</v>
      </c>
      <c r="AX493" s="15" t="s">
        <v>79</v>
      </c>
      <c r="AY493" s="181" t="s">
        <v>144</v>
      </c>
    </row>
    <row r="494" spans="2:51" s="1" customFormat="1" ht="6.95" customHeight="1">
      <c r="B494" s="44"/>
      <c r="C494" s="45"/>
      <c r="D494" s="45"/>
      <c r="E494" s="45"/>
      <c r="F494" s="45"/>
      <c r="G494" s="45"/>
      <c r="H494" s="45"/>
      <c r="I494" s="45"/>
      <c r="J494" s="45"/>
      <c r="K494" s="45"/>
      <c r="L494" s="32"/>
    </row>
  </sheetData>
  <autoFilter ref="C127:K493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3815-B497-4BED-9709-2CF178F11910}">
  <sheetPr>
    <pageSetUpPr fitToPage="1"/>
  </sheetPr>
  <dimension ref="B2:BM494"/>
  <sheetViews>
    <sheetView showGridLines="0" topLeftCell="A401" workbookViewId="0">
      <selection activeCell="E12" sqref="E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1331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N'!K6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1711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N'!AN10="","",'Rekapitulace stavby N'!AN10)</f>
        <v/>
      </c>
      <c r="L14" s="32"/>
    </row>
    <row r="15" spans="2:46" s="1" customFormat="1" ht="18" customHeight="1">
      <c r="B15" s="32"/>
      <c r="E15" s="25" t="str">
        <f>IF('Rekapitulace stavby N'!E11="","",'Rekapitulace stavby N'!E11)</f>
        <v xml:space="preserve"> </v>
      </c>
      <c r="I15" s="27" t="s">
        <v>24</v>
      </c>
      <c r="J15" s="25" t="str">
        <f>IF('Rekapitulace stavby N'!AN11="","",'Rekapitulace stavby N'!AN11)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N'!AN13</f>
        <v>Vyplň údaj</v>
      </c>
      <c r="L17" s="32"/>
    </row>
    <row r="18" spans="2:12" s="1" customFormat="1" ht="18" customHeight="1">
      <c r="B18" s="32"/>
      <c r="E18" s="326" t="str">
        <f>'Rekapitulace stavby N'!E14</f>
        <v>Vyplň údaj</v>
      </c>
      <c r="F18" s="318"/>
      <c r="G18" s="318"/>
      <c r="H18" s="318"/>
      <c r="I18" s="27" t="s">
        <v>24</v>
      </c>
      <c r="J18" s="28" t="str">
        <f>'Rekapitulace stavby N'!AN14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N'!AN16="","",'Rekapitulace stavby N'!AN16)</f>
        <v/>
      </c>
      <c r="L20" s="32"/>
    </row>
    <row r="21" spans="2:12" s="1" customFormat="1" ht="18" customHeight="1">
      <c r="B21" s="32"/>
      <c r="E21" s="25" t="str">
        <f>IF('Rekapitulace stavby N'!E17="","",'Rekapitulace stavby N'!E17)</f>
        <v xml:space="preserve"> </v>
      </c>
      <c r="I21" s="27" t="s">
        <v>24</v>
      </c>
      <c r="J21" s="25" t="str">
        <f>IF('Rekapitulace stavby N'!AN17="","",'Rekapitulace stavby N'!AN17)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N'!AN19="","",'Rekapitulace stavby N'!AN19)</f>
        <v/>
      </c>
      <c r="L23" s="32"/>
    </row>
    <row r="24" spans="2:12" s="1" customFormat="1" ht="18" customHeight="1">
      <c r="B24" s="32"/>
      <c r="E24" s="25" t="str">
        <f>IF('Rekapitulace stavby N'!E20="","",'Rekapitulace stavby N'!E20)</f>
        <v xml:space="preserve"> </v>
      </c>
      <c r="I24" s="27" t="s">
        <v>24</v>
      </c>
      <c r="J24" s="25" t="str">
        <f>IF('Rekapitulace stavby N'!AN20="","",'Rekapitulace stavby N'!AN20)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ROUND((SUM(BE128:BE493)),  2)</f>
        <v>0</v>
      </c>
      <c r="I33" s="92">
        <v>0.21</v>
      </c>
      <c r="J33" s="91">
        <f>ROUND(((SUM(BE128:BE493))*I33),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ROUND((SUM(BF128:BF493)),  2)</f>
        <v>0</v>
      </c>
      <c r="I34" s="92">
        <v>0.15</v>
      </c>
      <c r="J34" s="91">
        <f>ROUND(((SUM(BF128:BF493))*I34),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ROUND((SUM(BG128:BG493)),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ROUND((SUM(BH128:BH493)),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ROUND((SUM(BI128:BI493)),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03bb - 3 NP - typ A a B NEINV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J128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121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1345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customHeight="1">
      <c r="B99" s="108"/>
      <c r="D99" s="109" t="s">
        <v>784</v>
      </c>
      <c r="E99" s="110"/>
      <c r="F99" s="110"/>
      <c r="G99" s="110"/>
      <c r="H99" s="110"/>
      <c r="I99" s="110"/>
      <c r="J99" s="111">
        <f>J198</f>
        <v>0</v>
      </c>
      <c r="L99" s="108"/>
    </row>
    <row r="100" spans="2:12" s="9" customFormat="1" ht="19.899999999999999" customHeight="1">
      <c r="B100" s="108"/>
      <c r="D100" s="109" t="s">
        <v>1346</v>
      </c>
      <c r="E100" s="110"/>
      <c r="F100" s="110"/>
      <c r="G100" s="110"/>
      <c r="H100" s="110"/>
      <c r="I100" s="110"/>
      <c r="J100" s="111">
        <f>J205</f>
        <v>0</v>
      </c>
      <c r="L100" s="108"/>
    </row>
    <row r="101" spans="2:12" s="9" customFormat="1" ht="19.899999999999999" customHeight="1">
      <c r="B101" s="108"/>
      <c r="D101" s="109" t="s">
        <v>1347</v>
      </c>
      <c r="E101" s="110"/>
      <c r="F101" s="110"/>
      <c r="G101" s="110"/>
      <c r="H101" s="110"/>
      <c r="I101" s="110"/>
      <c r="J101" s="111">
        <f>J213</f>
        <v>0</v>
      </c>
      <c r="L101" s="108"/>
    </row>
    <row r="102" spans="2:12" s="9" customFormat="1" ht="19.899999999999999" customHeight="1">
      <c r="B102" s="108"/>
      <c r="D102" s="109" t="s">
        <v>122</v>
      </c>
      <c r="E102" s="110"/>
      <c r="F102" s="110"/>
      <c r="G102" s="110"/>
      <c r="H102" s="110"/>
      <c r="I102" s="110"/>
      <c r="J102" s="111">
        <f>J217</f>
        <v>0</v>
      </c>
      <c r="L102" s="108"/>
    </row>
    <row r="103" spans="2:12" s="9" customFormat="1" ht="19.899999999999999" customHeight="1">
      <c r="B103" s="108"/>
      <c r="D103" s="109" t="s">
        <v>124</v>
      </c>
      <c r="E103" s="110"/>
      <c r="F103" s="110"/>
      <c r="G103" s="110"/>
      <c r="H103" s="110"/>
      <c r="I103" s="110"/>
      <c r="J103" s="111">
        <f>J219</f>
        <v>0</v>
      </c>
      <c r="L103" s="108"/>
    </row>
    <row r="104" spans="2:12" s="9" customFormat="1" ht="19.899999999999999" customHeight="1">
      <c r="B104" s="108"/>
      <c r="D104" s="109" t="s">
        <v>125</v>
      </c>
      <c r="E104" s="110"/>
      <c r="F104" s="110"/>
      <c r="G104" s="110"/>
      <c r="H104" s="110"/>
      <c r="I104" s="110"/>
      <c r="J104" s="111">
        <f>J320</f>
        <v>0</v>
      </c>
      <c r="L104" s="108"/>
    </row>
    <row r="105" spans="2:12" s="9" customFormat="1" ht="19.899999999999999" customHeight="1">
      <c r="B105" s="108"/>
      <c r="D105" s="109" t="s">
        <v>126</v>
      </c>
      <c r="E105" s="110"/>
      <c r="F105" s="110"/>
      <c r="G105" s="110"/>
      <c r="H105" s="110"/>
      <c r="I105" s="110"/>
      <c r="J105" s="111">
        <f>J327</f>
        <v>0</v>
      </c>
      <c r="L105" s="108"/>
    </row>
    <row r="106" spans="2:12" s="9" customFormat="1" ht="19.899999999999999" customHeight="1">
      <c r="B106" s="108"/>
      <c r="D106" s="109" t="s">
        <v>127</v>
      </c>
      <c r="E106" s="110"/>
      <c r="F106" s="110"/>
      <c r="G106" s="110"/>
      <c r="H106" s="110"/>
      <c r="I106" s="110"/>
      <c r="J106" s="111">
        <f>J373</f>
        <v>0</v>
      </c>
      <c r="L106" s="108"/>
    </row>
    <row r="107" spans="2:12" s="9" customFormat="1" ht="19.899999999999999" customHeight="1">
      <c r="B107" s="108"/>
      <c r="D107" s="109" t="s">
        <v>1348</v>
      </c>
      <c r="E107" s="110"/>
      <c r="F107" s="110"/>
      <c r="G107" s="110"/>
      <c r="H107" s="110"/>
      <c r="I107" s="110"/>
      <c r="J107" s="111">
        <f>J447</f>
        <v>0</v>
      </c>
      <c r="L107" s="108"/>
    </row>
    <row r="108" spans="2:12" s="9" customFormat="1" ht="19.899999999999999" customHeight="1">
      <c r="B108" s="108"/>
      <c r="D108" s="109" t="s">
        <v>128</v>
      </c>
      <c r="E108" s="110"/>
      <c r="F108" s="110"/>
      <c r="G108" s="110"/>
      <c r="H108" s="110"/>
      <c r="I108" s="110"/>
      <c r="J108" s="111">
        <f>J466</f>
        <v>0</v>
      </c>
      <c r="L108" s="108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129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15</v>
      </c>
      <c r="L117" s="32"/>
    </row>
    <row r="118" spans="2:63" s="1" customFormat="1" ht="26.25" customHeight="1">
      <c r="B118" s="32"/>
      <c r="E118" s="324" t="str">
        <f>E7</f>
        <v>UK Kam - Reko sdílených sociálek a kuchyní na 3 blocích, kolej Na Kotli, Hradec Králové</v>
      </c>
      <c r="F118" s="325"/>
      <c r="G118" s="325"/>
      <c r="H118" s="325"/>
      <c r="L118" s="32"/>
    </row>
    <row r="119" spans="2:63" s="1" customFormat="1" ht="12" customHeight="1">
      <c r="B119" s="32"/>
      <c r="C119" s="27" t="s">
        <v>107</v>
      </c>
      <c r="L119" s="32"/>
    </row>
    <row r="120" spans="2:63" s="1" customFormat="1" ht="16.5" customHeight="1">
      <c r="B120" s="32"/>
      <c r="E120" s="303" t="str">
        <f>E9</f>
        <v>03bb - 3 NP - typ A a B NEINV</v>
      </c>
      <c r="F120" s="323"/>
      <c r="G120" s="323"/>
      <c r="H120" s="32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F12</f>
        <v xml:space="preserve"> </v>
      </c>
      <c r="I122" s="27" t="s">
        <v>21</v>
      </c>
      <c r="J122" s="52" t="str">
        <f>IF(J12="","",J12)</f>
        <v/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E15</f>
        <v xml:space="preserve"> </v>
      </c>
      <c r="I124" s="27" t="s">
        <v>27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25</v>
      </c>
      <c r="F125" s="25" t="str">
        <f>IF(E18="","",E18)</f>
        <v>Vyplň údaj</v>
      </c>
      <c r="I125" s="27" t="s">
        <v>29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130</v>
      </c>
      <c r="D127" s="114" t="s">
        <v>56</v>
      </c>
      <c r="E127" s="114" t="s">
        <v>52</v>
      </c>
      <c r="F127" s="114" t="s">
        <v>53</v>
      </c>
      <c r="G127" s="114" t="s">
        <v>131</v>
      </c>
      <c r="H127" s="114" t="s">
        <v>132</v>
      </c>
      <c r="I127" s="114" t="s">
        <v>133</v>
      </c>
      <c r="J127" s="115" t="s">
        <v>111</v>
      </c>
      <c r="K127" s="116" t="s">
        <v>134</v>
      </c>
      <c r="L127" s="112"/>
      <c r="M127" s="59" t="s">
        <v>1</v>
      </c>
      <c r="N127" s="60" t="s">
        <v>35</v>
      </c>
      <c r="O127" s="60" t="s">
        <v>135</v>
      </c>
      <c r="P127" s="60" t="s">
        <v>136</v>
      </c>
      <c r="Q127" s="60" t="s">
        <v>137</v>
      </c>
      <c r="R127" s="60" t="s">
        <v>138</v>
      </c>
      <c r="S127" s="60" t="s">
        <v>139</v>
      </c>
      <c r="T127" s="61" t="s">
        <v>140</v>
      </c>
    </row>
    <row r="128" spans="2:63" s="1" customFormat="1" ht="22.9" customHeight="1">
      <c r="B128" s="32"/>
      <c r="C128" s="64" t="s">
        <v>141</v>
      </c>
      <c r="J128" s="117">
        <f>BK128</f>
        <v>0</v>
      </c>
      <c r="L128" s="32"/>
      <c r="M128" s="62"/>
      <c r="N128" s="53"/>
      <c r="O128" s="53"/>
      <c r="P128" s="118">
        <f>P129</f>
        <v>0</v>
      </c>
      <c r="Q128" s="53"/>
      <c r="R128" s="118">
        <f>R129</f>
        <v>9.8160188800000014</v>
      </c>
      <c r="S128" s="53"/>
      <c r="T128" s="119">
        <f>T129</f>
        <v>0</v>
      </c>
      <c r="AT128" s="17" t="s">
        <v>70</v>
      </c>
      <c r="AU128" s="17" t="s">
        <v>113</v>
      </c>
      <c r="BK128" s="120">
        <f>BK129</f>
        <v>0</v>
      </c>
    </row>
    <row r="129" spans="2:65" s="11" customFormat="1" ht="25.9" customHeight="1">
      <c r="B129" s="121"/>
      <c r="D129" s="122" t="s">
        <v>70</v>
      </c>
      <c r="E129" s="123" t="s">
        <v>472</v>
      </c>
      <c r="F129" s="123" t="s">
        <v>473</v>
      </c>
      <c r="I129" s="124"/>
      <c r="J129" s="125">
        <f>BK129</f>
        <v>0</v>
      </c>
      <c r="L129" s="121"/>
      <c r="M129" s="126"/>
      <c r="P129" s="127">
        <f>P130+P198+P205+P213+P217+P219+P320+P327+P373+P447+P466</f>
        <v>0</v>
      </c>
      <c r="R129" s="127">
        <f>R130+R198+R205+R213+R217+R219+R320+R327+R373+R447+R466</f>
        <v>9.8160188800000014</v>
      </c>
      <c r="T129" s="128">
        <f>T130+T198+T205+T213+T217+T219+T320+T327+T373+T447+T466</f>
        <v>0</v>
      </c>
      <c r="AR129" s="122" t="s">
        <v>81</v>
      </c>
      <c r="AT129" s="129" t="s">
        <v>70</v>
      </c>
      <c r="AU129" s="129" t="s">
        <v>71</v>
      </c>
      <c r="AY129" s="122" t="s">
        <v>144</v>
      </c>
      <c r="BK129" s="130">
        <f>BK130+BK198+BK205+BK213+BK217+BK219+BK320+BK327+BK373+BK447+BK466</f>
        <v>0</v>
      </c>
    </row>
    <row r="130" spans="2:65" s="11" customFormat="1" ht="22.9" customHeight="1">
      <c r="B130" s="121"/>
      <c r="D130" s="122" t="s">
        <v>70</v>
      </c>
      <c r="E130" s="131" t="s">
        <v>1349</v>
      </c>
      <c r="F130" s="131" t="s">
        <v>1350</v>
      </c>
      <c r="I130" s="124"/>
      <c r="J130" s="132">
        <f>BK130</f>
        <v>0</v>
      </c>
      <c r="L130" s="121"/>
      <c r="M130" s="126"/>
      <c r="P130" s="127">
        <f>SUM(P131:P197)</f>
        <v>0</v>
      </c>
      <c r="R130" s="127">
        <f>SUM(R131:R197)</f>
        <v>0.65818611999999999</v>
      </c>
      <c r="T130" s="128">
        <f>SUM(T131:T197)</f>
        <v>0</v>
      </c>
      <c r="AR130" s="122" t="s">
        <v>81</v>
      </c>
      <c r="AT130" s="129" t="s">
        <v>70</v>
      </c>
      <c r="AU130" s="129" t="s">
        <v>79</v>
      </c>
      <c r="AY130" s="122" t="s">
        <v>144</v>
      </c>
      <c r="BK130" s="130">
        <f>SUM(BK131:BK197)</f>
        <v>0</v>
      </c>
    </row>
    <row r="131" spans="2:65" s="1" customFormat="1" ht="24.2" customHeight="1">
      <c r="B131" s="133"/>
      <c r="C131" s="134" t="s">
        <v>79</v>
      </c>
      <c r="D131" s="134" t="s">
        <v>147</v>
      </c>
      <c r="E131" s="135" t="s">
        <v>1351</v>
      </c>
      <c r="F131" s="136" t="s">
        <v>1352</v>
      </c>
      <c r="G131" s="137" t="s">
        <v>279</v>
      </c>
      <c r="H131" s="138">
        <v>101.233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36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265</v>
      </c>
      <c r="AT131" s="146" t="s">
        <v>147</v>
      </c>
      <c r="AU131" s="146" t="s">
        <v>81</v>
      </c>
      <c r="AY131" s="17" t="s">
        <v>144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79</v>
      </c>
      <c r="BK131" s="147">
        <f>ROUND(I131*H131,2)</f>
        <v>0</v>
      </c>
      <c r="BL131" s="17" t="s">
        <v>265</v>
      </c>
      <c r="BM131" s="146" t="s">
        <v>1353</v>
      </c>
    </row>
    <row r="132" spans="2:65" s="12" customFormat="1">
      <c r="B132" s="148"/>
      <c r="D132" s="149" t="s">
        <v>153</v>
      </c>
      <c r="E132" s="150" t="s">
        <v>1</v>
      </c>
      <c r="F132" s="151" t="s">
        <v>173</v>
      </c>
      <c r="H132" s="150" t="s">
        <v>1</v>
      </c>
      <c r="I132" s="152"/>
      <c r="L132" s="148"/>
      <c r="M132" s="153"/>
      <c r="T132" s="154"/>
      <c r="AT132" s="150" t="s">
        <v>153</v>
      </c>
      <c r="AU132" s="150" t="s">
        <v>81</v>
      </c>
      <c r="AV132" s="12" t="s">
        <v>79</v>
      </c>
      <c r="AW132" s="12" t="s">
        <v>28</v>
      </c>
      <c r="AX132" s="12" t="s">
        <v>71</v>
      </c>
      <c r="AY132" s="150" t="s">
        <v>144</v>
      </c>
    </row>
    <row r="133" spans="2:65" s="12" customFormat="1">
      <c r="B133" s="148"/>
      <c r="D133" s="149" t="s">
        <v>153</v>
      </c>
      <c r="E133" s="150" t="s">
        <v>1</v>
      </c>
      <c r="F133" s="151" t="s">
        <v>174</v>
      </c>
      <c r="H133" s="150" t="s">
        <v>1</v>
      </c>
      <c r="I133" s="152"/>
      <c r="L133" s="148"/>
      <c r="M133" s="153"/>
      <c r="T133" s="154"/>
      <c r="AT133" s="150" t="s">
        <v>153</v>
      </c>
      <c r="AU133" s="150" t="s">
        <v>81</v>
      </c>
      <c r="AV133" s="12" t="s">
        <v>79</v>
      </c>
      <c r="AW133" s="12" t="s">
        <v>28</v>
      </c>
      <c r="AX133" s="12" t="s">
        <v>71</v>
      </c>
      <c r="AY133" s="150" t="s">
        <v>144</v>
      </c>
    </row>
    <row r="134" spans="2:65" s="13" customFormat="1">
      <c r="B134" s="155"/>
      <c r="D134" s="149" t="s">
        <v>153</v>
      </c>
      <c r="E134" s="156" t="s">
        <v>1</v>
      </c>
      <c r="F134" s="157" t="s">
        <v>312</v>
      </c>
      <c r="H134" s="158">
        <v>14.19</v>
      </c>
      <c r="I134" s="159"/>
      <c r="L134" s="155"/>
      <c r="M134" s="160"/>
      <c r="T134" s="161"/>
      <c r="AT134" s="156" t="s">
        <v>153</v>
      </c>
      <c r="AU134" s="156" t="s">
        <v>81</v>
      </c>
      <c r="AV134" s="13" t="s">
        <v>81</v>
      </c>
      <c r="AW134" s="13" t="s">
        <v>28</v>
      </c>
      <c r="AX134" s="13" t="s">
        <v>71</v>
      </c>
      <c r="AY134" s="156" t="s">
        <v>144</v>
      </c>
    </row>
    <row r="135" spans="2:65" s="14" customFormat="1">
      <c r="B135" s="173"/>
      <c r="D135" s="149" t="s">
        <v>153</v>
      </c>
      <c r="E135" s="174" t="s">
        <v>1</v>
      </c>
      <c r="F135" s="175" t="s">
        <v>178</v>
      </c>
      <c r="H135" s="176">
        <v>14.19</v>
      </c>
      <c r="I135" s="177"/>
      <c r="L135" s="173"/>
      <c r="M135" s="178"/>
      <c r="T135" s="179"/>
      <c r="AT135" s="174" t="s">
        <v>153</v>
      </c>
      <c r="AU135" s="174" t="s">
        <v>81</v>
      </c>
      <c r="AV135" s="14" t="s">
        <v>145</v>
      </c>
      <c r="AW135" s="14" t="s">
        <v>28</v>
      </c>
      <c r="AX135" s="14" t="s">
        <v>71</v>
      </c>
      <c r="AY135" s="174" t="s">
        <v>144</v>
      </c>
    </row>
    <row r="136" spans="2:65" s="12" customFormat="1">
      <c r="B136" s="148"/>
      <c r="D136" s="149" t="s">
        <v>153</v>
      </c>
      <c r="E136" s="150" t="s">
        <v>1</v>
      </c>
      <c r="F136" s="151" t="s">
        <v>179</v>
      </c>
      <c r="H136" s="150" t="s">
        <v>1</v>
      </c>
      <c r="I136" s="152"/>
      <c r="L136" s="148"/>
      <c r="M136" s="153"/>
      <c r="T136" s="154"/>
      <c r="AT136" s="150" t="s">
        <v>153</v>
      </c>
      <c r="AU136" s="150" t="s">
        <v>81</v>
      </c>
      <c r="AV136" s="12" t="s">
        <v>79</v>
      </c>
      <c r="AW136" s="12" t="s">
        <v>28</v>
      </c>
      <c r="AX136" s="12" t="s">
        <v>71</v>
      </c>
      <c r="AY136" s="150" t="s">
        <v>144</v>
      </c>
    </row>
    <row r="137" spans="2:65" s="13" customFormat="1">
      <c r="B137" s="155"/>
      <c r="D137" s="149" t="s">
        <v>153</v>
      </c>
      <c r="E137" s="156" t="s">
        <v>1</v>
      </c>
      <c r="F137" s="157" t="s">
        <v>313</v>
      </c>
      <c r="H137" s="158">
        <v>10.29</v>
      </c>
      <c r="I137" s="159"/>
      <c r="L137" s="155"/>
      <c r="M137" s="160"/>
      <c r="T137" s="161"/>
      <c r="AT137" s="156" t="s">
        <v>153</v>
      </c>
      <c r="AU137" s="156" t="s">
        <v>81</v>
      </c>
      <c r="AV137" s="13" t="s">
        <v>81</v>
      </c>
      <c r="AW137" s="13" t="s">
        <v>28</v>
      </c>
      <c r="AX137" s="13" t="s">
        <v>71</v>
      </c>
      <c r="AY137" s="156" t="s">
        <v>144</v>
      </c>
    </row>
    <row r="138" spans="2:65" s="14" customFormat="1">
      <c r="B138" s="173"/>
      <c r="D138" s="149" t="s">
        <v>153</v>
      </c>
      <c r="E138" s="174" t="s">
        <v>1</v>
      </c>
      <c r="F138" s="175" t="s">
        <v>178</v>
      </c>
      <c r="H138" s="176">
        <v>10.29</v>
      </c>
      <c r="I138" s="177"/>
      <c r="L138" s="173"/>
      <c r="M138" s="178"/>
      <c r="T138" s="179"/>
      <c r="AT138" s="174" t="s">
        <v>153</v>
      </c>
      <c r="AU138" s="174" t="s">
        <v>81</v>
      </c>
      <c r="AV138" s="14" t="s">
        <v>145</v>
      </c>
      <c r="AW138" s="14" t="s">
        <v>28</v>
      </c>
      <c r="AX138" s="14" t="s">
        <v>71</v>
      </c>
      <c r="AY138" s="174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174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2" customFormat="1">
      <c r="B140" s="148"/>
      <c r="D140" s="149" t="s">
        <v>153</v>
      </c>
      <c r="E140" s="150" t="s">
        <v>1</v>
      </c>
      <c r="F140" s="151" t="s">
        <v>230</v>
      </c>
      <c r="H140" s="150" t="s">
        <v>1</v>
      </c>
      <c r="I140" s="152"/>
      <c r="L140" s="148"/>
      <c r="M140" s="153"/>
      <c r="T140" s="154"/>
      <c r="AT140" s="150" t="s">
        <v>153</v>
      </c>
      <c r="AU140" s="150" t="s">
        <v>81</v>
      </c>
      <c r="AV140" s="12" t="s">
        <v>79</v>
      </c>
      <c r="AW140" s="12" t="s">
        <v>28</v>
      </c>
      <c r="AX140" s="12" t="s">
        <v>71</v>
      </c>
      <c r="AY140" s="150" t="s">
        <v>144</v>
      </c>
    </row>
    <row r="141" spans="2:65" s="13" customFormat="1">
      <c r="B141" s="155"/>
      <c r="D141" s="149" t="s">
        <v>153</v>
      </c>
      <c r="E141" s="156" t="s">
        <v>1</v>
      </c>
      <c r="F141" s="157" t="s">
        <v>1354</v>
      </c>
      <c r="H141" s="158">
        <v>11.87</v>
      </c>
      <c r="I141" s="159"/>
      <c r="L141" s="155"/>
      <c r="M141" s="160"/>
      <c r="T141" s="161"/>
      <c r="AT141" s="156" t="s">
        <v>153</v>
      </c>
      <c r="AU141" s="156" t="s">
        <v>81</v>
      </c>
      <c r="AV141" s="13" t="s">
        <v>81</v>
      </c>
      <c r="AW141" s="13" t="s">
        <v>28</v>
      </c>
      <c r="AX141" s="13" t="s">
        <v>71</v>
      </c>
      <c r="AY141" s="156" t="s">
        <v>144</v>
      </c>
    </row>
    <row r="142" spans="2:65" s="12" customFormat="1">
      <c r="B142" s="148"/>
      <c r="D142" s="149" t="s">
        <v>153</v>
      </c>
      <c r="E142" s="150" t="s">
        <v>1</v>
      </c>
      <c r="F142" s="151" t="s">
        <v>232</v>
      </c>
      <c r="H142" s="150" t="s">
        <v>1</v>
      </c>
      <c r="I142" s="152"/>
      <c r="L142" s="148"/>
      <c r="M142" s="153"/>
      <c r="T142" s="154"/>
      <c r="AT142" s="150" t="s">
        <v>153</v>
      </c>
      <c r="AU142" s="150" t="s">
        <v>81</v>
      </c>
      <c r="AV142" s="12" t="s">
        <v>79</v>
      </c>
      <c r="AW142" s="12" t="s">
        <v>28</v>
      </c>
      <c r="AX142" s="12" t="s">
        <v>71</v>
      </c>
      <c r="AY142" s="150" t="s">
        <v>144</v>
      </c>
    </row>
    <row r="143" spans="2:65" s="13" customFormat="1">
      <c r="B143" s="155"/>
      <c r="D143" s="149" t="s">
        <v>153</v>
      </c>
      <c r="E143" s="156" t="s">
        <v>1</v>
      </c>
      <c r="F143" s="157" t="s">
        <v>1355</v>
      </c>
      <c r="H143" s="158">
        <v>19.02</v>
      </c>
      <c r="I143" s="159"/>
      <c r="L143" s="155"/>
      <c r="M143" s="160"/>
      <c r="T143" s="161"/>
      <c r="AT143" s="156" t="s">
        <v>153</v>
      </c>
      <c r="AU143" s="156" t="s">
        <v>81</v>
      </c>
      <c r="AV143" s="13" t="s">
        <v>81</v>
      </c>
      <c r="AW143" s="13" t="s">
        <v>28</v>
      </c>
      <c r="AX143" s="13" t="s">
        <v>71</v>
      </c>
      <c r="AY143" s="156" t="s">
        <v>144</v>
      </c>
    </row>
    <row r="144" spans="2:65" s="14" customFormat="1">
      <c r="B144" s="173"/>
      <c r="D144" s="149" t="s">
        <v>153</v>
      </c>
      <c r="E144" s="174" t="s">
        <v>1</v>
      </c>
      <c r="F144" s="175" t="s">
        <v>178</v>
      </c>
      <c r="H144" s="176">
        <v>30.89</v>
      </c>
      <c r="I144" s="177"/>
      <c r="L144" s="173"/>
      <c r="M144" s="178"/>
      <c r="T144" s="179"/>
      <c r="AT144" s="174" t="s">
        <v>153</v>
      </c>
      <c r="AU144" s="174" t="s">
        <v>81</v>
      </c>
      <c r="AV144" s="14" t="s">
        <v>145</v>
      </c>
      <c r="AW144" s="14" t="s">
        <v>28</v>
      </c>
      <c r="AX144" s="14" t="s">
        <v>71</v>
      </c>
      <c r="AY144" s="174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179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2" customFormat="1">
      <c r="B146" s="148"/>
      <c r="D146" s="149" t="s">
        <v>153</v>
      </c>
      <c r="E146" s="150" t="s">
        <v>1</v>
      </c>
      <c r="F146" s="151" t="s">
        <v>234</v>
      </c>
      <c r="H146" s="150" t="s">
        <v>1</v>
      </c>
      <c r="I146" s="152"/>
      <c r="L146" s="148"/>
      <c r="M146" s="153"/>
      <c r="T146" s="154"/>
      <c r="AT146" s="150" t="s">
        <v>153</v>
      </c>
      <c r="AU146" s="150" t="s">
        <v>81</v>
      </c>
      <c r="AV146" s="12" t="s">
        <v>79</v>
      </c>
      <c r="AW146" s="12" t="s">
        <v>28</v>
      </c>
      <c r="AX146" s="12" t="s">
        <v>71</v>
      </c>
      <c r="AY146" s="150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1356</v>
      </c>
      <c r="H147" s="158">
        <v>5.6980000000000004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2" customFormat="1">
      <c r="B148" s="148"/>
      <c r="D148" s="149" t="s">
        <v>153</v>
      </c>
      <c r="E148" s="150" t="s">
        <v>1</v>
      </c>
      <c r="F148" s="151" t="s">
        <v>236</v>
      </c>
      <c r="H148" s="150" t="s">
        <v>1</v>
      </c>
      <c r="I148" s="152"/>
      <c r="L148" s="148"/>
      <c r="M148" s="153"/>
      <c r="T148" s="154"/>
      <c r="AT148" s="150" t="s">
        <v>153</v>
      </c>
      <c r="AU148" s="150" t="s">
        <v>81</v>
      </c>
      <c r="AV148" s="12" t="s">
        <v>79</v>
      </c>
      <c r="AW148" s="12" t="s">
        <v>28</v>
      </c>
      <c r="AX148" s="12" t="s">
        <v>71</v>
      </c>
      <c r="AY148" s="150" t="s">
        <v>144</v>
      </c>
    </row>
    <row r="149" spans="2:65" s="13" customFormat="1">
      <c r="B149" s="155"/>
      <c r="D149" s="149" t="s">
        <v>153</v>
      </c>
      <c r="E149" s="156" t="s">
        <v>1</v>
      </c>
      <c r="F149" s="157" t="s">
        <v>1357</v>
      </c>
      <c r="H149" s="158">
        <v>13.15</v>
      </c>
      <c r="I149" s="159"/>
      <c r="L149" s="155"/>
      <c r="M149" s="160"/>
      <c r="T149" s="161"/>
      <c r="AT149" s="156" t="s">
        <v>153</v>
      </c>
      <c r="AU149" s="156" t="s">
        <v>81</v>
      </c>
      <c r="AV149" s="13" t="s">
        <v>81</v>
      </c>
      <c r="AW149" s="13" t="s">
        <v>28</v>
      </c>
      <c r="AX149" s="13" t="s">
        <v>71</v>
      </c>
      <c r="AY149" s="156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238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1358</v>
      </c>
      <c r="H151" s="158">
        <v>27.015000000000001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4" customFormat="1">
      <c r="B152" s="173"/>
      <c r="D152" s="149" t="s">
        <v>153</v>
      </c>
      <c r="E152" s="174" t="s">
        <v>1</v>
      </c>
      <c r="F152" s="175" t="s">
        <v>178</v>
      </c>
      <c r="H152" s="176">
        <v>45.863</v>
      </c>
      <c r="I152" s="177"/>
      <c r="L152" s="173"/>
      <c r="M152" s="178"/>
      <c r="T152" s="179"/>
      <c r="AT152" s="174" t="s">
        <v>153</v>
      </c>
      <c r="AU152" s="174" t="s">
        <v>81</v>
      </c>
      <c r="AV152" s="14" t="s">
        <v>145</v>
      </c>
      <c r="AW152" s="14" t="s">
        <v>28</v>
      </c>
      <c r="AX152" s="14" t="s">
        <v>71</v>
      </c>
      <c r="AY152" s="174" t="s">
        <v>144</v>
      </c>
    </row>
    <row r="153" spans="2:65" s="15" customFormat="1">
      <c r="B153" s="180"/>
      <c r="D153" s="149" t="s">
        <v>153</v>
      </c>
      <c r="E153" s="181" t="s">
        <v>1</v>
      </c>
      <c r="F153" s="182" t="s">
        <v>182</v>
      </c>
      <c r="H153" s="183">
        <v>101.233</v>
      </c>
      <c r="I153" s="184"/>
      <c r="L153" s="180"/>
      <c r="M153" s="185"/>
      <c r="T153" s="186"/>
      <c r="AT153" s="181" t="s">
        <v>153</v>
      </c>
      <c r="AU153" s="181" t="s">
        <v>81</v>
      </c>
      <c r="AV153" s="15" t="s">
        <v>151</v>
      </c>
      <c r="AW153" s="15" t="s">
        <v>28</v>
      </c>
      <c r="AX153" s="15" t="s">
        <v>79</v>
      </c>
      <c r="AY153" s="181" t="s">
        <v>144</v>
      </c>
    </row>
    <row r="154" spans="2:65" s="1" customFormat="1" ht="16.5" customHeight="1">
      <c r="B154" s="133"/>
      <c r="C154" s="162" t="s">
        <v>81</v>
      </c>
      <c r="D154" s="162" t="s">
        <v>163</v>
      </c>
      <c r="E154" s="163" t="s">
        <v>1359</v>
      </c>
      <c r="F154" s="164" t="s">
        <v>1360</v>
      </c>
      <c r="G154" s="165" t="s">
        <v>279</v>
      </c>
      <c r="H154" s="166">
        <v>111.35599999999999</v>
      </c>
      <c r="I154" s="167"/>
      <c r="J154" s="168">
        <f>ROUND(I154*H154,2)</f>
        <v>0</v>
      </c>
      <c r="K154" s="169"/>
      <c r="L154" s="170"/>
      <c r="M154" s="171" t="s">
        <v>1</v>
      </c>
      <c r="N154" s="172" t="s">
        <v>36</v>
      </c>
      <c r="P154" s="144">
        <f>O154*H154</f>
        <v>0</v>
      </c>
      <c r="Q154" s="144">
        <v>8.0000000000000007E-5</v>
      </c>
      <c r="R154" s="144">
        <f>Q154*H154</f>
        <v>8.9084799999999999E-3</v>
      </c>
      <c r="S154" s="144">
        <v>0</v>
      </c>
      <c r="T154" s="145">
        <f>S154*H154</f>
        <v>0</v>
      </c>
      <c r="AR154" s="146" t="s">
        <v>355</v>
      </c>
      <c r="AT154" s="146" t="s">
        <v>163</v>
      </c>
      <c r="AU154" s="146" t="s">
        <v>81</v>
      </c>
      <c r="AY154" s="17" t="s">
        <v>144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79</v>
      </c>
      <c r="BK154" s="147">
        <f>ROUND(I154*H154,2)</f>
        <v>0</v>
      </c>
      <c r="BL154" s="17" t="s">
        <v>265</v>
      </c>
      <c r="BM154" s="146" t="s">
        <v>1361</v>
      </c>
    </row>
    <row r="155" spans="2:65" s="13" customFormat="1">
      <c r="B155" s="155"/>
      <c r="D155" s="149" t="s">
        <v>153</v>
      </c>
      <c r="F155" s="157" t="s">
        <v>1362</v>
      </c>
      <c r="H155" s="158">
        <v>111.35599999999999</v>
      </c>
      <c r="I155" s="159"/>
      <c r="L155" s="155"/>
      <c r="M155" s="160"/>
      <c r="T155" s="161"/>
      <c r="AT155" s="156" t="s">
        <v>153</v>
      </c>
      <c r="AU155" s="156" t="s">
        <v>81</v>
      </c>
      <c r="AV155" s="13" t="s">
        <v>81</v>
      </c>
      <c r="AW155" s="13" t="s">
        <v>3</v>
      </c>
      <c r="AX155" s="13" t="s">
        <v>79</v>
      </c>
      <c r="AY155" s="156" t="s">
        <v>144</v>
      </c>
    </row>
    <row r="156" spans="2:65" s="1" customFormat="1" ht="33" customHeight="1">
      <c r="B156" s="133"/>
      <c r="C156" s="134" t="s">
        <v>145</v>
      </c>
      <c r="D156" s="134" t="s">
        <v>147</v>
      </c>
      <c r="E156" s="135" t="s">
        <v>1363</v>
      </c>
      <c r="F156" s="136" t="s">
        <v>1364</v>
      </c>
      <c r="G156" s="137" t="s">
        <v>171</v>
      </c>
      <c r="H156" s="138">
        <v>37.69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4.5100000000000001E-3</v>
      </c>
      <c r="R156" s="144">
        <f>Q156*H156</f>
        <v>0.16998189999999999</v>
      </c>
      <c r="S156" s="144">
        <v>0</v>
      </c>
      <c r="T156" s="145">
        <f>S156*H156</f>
        <v>0</v>
      </c>
      <c r="AR156" s="146" t="s">
        <v>265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265</v>
      </c>
      <c r="BM156" s="146" t="s">
        <v>1365</v>
      </c>
    </row>
    <row r="157" spans="2:65" s="12" customFormat="1">
      <c r="B157" s="148"/>
      <c r="D157" s="149" t="s">
        <v>153</v>
      </c>
      <c r="E157" s="150" t="s">
        <v>1</v>
      </c>
      <c r="F157" s="151" t="s">
        <v>174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2" customFormat="1">
      <c r="B158" s="148"/>
      <c r="D158" s="149" t="s">
        <v>153</v>
      </c>
      <c r="E158" s="150" t="s">
        <v>1</v>
      </c>
      <c r="F158" s="151" t="s">
        <v>230</v>
      </c>
      <c r="H158" s="150" t="s">
        <v>1</v>
      </c>
      <c r="I158" s="152"/>
      <c r="L158" s="148"/>
      <c r="M158" s="153"/>
      <c r="T158" s="154"/>
      <c r="AT158" s="150" t="s">
        <v>153</v>
      </c>
      <c r="AU158" s="150" t="s">
        <v>81</v>
      </c>
      <c r="AV158" s="12" t="s">
        <v>79</v>
      </c>
      <c r="AW158" s="12" t="s">
        <v>28</v>
      </c>
      <c r="AX158" s="12" t="s">
        <v>71</v>
      </c>
      <c r="AY158" s="150" t="s">
        <v>144</v>
      </c>
    </row>
    <row r="159" spans="2:65" s="13" customFormat="1">
      <c r="B159" s="155"/>
      <c r="D159" s="149" t="s">
        <v>153</v>
      </c>
      <c r="E159" s="156" t="s">
        <v>1</v>
      </c>
      <c r="F159" s="157" t="s">
        <v>231</v>
      </c>
      <c r="H159" s="158">
        <v>8.39</v>
      </c>
      <c r="I159" s="159"/>
      <c r="L159" s="155"/>
      <c r="M159" s="160"/>
      <c r="T159" s="161"/>
      <c r="AT159" s="156" t="s">
        <v>153</v>
      </c>
      <c r="AU159" s="156" t="s">
        <v>81</v>
      </c>
      <c r="AV159" s="13" t="s">
        <v>81</v>
      </c>
      <c r="AW159" s="13" t="s">
        <v>28</v>
      </c>
      <c r="AX159" s="13" t="s">
        <v>71</v>
      </c>
      <c r="AY159" s="156" t="s">
        <v>144</v>
      </c>
    </row>
    <row r="160" spans="2:65" s="12" customFormat="1">
      <c r="B160" s="148"/>
      <c r="D160" s="149" t="s">
        <v>153</v>
      </c>
      <c r="E160" s="150" t="s">
        <v>1</v>
      </c>
      <c r="F160" s="151" t="s">
        <v>232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233</v>
      </c>
      <c r="H161" s="158">
        <v>9.5299999999999994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71</v>
      </c>
      <c r="AY161" s="156" t="s">
        <v>144</v>
      </c>
    </row>
    <row r="162" spans="2:65" s="14" customFormat="1">
      <c r="B162" s="173"/>
      <c r="D162" s="149" t="s">
        <v>153</v>
      </c>
      <c r="E162" s="174" t="s">
        <v>1</v>
      </c>
      <c r="F162" s="175" t="s">
        <v>178</v>
      </c>
      <c r="H162" s="176">
        <v>17.920000000000002</v>
      </c>
      <c r="I162" s="177"/>
      <c r="L162" s="173"/>
      <c r="M162" s="178"/>
      <c r="T162" s="179"/>
      <c r="AT162" s="174" t="s">
        <v>153</v>
      </c>
      <c r="AU162" s="174" t="s">
        <v>81</v>
      </c>
      <c r="AV162" s="14" t="s">
        <v>145</v>
      </c>
      <c r="AW162" s="14" t="s">
        <v>28</v>
      </c>
      <c r="AX162" s="14" t="s">
        <v>71</v>
      </c>
      <c r="AY162" s="174" t="s">
        <v>144</v>
      </c>
    </row>
    <row r="163" spans="2:65" s="12" customFormat="1">
      <c r="B163" s="148"/>
      <c r="D163" s="149" t="s">
        <v>153</v>
      </c>
      <c r="E163" s="150" t="s">
        <v>1</v>
      </c>
      <c r="F163" s="151" t="s">
        <v>179</v>
      </c>
      <c r="H163" s="150" t="s">
        <v>1</v>
      </c>
      <c r="I163" s="152"/>
      <c r="L163" s="148"/>
      <c r="M163" s="153"/>
      <c r="T163" s="154"/>
      <c r="AT163" s="150" t="s">
        <v>153</v>
      </c>
      <c r="AU163" s="150" t="s">
        <v>81</v>
      </c>
      <c r="AV163" s="12" t="s">
        <v>79</v>
      </c>
      <c r="AW163" s="12" t="s">
        <v>28</v>
      </c>
      <c r="AX163" s="12" t="s">
        <v>71</v>
      </c>
      <c r="AY163" s="150" t="s">
        <v>144</v>
      </c>
    </row>
    <row r="164" spans="2:65" s="12" customFormat="1">
      <c r="B164" s="148"/>
      <c r="D164" s="149" t="s">
        <v>153</v>
      </c>
      <c r="E164" s="150" t="s">
        <v>1</v>
      </c>
      <c r="F164" s="151" t="s">
        <v>234</v>
      </c>
      <c r="H164" s="150" t="s">
        <v>1</v>
      </c>
      <c r="I164" s="152"/>
      <c r="L164" s="148"/>
      <c r="M164" s="153"/>
      <c r="T164" s="154"/>
      <c r="AT164" s="150" t="s">
        <v>153</v>
      </c>
      <c r="AU164" s="150" t="s">
        <v>81</v>
      </c>
      <c r="AV164" s="12" t="s">
        <v>79</v>
      </c>
      <c r="AW164" s="12" t="s">
        <v>28</v>
      </c>
      <c r="AX164" s="12" t="s">
        <v>71</v>
      </c>
      <c r="AY164" s="150" t="s">
        <v>144</v>
      </c>
    </row>
    <row r="165" spans="2:65" s="13" customFormat="1">
      <c r="B165" s="155"/>
      <c r="D165" s="149" t="s">
        <v>153</v>
      </c>
      <c r="E165" s="156" t="s">
        <v>1</v>
      </c>
      <c r="F165" s="157" t="s">
        <v>235</v>
      </c>
      <c r="H165" s="158">
        <v>1.71</v>
      </c>
      <c r="I165" s="159"/>
      <c r="L165" s="155"/>
      <c r="M165" s="160"/>
      <c r="T165" s="161"/>
      <c r="AT165" s="156" t="s">
        <v>153</v>
      </c>
      <c r="AU165" s="156" t="s">
        <v>81</v>
      </c>
      <c r="AV165" s="13" t="s">
        <v>81</v>
      </c>
      <c r="AW165" s="13" t="s">
        <v>28</v>
      </c>
      <c r="AX165" s="13" t="s">
        <v>71</v>
      </c>
      <c r="AY165" s="156" t="s">
        <v>144</v>
      </c>
    </row>
    <row r="166" spans="2:65" s="12" customFormat="1">
      <c r="B166" s="148"/>
      <c r="D166" s="149" t="s">
        <v>153</v>
      </c>
      <c r="E166" s="150" t="s">
        <v>1</v>
      </c>
      <c r="F166" s="151" t="s">
        <v>236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237</v>
      </c>
      <c r="H167" s="158">
        <v>8.99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71</v>
      </c>
      <c r="AY167" s="156" t="s">
        <v>144</v>
      </c>
    </row>
    <row r="168" spans="2:65" s="12" customFormat="1">
      <c r="B168" s="148"/>
      <c r="D168" s="149" t="s">
        <v>153</v>
      </c>
      <c r="E168" s="150" t="s">
        <v>1</v>
      </c>
      <c r="F168" s="151" t="s">
        <v>238</v>
      </c>
      <c r="H168" s="150" t="s">
        <v>1</v>
      </c>
      <c r="I168" s="152"/>
      <c r="L168" s="148"/>
      <c r="M168" s="153"/>
      <c r="T168" s="154"/>
      <c r="AT168" s="150" t="s">
        <v>153</v>
      </c>
      <c r="AU168" s="150" t="s">
        <v>81</v>
      </c>
      <c r="AV168" s="12" t="s">
        <v>79</v>
      </c>
      <c r="AW168" s="12" t="s">
        <v>28</v>
      </c>
      <c r="AX168" s="12" t="s">
        <v>71</v>
      </c>
      <c r="AY168" s="150" t="s">
        <v>144</v>
      </c>
    </row>
    <row r="169" spans="2:65" s="13" customFormat="1">
      <c r="B169" s="155"/>
      <c r="D169" s="149" t="s">
        <v>153</v>
      </c>
      <c r="E169" s="156" t="s">
        <v>1</v>
      </c>
      <c r="F169" s="157" t="s">
        <v>239</v>
      </c>
      <c r="H169" s="158">
        <v>9.07</v>
      </c>
      <c r="I169" s="159"/>
      <c r="L169" s="155"/>
      <c r="M169" s="160"/>
      <c r="T169" s="161"/>
      <c r="AT169" s="156" t="s">
        <v>153</v>
      </c>
      <c r="AU169" s="156" t="s">
        <v>81</v>
      </c>
      <c r="AV169" s="13" t="s">
        <v>81</v>
      </c>
      <c r="AW169" s="13" t="s">
        <v>28</v>
      </c>
      <c r="AX169" s="13" t="s">
        <v>71</v>
      </c>
      <c r="AY169" s="156" t="s">
        <v>144</v>
      </c>
    </row>
    <row r="170" spans="2:65" s="14" customFormat="1">
      <c r="B170" s="173"/>
      <c r="D170" s="149" t="s">
        <v>153</v>
      </c>
      <c r="E170" s="174" t="s">
        <v>1</v>
      </c>
      <c r="F170" s="175" t="s">
        <v>178</v>
      </c>
      <c r="H170" s="176">
        <v>19.77</v>
      </c>
      <c r="I170" s="177"/>
      <c r="L170" s="173"/>
      <c r="M170" s="178"/>
      <c r="T170" s="179"/>
      <c r="AT170" s="174" t="s">
        <v>153</v>
      </c>
      <c r="AU170" s="174" t="s">
        <v>81</v>
      </c>
      <c r="AV170" s="14" t="s">
        <v>145</v>
      </c>
      <c r="AW170" s="14" t="s">
        <v>28</v>
      </c>
      <c r="AX170" s="14" t="s">
        <v>71</v>
      </c>
      <c r="AY170" s="174" t="s">
        <v>144</v>
      </c>
    </row>
    <row r="171" spans="2:65" s="15" customFormat="1">
      <c r="B171" s="180"/>
      <c r="D171" s="149" t="s">
        <v>153</v>
      </c>
      <c r="E171" s="181" t="s">
        <v>1</v>
      </c>
      <c r="F171" s="182" t="s">
        <v>182</v>
      </c>
      <c r="H171" s="183">
        <v>37.69</v>
      </c>
      <c r="I171" s="184"/>
      <c r="L171" s="180"/>
      <c r="M171" s="185"/>
      <c r="T171" s="186"/>
      <c r="AT171" s="181" t="s">
        <v>153</v>
      </c>
      <c r="AU171" s="181" t="s">
        <v>81</v>
      </c>
      <c r="AV171" s="15" t="s">
        <v>151</v>
      </c>
      <c r="AW171" s="15" t="s">
        <v>28</v>
      </c>
      <c r="AX171" s="15" t="s">
        <v>79</v>
      </c>
      <c r="AY171" s="181" t="s">
        <v>144</v>
      </c>
    </row>
    <row r="172" spans="2:65" s="1" customFormat="1" ht="24.2" customHeight="1">
      <c r="B172" s="133"/>
      <c r="C172" s="134" t="s">
        <v>151</v>
      </c>
      <c r="D172" s="134" t="s">
        <v>147</v>
      </c>
      <c r="E172" s="135" t="s">
        <v>1366</v>
      </c>
      <c r="F172" s="136" t="s">
        <v>1367</v>
      </c>
      <c r="G172" s="137" t="s">
        <v>171</v>
      </c>
      <c r="H172" s="138">
        <v>106.274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4.5100000000000001E-3</v>
      </c>
      <c r="R172" s="144">
        <f>Q172*H172</f>
        <v>0.47929574000000003</v>
      </c>
      <c r="S172" s="144">
        <v>0</v>
      </c>
      <c r="T172" s="145">
        <f>S172*H172</f>
        <v>0</v>
      </c>
      <c r="AR172" s="146" t="s">
        <v>265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265</v>
      </c>
      <c r="BM172" s="146" t="s">
        <v>1368</v>
      </c>
    </row>
    <row r="173" spans="2:65" s="12" customFormat="1">
      <c r="B173" s="148"/>
      <c r="D173" s="149" t="s">
        <v>153</v>
      </c>
      <c r="E173" s="150" t="s">
        <v>1</v>
      </c>
      <c r="F173" s="151" t="s">
        <v>173</v>
      </c>
      <c r="H173" s="150" t="s">
        <v>1</v>
      </c>
      <c r="I173" s="152"/>
      <c r="L173" s="148"/>
      <c r="M173" s="153"/>
      <c r="T173" s="154"/>
      <c r="AT173" s="150" t="s">
        <v>153</v>
      </c>
      <c r="AU173" s="150" t="s">
        <v>81</v>
      </c>
      <c r="AV173" s="12" t="s">
        <v>79</v>
      </c>
      <c r="AW173" s="12" t="s">
        <v>28</v>
      </c>
      <c r="AX173" s="12" t="s">
        <v>71</v>
      </c>
      <c r="AY173" s="150" t="s">
        <v>144</v>
      </c>
    </row>
    <row r="174" spans="2:65" s="12" customFormat="1">
      <c r="B174" s="148"/>
      <c r="D174" s="149" t="s">
        <v>153</v>
      </c>
      <c r="E174" s="150" t="s">
        <v>1</v>
      </c>
      <c r="F174" s="151" t="s">
        <v>174</v>
      </c>
      <c r="H174" s="150" t="s">
        <v>1</v>
      </c>
      <c r="I174" s="152"/>
      <c r="L174" s="148"/>
      <c r="M174" s="153"/>
      <c r="T174" s="154"/>
      <c r="AT174" s="150" t="s">
        <v>153</v>
      </c>
      <c r="AU174" s="150" t="s">
        <v>81</v>
      </c>
      <c r="AV174" s="12" t="s">
        <v>79</v>
      </c>
      <c r="AW174" s="12" t="s">
        <v>28</v>
      </c>
      <c r="AX174" s="12" t="s">
        <v>71</v>
      </c>
      <c r="AY174" s="150" t="s">
        <v>144</v>
      </c>
    </row>
    <row r="175" spans="2:65" s="13" customFormat="1">
      <c r="B175" s="155"/>
      <c r="D175" s="149" t="s">
        <v>153</v>
      </c>
      <c r="E175" s="156" t="s">
        <v>1</v>
      </c>
      <c r="F175" s="157" t="s">
        <v>1369</v>
      </c>
      <c r="H175" s="158">
        <v>1.7529999999999999</v>
      </c>
      <c r="I175" s="159"/>
      <c r="L175" s="155"/>
      <c r="M175" s="160"/>
      <c r="T175" s="161"/>
      <c r="AT175" s="156" t="s">
        <v>153</v>
      </c>
      <c r="AU175" s="156" t="s">
        <v>81</v>
      </c>
      <c r="AV175" s="13" t="s">
        <v>81</v>
      </c>
      <c r="AW175" s="13" t="s">
        <v>28</v>
      </c>
      <c r="AX175" s="13" t="s">
        <v>71</v>
      </c>
      <c r="AY175" s="156" t="s">
        <v>144</v>
      </c>
    </row>
    <row r="176" spans="2:65" s="13" customFormat="1">
      <c r="B176" s="155"/>
      <c r="D176" s="149" t="s">
        <v>153</v>
      </c>
      <c r="E176" s="156" t="s">
        <v>1</v>
      </c>
      <c r="F176" s="157" t="s">
        <v>1370</v>
      </c>
      <c r="H176" s="158">
        <v>4.2569999999999997</v>
      </c>
      <c r="I176" s="159"/>
      <c r="L176" s="155"/>
      <c r="M176" s="160"/>
      <c r="T176" s="161"/>
      <c r="AT176" s="156" t="s">
        <v>153</v>
      </c>
      <c r="AU176" s="156" t="s">
        <v>81</v>
      </c>
      <c r="AV176" s="13" t="s">
        <v>81</v>
      </c>
      <c r="AW176" s="13" t="s">
        <v>28</v>
      </c>
      <c r="AX176" s="13" t="s">
        <v>71</v>
      </c>
      <c r="AY176" s="156" t="s">
        <v>144</v>
      </c>
    </row>
    <row r="177" spans="2:51" s="14" customFormat="1">
      <c r="B177" s="173"/>
      <c r="D177" s="149" t="s">
        <v>153</v>
      </c>
      <c r="E177" s="174" t="s">
        <v>1</v>
      </c>
      <c r="F177" s="175" t="s">
        <v>178</v>
      </c>
      <c r="H177" s="176">
        <v>6.01</v>
      </c>
      <c r="I177" s="177"/>
      <c r="L177" s="173"/>
      <c r="M177" s="178"/>
      <c r="T177" s="179"/>
      <c r="AT177" s="174" t="s">
        <v>153</v>
      </c>
      <c r="AU177" s="174" t="s">
        <v>81</v>
      </c>
      <c r="AV177" s="14" t="s">
        <v>145</v>
      </c>
      <c r="AW177" s="14" t="s">
        <v>28</v>
      </c>
      <c r="AX177" s="14" t="s">
        <v>71</v>
      </c>
      <c r="AY177" s="174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179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1371</v>
      </c>
      <c r="H179" s="158">
        <v>1.35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3" customFormat="1">
      <c r="B180" s="155"/>
      <c r="D180" s="149" t="s">
        <v>153</v>
      </c>
      <c r="E180" s="156" t="s">
        <v>1</v>
      </c>
      <c r="F180" s="157" t="s">
        <v>1372</v>
      </c>
      <c r="H180" s="158">
        <v>3.0870000000000002</v>
      </c>
      <c r="I180" s="159"/>
      <c r="L180" s="155"/>
      <c r="M180" s="160"/>
      <c r="T180" s="161"/>
      <c r="AT180" s="156" t="s">
        <v>153</v>
      </c>
      <c r="AU180" s="156" t="s">
        <v>81</v>
      </c>
      <c r="AV180" s="13" t="s">
        <v>81</v>
      </c>
      <c r="AW180" s="13" t="s">
        <v>28</v>
      </c>
      <c r="AX180" s="13" t="s">
        <v>71</v>
      </c>
      <c r="AY180" s="156" t="s">
        <v>144</v>
      </c>
    </row>
    <row r="181" spans="2:51" s="14" customFormat="1">
      <c r="B181" s="173"/>
      <c r="D181" s="149" t="s">
        <v>153</v>
      </c>
      <c r="E181" s="174" t="s">
        <v>1</v>
      </c>
      <c r="F181" s="175" t="s">
        <v>178</v>
      </c>
      <c r="H181" s="176">
        <v>4.4370000000000003</v>
      </c>
      <c r="I181" s="177"/>
      <c r="L181" s="173"/>
      <c r="M181" s="178"/>
      <c r="T181" s="179"/>
      <c r="AT181" s="174" t="s">
        <v>153</v>
      </c>
      <c r="AU181" s="174" t="s">
        <v>81</v>
      </c>
      <c r="AV181" s="14" t="s">
        <v>145</v>
      </c>
      <c r="AW181" s="14" t="s">
        <v>28</v>
      </c>
      <c r="AX181" s="14" t="s">
        <v>71</v>
      </c>
      <c r="AY181" s="174" t="s">
        <v>144</v>
      </c>
    </row>
    <row r="182" spans="2:51" s="12" customFormat="1">
      <c r="B182" s="148"/>
      <c r="D182" s="149" t="s">
        <v>153</v>
      </c>
      <c r="E182" s="150" t="s">
        <v>1</v>
      </c>
      <c r="F182" s="151" t="s">
        <v>174</v>
      </c>
      <c r="H182" s="150" t="s">
        <v>1</v>
      </c>
      <c r="I182" s="152"/>
      <c r="L182" s="148"/>
      <c r="M182" s="153"/>
      <c r="T182" s="154"/>
      <c r="AT182" s="150" t="s">
        <v>153</v>
      </c>
      <c r="AU182" s="150" t="s">
        <v>81</v>
      </c>
      <c r="AV182" s="12" t="s">
        <v>79</v>
      </c>
      <c r="AW182" s="12" t="s">
        <v>28</v>
      </c>
      <c r="AX182" s="12" t="s">
        <v>71</v>
      </c>
      <c r="AY182" s="150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230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3" customFormat="1">
      <c r="B184" s="155"/>
      <c r="D184" s="149" t="s">
        <v>153</v>
      </c>
      <c r="E184" s="156" t="s">
        <v>1</v>
      </c>
      <c r="F184" s="157" t="s">
        <v>1373</v>
      </c>
      <c r="H184" s="158">
        <v>9.6709999999999994</v>
      </c>
      <c r="I184" s="159"/>
      <c r="L184" s="155"/>
      <c r="M184" s="160"/>
      <c r="T184" s="161"/>
      <c r="AT184" s="156" t="s">
        <v>153</v>
      </c>
      <c r="AU184" s="156" t="s">
        <v>81</v>
      </c>
      <c r="AV184" s="13" t="s">
        <v>81</v>
      </c>
      <c r="AW184" s="13" t="s">
        <v>28</v>
      </c>
      <c r="AX184" s="13" t="s">
        <v>71</v>
      </c>
      <c r="AY184" s="156" t="s">
        <v>144</v>
      </c>
    </row>
    <row r="185" spans="2:51" s="12" customFormat="1">
      <c r="B185" s="148"/>
      <c r="D185" s="149" t="s">
        <v>153</v>
      </c>
      <c r="E185" s="150" t="s">
        <v>1</v>
      </c>
      <c r="F185" s="151" t="s">
        <v>232</v>
      </c>
      <c r="H185" s="150" t="s">
        <v>1</v>
      </c>
      <c r="I185" s="152"/>
      <c r="L185" s="148"/>
      <c r="M185" s="153"/>
      <c r="T185" s="154"/>
      <c r="AT185" s="150" t="s">
        <v>153</v>
      </c>
      <c r="AU185" s="150" t="s">
        <v>81</v>
      </c>
      <c r="AV185" s="12" t="s">
        <v>79</v>
      </c>
      <c r="AW185" s="12" t="s">
        <v>28</v>
      </c>
      <c r="AX185" s="12" t="s">
        <v>71</v>
      </c>
      <c r="AY185" s="150" t="s">
        <v>144</v>
      </c>
    </row>
    <row r="186" spans="2:51" s="13" customFormat="1" ht="22.5">
      <c r="B186" s="155"/>
      <c r="D186" s="149" t="s">
        <v>153</v>
      </c>
      <c r="E186" s="156" t="s">
        <v>1</v>
      </c>
      <c r="F186" s="157" t="s">
        <v>1374</v>
      </c>
      <c r="H186" s="158">
        <v>40.393999999999998</v>
      </c>
      <c r="I186" s="159"/>
      <c r="L186" s="155"/>
      <c r="M186" s="160"/>
      <c r="T186" s="161"/>
      <c r="AT186" s="156" t="s">
        <v>153</v>
      </c>
      <c r="AU186" s="156" t="s">
        <v>81</v>
      </c>
      <c r="AV186" s="13" t="s">
        <v>81</v>
      </c>
      <c r="AW186" s="13" t="s">
        <v>28</v>
      </c>
      <c r="AX186" s="13" t="s">
        <v>71</v>
      </c>
      <c r="AY186" s="156" t="s">
        <v>144</v>
      </c>
    </row>
    <row r="187" spans="2:51" s="14" customFormat="1">
      <c r="B187" s="173"/>
      <c r="D187" s="149" t="s">
        <v>153</v>
      </c>
      <c r="E187" s="174" t="s">
        <v>1</v>
      </c>
      <c r="F187" s="175" t="s">
        <v>178</v>
      </c>
      <c r="H187" s="176">
        <v>50.064999999999998</v>
      </c>
      <c r="I187" s="177"/>
      <c r="L187" s="173"/>
      <c r="M187" s="178"/>
      <c r="T187" s="179"/>
      <c r="AT187" s="174" t="s">
        <v>153</v>
      </c>
      <c r="AU187" s="174" t="s">
        <v>81</v>
      </c>
      <c r="AV187" s="14" t="s">
        <v>145</v>
      </c>
      <c r="AW187" s="14" t="s">
        <v>28</v>
      </c>
      <c r="AX187" s="14" t="s">
        <v>71</v>
      </c>
      <c r="AY187" s="174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179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2" customFormat="1">
      <c r="B189" s="148"/>
      <c r="D189" s="149" t="s">
        <v>153</v>
      </c>
      <c r="E189" s="150" t="s">
        <v>1</v>
      </c>
      <c r="F189" s="151" t="s">
        <v>234</v>
      </c>
      <c r="H189" s="150" t="s">
        <v>1</v>
      </c>
      <c r="I189" s="152"/>
      <c r="L189" s="148"/>
      <c r="M189" s="153"/>
      <c r="T189" s="154"/>
      <c r="AT189" s="150" t="s">
        <v>153</v>
      </c>
      <c r="AU189" s="150" t="s">
        <v>81</v>
      </c>
      <c r="AV189" s="12" t="s">
        <v>79</v>
      </c>
      <c r="AW189" s="12" t="s">
        <v>28</v>
      </c>
      <c r="AX189" s="12" t="s">
        <v>71</v>
      </c>
      <c r="AY189" s="150" t="s">
        <v>144</v>
      </c>
    </row>
    <row r="190" spans="2:51" s="13" customFormat="1">
      <c r="B190" s="155"/>
      <c r="D190" s="149" t="s">
        <v>153</v>
      </c>
      <c r="E190" s="156" t="s">
        <v>1</v>
      </c>
      <c r="F190" s="157" t="s">
        <v>1375</v>
      </c>
      <c r="H190" s="158">
        <v>2.4889999999999999</v>
      </c>
      <c r="I190" s="159"/>
      <c r="L190" s="155"/>
      <c r="M190" s="160"/>
      <c r="T190" s="161"/>
      <c r="AT190" s="156" t="s">
        <v>153</v>
      </c>
      <c r="AU190" s="156" t="s">
        <v>81</v>
      </c>
      <c r="AV190" s="13" t="s">
        <v>81</v>
      </c>
      <c r="AW190" s="13" t="s">
        <v>28</v>
      </c>
      <c r="AX190" s="13" t="s">
        <v>71</v>
      </c>
      <c r="AY190" s="156" t="s">
        <v>144</v>
      </c>
    </row>
    <row r="191" spans="2:51" s="12" customFormat="1">
      <c r="B191" s="148"/>
      <c r="D191" s="149" t="s">
        <v>153</v>
      </c>
      <c r="E191" s="150" t="s">
        <v>1</v>
      </c>
      <c r="F191" s="151" t="s">
        <v>236</v>
      </c>
      <c r="H191" s="150" t="s">
        <v>1</v>
      </c>
      <c r="I191" s="152"/>
      <c r="L191" s="148"/>
      <c r="M191" s="153"/>
      <c r="T191" s="154"/>
      <c r="AT191" s="150" t="s">
        <v>153</v>
      </c>
      <c r="AU191" s="150" t="s">
        <v>81</v>
      </c>
      <c r="AV191" s="12" t="s">
        <v>79</v>
      </c>
      <c r="AW191" s="12" t="s">
        <v>28</v>
      </c>
      <c r="AX191" s="12" t="s">
        <v>71</v>
      </c>
      <c r="AY191" s="150" t="s">
        <v>144</v>
      </c>
    </row>
    <row r="192" spans="2:51" s="13" customFormat="1">
      <c r="B192" s="155"/>
      <c r="D192" s="149" t="s">
        <v>153</v>
      </c>
      <c r="E192" s="156" t="s">
        <v>1</v>
      </c>
      <c r="F192" s="157" t="s">
        <v>1376</v>
      </c>
      <c r="H192" s="158">
        <v>11.355</v>
      </c>
      <c r="I192" s="159"/>
      <c r="L192" s="155"/>
      <c r="M192" s="160"/>
      <c r="T192" s="161"/>
      <c r="AT192" s="156" t="s">
        <v>153</v>
      </c>
      <c r="AU192" s="156" t="s">
        <v>81</v>
      </c>
      <c r="AV192" s="13" t="s">
        <v>81</v>
      </c>
      <c r="AW192" s="13" t="s">
        <v>28</v>
      </c>
      <c r="AX192" s="13" t="s">
        <v>71</v>
      </c>
      <c r="AY192" s="156" t="s">
        <v>144</v>
      </c>
    </row>
    <row r="193" spans="2:65" s="12" customFormat="1">
      <c r="B193" s="148"/>
      <c r="D193" s="149" t="s">
        <v>153</v>
      </c>
      <c r="E193" s="150" t="s">
        <v>1</v>
      </c>
      <c r="F193" s="151" t="s">
        <v>238</v>
      </c>
      <c r="H193" s="150" t="s">
        <v>1</v>
      </c>
      <c r="I193" s="152"/>
      <c r="L193" s="148"/>
      <c r="M193" s="153"/>
      <c r="T193" s="154"/>
      <c r="AT193" s="150" t="s">
        <v>153</v>
      </c>
      <c r="AU193" s="150" t="s">
        <v>81</v>
      </c>
      <c r="AV193" s="12" t="s">
        <v>79</v>
      </c>
      <c r="AW193" s="12" t="s">
        <v>28</v>
      </c>
      <c r="AX193" s="12" t="s">
        <v>71</v>
      </c>
      <c r="AY193" s="150" t="s">
        <v>144</v>
      </c>
    </row>
    <row r="194" spans="2:65" s="13" customFormat="1" ht="22.5">
      <c r="B194" s="155"/>
      <c r="D194" s="149" t="s">
        <v>153</v>
      </c>
      <c r="E194" s="156" t="s">
        <v>1</v>
      </c>
      <c r="F194" s="157" t="s">
        <v>1377</v>
      </c>
      <c r="H194" s="158">
        <v>31.917999999999999</v>
      </c>
      <c r="I194" s="159"/>
      <c r="L194" s="155"/>
      <c r="M194" s="160"/>
      <c r="T194" s="161"/>
      <c r="AT194" s="156" t="s">
        <v>153</v>
      </c>
      <c r="AU194" s="156" t="s">
        <v>81</v>
      </c>
      <c r="AV194" s="13" t="s">
        <v>81</v>
      </c>
      <c r="AW194" s="13" t="s">
        <v>28</v>
      </c>
      <c r="AX194" s="13" t="s">
        <v>71</v>
      </c>
      <c r="AY194" s="156" t="s">
        <v>144</v>
      </c>
    </row>
    <row r="195" spans="2:65" s="14" customFormat="1">
      <c r="B195" s="173"/>
      <c r="D195" s="149" t="s">
        <v>153</v>
      </c>
      <c r="E195" s="174" t="s">
        <v>1</v>
      </c>
      <c r="F195" s="175" t="s">
        <v>178</v>
      </c>
      <c r="H195" s="176">
        <v>45.762</v>
      </c>
      <c r="I195" s="177"/>
      <c r="L195" s="173"/>
      <c r="M195" s="178"/>
      <c r="T195" s="179"/>
      <c r="AT195" s="174" t="s">
        <v>153</v>
      </c>
      <c r="AU195" s="174" t="s">
        <v>81</v>
      </c>
      <c r="AV195" s="14" t="s">
        <v>145</v>
      </c>
      <c r="AW195" s="14" t="s">
        <v>28</v>
      </c>
      <c r="AX195" s="14" t="s">
        <v>71</v>
      </c>
      <c r="AY195" s="174" t="s">
        <v>144</v>
      </c>
    </row>
    <row r="196" spans="2:65" s="15" customFormat="1">
      <c r="B196" s="180"/>
      <c r="D196" s="149" t="s">
        <v>153</v>
      </c>
      <c r="E196" s="181" t="s">
        <v>1</v>
      </c>
      <c r="F196" s="182" t="s">
        <v>182</v>
      </c>
      <c r="H196" s="183">
        <v>106.274</v>
      </c>
      <c r="I196" s="184"/>
      <c r="L196" s="180"/>
      <c r="M196" s="185"/>
      <c r="T196" s="186"/>
      <c r="AT196" s="181" t="s">
        <v>153</v>
      </c>
      <c r="AU196" s="181" t="s">
        <v>81</v>
      </c>
      <c r="AV196" s="15" t="s">
        <v>151</v>
      </c>
      <c r="AW196" s="15" t="s">
        <v>28</v>
      </c>
      <c r="AX196" s="15" t="s">
        <v>79</v>
      </c>
      <c r="AY196" s="181" t="s">
        <v>144</v>
      </c>
    </row>
    <row r="197" spans="2:65" s="1" customFormat="1" ht="33" customHeight="1">
      <c r="B197" s="133"/>
      <c r="C197" s="134" t="s">
        <v>184</v>
      </c>
      <c r="D197" s="134" t="s">
        <v>147</v>
      </c>
      <c r="E197" s="135" t="s">
        <v>1378</v>
      </c>
      <c r="F197" s="136" t="s">
        <v>1379</v>
      </c>
      <c r="G197" s="137" t="s">
        <v>491</v>
      </c>
      <c r="H197" s="187"/>
      <c r="I197" s="139"/>
      <c r="J197" s="140">
        <f>ROUND(I197*H197,2)</f>
        <v>0</v>
      </c>
      <c r="K197" s="141"/>
      <c r="L197" s="32"/>
      <c r="M197" s="142" t="s">
        <v>1</v>
      </c>
      <c r="N197" s="143" t="s">
        <v>36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265</v>
      </c>
      <c r="AT197" s="146" t="s">
        <v>147</v>
      </c>
      <c r="AU197" s="146" t="s">
        <v>81</v>
      </c>
      <c r="AY197" s="17" t="s">
        <v>144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79</v>
      </c>
      <c r="BK197" s="147">
        <f>ROUND(I197*H197,2)</f>
        <v>0</v>
      </c>
      <c r="BL197" s="17" t="s">
        <v>265</v>
      </c>
      <c r="BM197" s="146" t="s">
        <v>1380</v>
      </c>
    </row>
    <row r="198" spans="2:65" s="11" customFormat="1" ht="22.9" customHeight="1">
      <c r="B198" s="121"/>
      <c r="D198" s="122" t="s">
        <v>70</v>
      </c>
      <c r="E198" s="131" t="s">
        <v>828</v>
      </c>
      <c r="F198" s="131" t="s">
        <v>829</v>
      </c>
      <c r="I198" s="124"/>
      <c r="J198" s="132">
        <f>BK198</f>
        <v>0</v>
      </c>
      <c r="L198" s="121"/>
      <c r="M198" s="126"/>
      <c r="P198" s="127">
        <f>SUM(P199:P204)</f>
        <v>0</v>
      </c>
      <c r="R198" s="127">
        <f>SUM(R199:R204)</f>
        <v>1.22395E-2</v>
      </c>
      <c r="T198" s="128">
        <f>SUM(T199:T204)</f>
        <v>0</v>
      </c>
      <c r="AR198" s="122" t="s">
        <v>81</v>
      </c>
      <c r="AT198" s="129" t="s">
        <v>70</v>
      </c>
      <c r="AU198" s="129" t="s">
        <v>79</v>
      </c>
      <c r="AY198" s="122" t="s">
        <v>144</v>
      </c>
      <c r="BK198" s="130">
        <f>SUM(BK199:BK204)</f>
        <v>0</v>
      </c>
    </row>
    <row r="199" spans="2:65" s="1" customFormat="1" ht="24.2" customHeight="1">
      <c r="B199" s="133"/>
      <c r="C199" s="193" t="s">
        <v>190</v>
      </c>
      <c r="D199" s="193" t="s">
        <v>147</v>
      </c>
      <c r="E199" s="194" t="s">
        <v>1381</v>
      </c>
      <c r="F199" s="195" t="s">
        <v>1382</v>
      </c>
      <c r="G199" s="196" t="s">
        <v>171</v>
      </c>
      <c r="H199" s="197">
        <v>6.3579999999999997</v>
      </c>
      <c r="I199" s="198"/>
      <c r="J199" s="198">
        <f>ROUND(I199*H199,2)</f>
        <v>0</v>
      </c>
      <c r="K199" s="141"/>
      <c r="L199" s="32"/>
      <c r="M199" s="142" t="s">
        <v>1</v>
      </c>
      <c r="N199" s="143" t="s">
        <v>36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265</v>
      </c>
      <c r="AT199" s="146" t="s">
        <v>147</v>
      </c>
      <c r="AU199" s="146" t="s">
        <v>81</v>
      </c>
      <c r="AY199" s="17" t="s">
        <v>144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79</v>
      </c>
      <c r="BK199" s="147">
        <f>ROUND(I199*H199,2)</f>
        <v>0</v>
      </c>
      <c r="BL199" s="17" t="s">
        <v>265</v>
      </c>
      <c r="BM199" s="146" t="s">
        <v>1712</v>
      </c>
    </row>
    <row r="200" spans="2:65" s="13" customFormat="1">
      <c r="B200" s="155"/>
      <c r="D200" s="149" t="s">
        <v>153</v>
      </c>
      <c r="E200" s="156" t="s">
        <v>1</v>
      </c>
      <c r="F200" s="157" t="s">
        <v>1384</v>
      </c>
      <c r="H200" s="158">
        <v>6.3579999999999997</v>
      </c>
      <c r="I200" s="159"/>
      <c r="L200" s="155"/>
      <c r="M200" s="160"/>
      <c r="T200" s="161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71</v>
      </c>
      <c r="AY200" s="156" t="s">
        <v>144</v>
      </c>
    </row>
    <row r="201" spans="2:65" s="14" customFormat="1">
      <c r="B201" s="173"/>
      <c r="D201" s="149" t="s">
        <v>153</v>
      </c>
      <c r="E201" s="174" t="s">
        <v>1</v>
      </c>
      <c r="F201" s="175" t="s">
        <v>178</v>
      </c>
      <c r="H201" s="176">
        <v>6.3579999999999997</v>
      </c>
      <c r="I201" s="177"/>
      <c r="L201" s="173"/>
      <c r="M201" s="178"/>
      <c r="T201" s="179"/>
      <c r="AT201" s="174" t="s">
        <v>153</v>
      </c>
      <c r="AU201" s="174" t="s">
        <v>81</v>
      </c>
      <c r="AV201" s="14" t="s">
        <v>145</v>
      </c>
      <c r="AW201" s="14" t="s">
        <v>28</v>
      </c>
      <c r="AX201" s="14" t="s">
        <v>79</v>
      </c>
      <c r="AY201" s="174" t="s">
        <v>144</v>
      </c>
    </row>
    <row r="202" spans="2:65" s="1" customFormat="1" ht="24.2" customHeight="1">
      <c r="B202" s="133"/>
      <c r="C202" s="162" t="s">
        <v>195</v>
      </c>
      <c r="D202" s="162" t="s">
        <v>163</v>
      </c>
      <c r="E202" s="163" t="s">
        <v>1385</v>
      </c>
      <c r="F202" s="164" t="s">
        <v>1386</v>
      </c>
      <c r="G202" s="165" t="s">
        <v>171</v>
      </c>
      <c r="H202" s="166">
        <v>6.9939999999999998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36</v>
      </c>
      <c r="P202" s="144">
        <f>O202*H202</f>
        <v>0</v>
      </c>
      <c r="Q202" s="144">
        <v>1.75E-3</v>
      </c>
      <c r="R202" s="144">
        <f>Q202*H202</f>
        <v>1.22395E-2</v>
      </c>
      <c r="S202" s="144">
        <v>0</v>
      </c>
      <c r="T202" s="145">
        <f>S202*H202</f>
        <v>0</v>
      </c>
      <c r="AR202" s="146" t="s">
        <v>355</v>
      </c>
      <c r="AT202" s="146" t="s">
        <v>163</v>
      </c>
      <c r="AU202" s="146" t="s">
        <v>81</v>
      </c>
      <c r="AY202" s="17" t="s">
        <v>144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79</v>
      </c>
      <c r="BK202" s="147">
        <f>ROUND(I202*H202,2)</f>
        <v>0</v>
      </c>
      <c r="BL202" s="17" t="s">
        <v>265</v>
      </c>
      <c r="BM202" s="146" t="s">
        <v>1387</v>
      </c>
    </row>
    <row r="203" spans="2:65" s="13" customFormat="1">
      <c r="B203" s="155"/>
      <c r="D203" s="149" t="s">
        <v>153</v>
      </c>
      <c r="F203" s="157" t="s">
        <v>1388</v>
      </c>
      <c r="H203" s="158">
        <v>6.9939999999999998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3</v>
      </c>
      <c r="AX203" s="13" t="s">
        <v>79</v>
      </c>
      <c r="AY203" s="156" t="s">
        <v>144</v>
      </c>
    </row>
    <row r="204" spans="2:65" s="1" customFormat="1" ht="24.2" customHeight="1">
      <c r="B204" s="133"/>
      <c r="C204" s="134" t="s">
        <v>166</v>
      </c>
      <c r="D204" s="134" t="s">
        <v>147</v>
      </c>
      <c r="E204" s="135" t="s">
        <v>833</v>
      </c>
      <c r="F204" s="136" t="s">
        <v>834</v>
      </c>
      <c r="G204" s="137" t="s">
        <v>491</v>
      </c>
      <c r="H204" s="187"/>
      <c r="I204" s="139"/>
      <c r="J204" s="140">
        <f>ROUND(I204*H204,2)</f>
        <v>0</v>
      </c>
      <c r="K204" s="141"/>
      <c r="L204" s="32"/>
      <c r="M204" s="142" t="s">
        <v>1</v>
      </c>
      <c r="N204" s="143" t="s">
        <v>36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265</v>
      </c>
      <c r="AT204" s="146" t="s">
        <v>147</v>
      </c>
      <c r="AU204" s="146" t="s">
        <v>81</v>
      </c>
      <c r="AY204" s="17" t="s">
        <v>144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79</v>
      </c>
      <c r="BK204" s="147">
        <f>ROUND(I204*H204,2)</f>
        <v>0</v>
      </c>
      <c r="BL204" s="17" t="s">
        <v>265</v>
      </c>
      <c r="BM204" s="146" t="s">
        <v>1713</v>
      </c>
    </row>
    <row r="205" spans="2:65" s="11" customFormat="1" ht="22.9" customHeight="1">
      <c r="B205" s="121"/>
      <c r="D205" s="122" t="s">
        <v>70</v>
      </c>
      <c r="E205" s="131" t="s">
        <v>1084</v>
      </c>
      <c r="F205" s="131" t="s">
        <v>1166</v>
      </c>
      <c r="I205" s="124"/>
      <c r="J205" s="132">
        <f>BK205</f>
        <v>0</v>
      </c>
      <c r="L205" s="121"/>
      <c r="M205" s="126"/>
      <c r="P205" s="127">
        <f>SUM(P206:P212)</f>
        <v>0</v>
      </c>
      <c r="R205" s="127">
        <f>SUM(R206:R212)</f>
        <v>1.7699999999999999E-3</v>
      </c>
      <c r="T205" s="128">
        <f>SUM(T206:T212)</f>
        <v>0</v>
      </c>
      <c r="AR205" s="122" t="s">
        <v>81</v>
      </c>
      <c r="AT205" s="129" t="s">
        <v>70</v>
      </c>
      <c r="AU205" s="129" t="s">
        <v>79</v>
      </c>
      <c r="AY205" s="122" t="s">
        <v>144</v>
      </c>
      <c r="BK205" s="130">
        <f>SUM(BK206:BK212)</f>
        <v>0</v>
      </c>
    </row>
    <row r="206" spans="2:65" s="1" customFormat="1" ht="16.5" customHeight="1">
      <c r="B206" s="133"/>
      <c r="C206" s="193" t="s">
        <v>203</v>
      </c>
      <c r="D206" s="193" t="s">
        <v>147</v>
      </c>
      <c r="E206" s="194" t="s">
        <v>1396</v>
      </c>
      <c r="F206" s="195" t="s">
        <v>1397</v>
      </c>
      <c r="G206" s="196" t="s">
        <v>318</v>
      </c>
      <c r="H206" s="197">
        <v>4</v>
      </c>
      <c r="I206" s="198"/>
      <c r="J206" s="198">
        <f>ROUND(I206*H206,2)</f>
        <v>0</v>
      </c>
      <c r="K206" s="141"/>
      <c r="L206" s="32"/>
      <c r="M206" s="142" t="s">
        <v>1</v>
      </c>
      <c r="N206" s="143" t="s">
        <v>36</v>
      </c>
      <c r="P206" s="144">
        <f>O206*H206</f>
        <v>0</v>
      </c>
      <c r="Q206" s="144">
        <v>1.8000000000000001E-4</v>
      </c>
      <c r="R206" s="144">
        <f>Q206*H206</f>
        <v>7.2000000000000005E-4</v>
      </c>
      <c r="S206" s="144">
        <v>0</v>
      </c>
      <c r="T206" s="145">
        <f>S206*H206</f>
        <v>0</v>
      </c>
      <c r="AR206" s="146" t="s">
        <v>265</v>
      </c>
      <c r="AT206" s="146" t="s">
        <v>147</v>
      </c>
      <c r="AU206" s="146" t="s">
        <v>81</v>
      </c>
      <c r="AY206" s="17" t="s">
        <v>144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79</v>
      </c>
      <c r="BK206" s="147">
        <f>ROUND(I206*H206,2)</f>
        <v>0</v>
      </c>
      <c r="BL206" s="17" t="s">
        <v>265</v>
      </c>
      <c r="BM206" s="146" t="s">
        <v>1714</v>
      </c>
    </row>
    <row r="207" spans="2:65" s="12" customFormat="1">
      <c r="B207" s="148"/>
      <c r="D207" s="149" t="s">
        <v>153</v>
      </c>
      <c r="E207" s="150" t="s">
        <v>1</v>
      </c>
      <c r="F207" s="151" t="s">
        <v>1399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1400</v>
      </c>
      <c r="H208" s="158">
        <v>4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79</v>
      </c>
      <c r="AY208" s="156" t="s">
        <v>144</v>
      </c>
    </row>
    <row r="209" spans="2:65" s="1" customFormat="1" ht="24.2" customHeight="1">
      <c r="B209" s="133"/>
      <c r="C209" s="193" t="s">
        <v>209</v>
      </c>
      <c r="D209" s="193" t="s">
        <v>147</v>
      </c>
      <c r="E209" s="194" t="s">
        <v>1401</v>
      </c>
      <c r="F209" s="195" t="s">
        <v>1402</v>
      </c>
      <c r="G209" s="196" t="s">
        <v>318</v>
      </c>
      <c r="H209" s="197">
        <v>7</v>
      </c>
      <c r="I209" s="198"/>
      <c r="J209" s="198">
        <f>ROUND(I209*H209,2)</f>
        <v>0</v>
      </c>
      <c r="K209" s="141"/>
      <c r="L209" s="32"/>
      <c r="M209" s="142" t="s">
        <v>1</v>
      </c>
      <c r="N209" s="143" t="s">
        <v>36</v>
      </c>
      <c r="P209" s="144">
        <f>O209*H209</f>
        <v>0</v>
      </c>
      <c r="Q209" s="144">
        <v>1.4999999999999999E-4</v>
      </c>
      <c r="R209" s="144">
        <f>Q209*H209</f>
        <v>1.0499999999999999E-3</v>
      </c>
      <c r="S209" s="144">
        <v>0</v>
      </c>
      <c r="T209" s="145">
        <f>S209*H209</f>
        <v>0</v>
      </c>
      <c r="AR209" s="146" t="s">
        <v>265</v>
      </c>
      <c r="AT209" s="146" t="s">
        <v>147</v>
      </c>
      <c r="AU209" s="146" t="s">
        <v>81</v>
      </c>
      <c r="AY209" s="17" t="s">
        <v>144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79</v>
      </c>
      <c r="BK209" s="147">
        <f>ROUND(I209*H209,2)</f>
        <v>0</v>
      </c>
      <c r="BL209" s="17" t="s">
        <v>265</v>
      </c>
      <c r="BM209" s="146" t="s">
        <v>1715</v>
      </c>
    </row>
    <row r="210" spans="2:65" s="12" customFormat="1">
      <c r="B210" s="148"/>
      <c r="D210" s="149" t="s">
        <v>153</v>
      </c>
      <c r="E210" s="150" t="s">
        <v>1</v>
      </c>
      <c r="F210" s="151" t="s">
        <v>1399</v>
      </c>
      <c r="H210" s="150" t="s">
        <v>1</v>
      </c>
      <c r="I210" s="152"/>
      <c r="L210" s="148"/>
      <c r="M210" s="153"/>
      <c r="T210" s="154"/>
      <c r="AT210" s="150" t="s">
        <v>153</v>
      </c>
      <c r="AU210" s="150" t="s">
        <v>81</v>
      </c>
      <c r="AV210" s="12" t="s">
        <v>79</v>
      </c>
      <c r="AW210" s="12" t="s">
        <v>28</v>
      </c>
      <c r="AX210" s="12" t="s">
        <v>71</v>
      </c>
      <c r="AY210" s="150" t="s">
        <v>144</v>
      </c>
    </row>
    <row r="211" spans="2:65" s="13" customFormat="1">
      <c r="B211" s="155"/>
      <c r="D211" s="149" t="s">
        <v>153</v>
      </c>
      <c r="E211" s="156" t="s">
        <v>1</v>
      </c>
      <c r="F211" s="157" t="s">
        <v>195</v>
      </c>
      <c r="H211" s="158">
        <v>7</v>
      </c>
      <c r="I211" s="159"/>
      <c r="L211" s="155"/>
      <c r="M211" s="160"/>
      <c r="T211" s="161"/>
      <c r="AT211" s="156" t="s">
        <v>153</v>
      </c>
      <c r="AU211" s="156" t="s">
        <v>81</v>
      </c>
      <c r="AV211" s="13" t="s">
        <v>81</v>
      </c>
      <c r="AW211" s="13" t="s">
        <v>28</v>
      </c>
      <c r="AX211" s="13" t="s">
        <v>79</v>
      </c>
      <c r="AY211" s="156" t="s">
        <v>144</v>
      </c>
    </row>
    <row r="212" spans="2:65" s="1" customFormat="1" ht="24.2" customHeight="1">
      <c r="B212" s="133"/>
      <c r="C212" s="193" t="s">
        <v>214</v>
      </c>
      <c r="D212" s="193" t="s">
        <v>147</v>
      </c>
      <c r="E212" s="194" t="s">
        <v>1404</v>
      </c>
      <c r="F212" s="195" t="s">
        <v>1405</v>
      </c>
      <c r="G212" s="196" t="s">
        <v>491</v>
      </c>
      <c r="H212" s="197"/>
      <c r="I212" s="198"/>
      <c r="J212" s="198">
        <f>ROUND(I212*H212,2)</f>
        <v>0</v>
      </c>
      <c r="K212" s="141"/>
      <c r="L212" s="32"/>
      <c r="M212" s="142" t="s">
        <v>1</v>
      </c>
      <c r="N212" s="143" t="s">
        <v>36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265</v>
      </c>
      <c r="AT212" s="146" t="s">
        <v>147</v>
      </c>
      <c r="AU212" s="146" t="s">
        <v>81</v>
      </c>
      <c r="AY212" s="17" t="s">
        <v>144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79</v>
      </c>
      <c r="BK212" s="147">
        <f>ROUND(I212*H212,2)</f>
        <v>0</v>
      </c>
      <c r="BL212" s="17" t="s">
        <v>265</v>
      </c>
      <c r="BM212" s="146" t="s">
        <v>1716</v>
      </c>
    </row>
    <row r="213" spans="2:65" s="11" customFormat="1" ht="22.9" customHeight="1">
      <c r="B213" s="121"/>
      <c r="D213" s="122" t="s">
        <v>70</v>
      </c>
      <c r="E213" s="131" t="s">
        <v>1407</v>
      </c>
      <c r="F213" s="131" t="s">
        <v>1408</v>
      </c>
      <c r="I213" s="124"/>
      <c r="J213" s="132">
        <f>BK213</f>
        <v>0</v>
      </c>
      <c r="L213" s="121"/>
      <c r="M213" s="126"/>
      <c r="P213" s="127">
        <f>SUM(P214:P216)</f>
        <v>0</v>
      </c>
      <c r="R213" s="127">
        <f>SUM(R214:R216)</f>
        <v>0</v>
      </c>
      <c r="T213" s="128">
        <f>SUM(T214:T216)</f>
        <v>0</v>
      </c>
      <c r="AR213" s="122" t="s">
        <v>81</v>
      </c>
      <c r="AT213" s="129" t="s">
        <v>70</v>
      </c>
      <c r="AU213" s="129" t="s">
        <v>79</v>
      </c>
      <c r="AY213" s="122" t="s">
        <v>144</v>
      </c>
      <c r="BK213" s="130">
        <f>SUM(BK214:BK216)</f>
        <v>0</v>
      </c>
    </row>
    <row r="214" spans="2:65" s="1" customFormat="1" ht="24.2" customHeight="1">
      <c r="B214" s="133"/>
      <c r="C214" s="193" t="s">
        <v>219</v>
      </c>
      <c r="D214" s="193" t="s">
        <v>147</v>
      </c>
      <c r="E214" s="194" t="s">
        <v>1409</v>
      </c>
      <c r="F214" s="195" t="s">
        <v>1410</v>
      </c>
      <c r="G214" s="196" t="s">
        <v>349</v>
      </c>
      <c r="H214" s="197">
        <v>1</v>
      </c>
      <c r="I214" s="198"/>
      <c r="J214" s="198">
        <f>ROUND(I214*H214,2)</f>
        <v>0</v>
      </c>
      <c r="K214" s="141"/>
      <c r="L214" s="32"/>
      <c r="M214" s="142" t="s">
        <v>1</v>
      </c>
      <c r="N214" s="143" t="s">
        <v>36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265</v>
      </c>
      <c r="AT214" s="146" t="s">
        <v>147</v>
      </c>
      <c r="AU214" s="146" t="s">
        <v>81</v>
      </c>
      <c r="AY214" s="17" t="s">
        <v>144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79</v>
      </c>
      <c r="BK214" s="147">
        <f>ROUND(I214*H214,2)</f>
        <v>0</v>
      </c>
      <c r="BL214" s="17" t="s">
        <v>265</v>
      </c>
      <c r="BM214" s="146" t="s">
        <v>1717</v>
      </c>
    </row>
    <row r="215" spans="2:65" s="1" customFormat="1" ht="21.75" customHeight="1">
      <c r="B215" s="133"/>
      <c r="C215" s="193" t="s">
        <v>224</v>
      </c>
      <c r="D215" s="193" t="s">
        <v>147</v>
      </c>
      <c r="E215" s="194" t="s">
        <v>1412</v>
      </c>
      <c r="F215" s="195" t="s">
        <v>1413</v>
      </c>
      <c r="G215" s="196" t="s">
        <v>279</v>
      </c>
      <c r="H215" s="197">
        <v>9</v>
      </c>
      <c r="I215" s="198"/>
      <c r="J215" s="198">
        <f>ROUND(I215*H215,2)</f>
        <v>0</v>
      </c>
      <c r="K215" s="141"/>
      <c r="L215" s="32"/>
      <c r="M215" s="142" t="s">
        <v>1</v>
      </c>
      <c r="N215" s="143" t="s">
        <v>36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265</v>
      </c>
      <c r="AT215" s="146" t="s">
        <v>147</v>
      </c>
      <c r="AU215" s="146" t="s">
        <v>81</v>
      </c>
      <c r="AY215" s="17" t="s">
        <v>144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79</v>
      </c>
      <c r="BK215" s="147">
        <f>ROUND(I215*H215,2)</f>
        <v>0</v>
      </c>
      <c r="BL215" s="17" t="s">
        <v>265</v>
      </c>
      <c r="BM215" s="146" t="s">
        <v>1718</v>
      </c>
    </row>
    <row r="216" spans="2:65" s="1" customFormat="1" ht="24.2" customHeight="1">
      <c r="B216" s="133"/>
      <c r="C216" s="193" t="s">
        <v>242</v>
      </c>
      <c r="D216" s="193" t="s">
        <v>147</v>
      </c>
      <c r="E216" s="194" t="s">
        <v>1415</v>
      </c>
      <c r="F216" s="195" t="s">
        <v>1416</v>
      </c>
      <c r="G216" s="196" t="s">
        <v>491</v>
      </c>
      <c r="H216" s="197"/>
      <c r="I216" s="198"/>
      <c r="J216" s="198">
        <f>ROUND(I216*H216,2)</f>
        <v>0</v>
      </c>
      <c r="K216" s="141"/>
      <c r="L216" s="32"/>
      <c r="M216" s="142" t="s">
        <v>1</v>
      </c>
      <c r="N216" s="143" t="s">
        <v>36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265</v>
      </c>
      <c r="AT216" s="146" t="s">
        <v>147</v>
      </c>
      <c r="AU216" s="146" t="s">
        <v>81</v>
      </c>
      <c r="AY216" s="17" t="s">
        <v>144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79</v>
      </c>
      <c r="BK216" s="147">
        <f>ROUND(I216*H216,2)</f>
        <v>0</v>
      </c>
      <c r="BL216" s="17" t="s">
        <v>265</v>
      </c>
      <c r="BM216" s="146" t="s">
        <v>1719</v>
      </c>
    </row>
    <row r="217" spans="2:65" s="11" customFormat="1" ht="22.9" customHeight="1">
      <c r="B217" s="121"/>
      <c r="D217" s="122" t="s">
        <v>70</v>
      </c>
      <c r="E217" s="131" t="s">
        <v>474</v>
      </c>
      <c r="F217" s="131" t="s">
        <v>475</v>
      </c>
      <c r="I217" s="124"/>
      <c r="J217" s="132">
        <f>BK217</f>
        <v>0</v>
      </c>
      <c r="L217" s="121"/>
      <c r="M217" s="126"/>
      <c r="P217" s="127">
        <f>P218</f>
        <v>0</v>
      </c>
      <c r="R217" s="127">
        <f>R218</f>
        <v>8.2400000000000008E-3</v>
      </c>
      <c r="T217" s="128">
        <f>T218</f>
        <v>0</v>
      </c>
      <c r="AR217" s="122" t="s">
        <v>81</v>
      </c>
      <c r="AT217" s="129" t="s">
        <v>70</v>
      </c>
      <c r="AU217" s="129" t="s">
        <v>79</v>
      </c>
      <c r="AY217" s="122" t="s">
        <v>144</v>
      </c>
      <c r="BK217" s="130">
        <f>BK218</f>
        <v>0</v>
      </c>
    </row>
    <row r="218" spans="2:65" s="1" customFormat="1" ht="21.75" customHeight="1">
      <c r="B218" s="133"/>
      <c r="C218" s="134" t="s">
        <v>8</v>
      </c>
      <c r="D218" s="134" t="s">
        <v>147</v>
      </c>
      <c r="E218" s="135" t="s">
        <v>1418</v>
      </c>
      <c r="F218" s="136" t="s">
        <v>1419</v>
      </c>
      <c r="G218" s="137" t="s">
        <v>171</v>
      </c>
      <c r="H218" s="138">
        <v>4</v>
      </c>
      <c r="I218" s="139"/>
      <c r="J218" s="140">
        <f>ROUND(I218*H218,2)</f>
        <v>0</v>
      </c>
      <c r="K218" s="141"/>
      <c r="L218" s="32"/>
      <c r="M218" s="142" t="s">
        <v>1</v>
      </c>
      <c r="N218" s="143" t="s">
        <v>36</v>
      </c>
      <c r="P218" s="144">
        <f>O218*H218</f>
        <v>0</v>
      </c>
      <c r="Q218" s="144">
        <v>2.0600000000000002E-3</v>
      </c>
      <c r="R218" s="144">
        <f>Q218*H218</f>
        <v>8.2400000000000008E-3</v>
      </c>
      <c r="S218" s="144">
        <v>0</v>
      </c>
      <c r="T218" s="145">
        <f>S218*H218</f>
        <v>0</v>
      </c>
      <c r="AR218" s="146" t="s">
        <v>265</v>
      </c>
      <c r="AT218" s="146" t="s">
        <v>147</v>
      </c>
      <c r="AU218" s="146" t="s">
        <v>81</v>
      </c>
      <c r="AY218" s="17" t="s">
        <v>144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79</v>
      </c>
      <c r="BK218" s="147">
        <f>ROUND(I218*H218,2)</f>
        <v>0</v>
      </c>
      <c r="BL218" s="17" t="s">
        <v>265</v>
      </c>
      <c r="BM218" s="146" t="s">
        <v>1420</v>
      </c>
    </row>
    <row r="219" spans="2:65" s="11" customFormat="1" ht="22.9" customHeight="1">
      <c r="B219" s="121"/>
      <c r="D219" s="122" t="s">
        <v>70</v>
      </c>
      <c r="E219" s="131" t="s">
        <v>493</v>
      </c>
      <c r="F219" s="131" t="s">
        <v>494</v>
      </c>
      <c r="I219" s="124"/>
      <c r="J219" s="132">
        <f>BK219</f>
        <v>0</v>
      </c>
      <c r="L219" s="121"/>
      <c r="M219" s="126"/>
      <c r="P219" s="127">
        <f>SUM(P220:P319)</f>
        <v>0</v>
      </c>
      <c r="R219" s="127">
        <f>SUM(R220:R319)</f>
        <v>4.190027810000001</v>
      </c>
      <c r="T219" s="128">
        <f>SUM(T220:T319)</f>
        <v>0</v>
      </c>
      <c r="AR219" s="122" t="s">
        <v>81</v>
      </c>
      <c r="AT219" s="129" t="s">
        <v>70</v>
      </c>
      <c r="AU219" s="129" t="s">
        <v>79</v>
      </c>
      <c r="AY219" s="122" t="s">
        <v>144</v>
      </c>
      <c r="BK219" s="130">
        <f>SUM(BK220:BK319)</f>
        <v>0</v>
      </c>
    </row>
    <row r="220" spans="2:65" s="1" customFormat="1" ht="33" customHeight="1">
      <c r="B220" s="133"/>
      <c r="C220" s="134" t="s">
        <v>265</v>
      </c>
      <c r="D220" s="134" t="s">
        <v>147</v>
      </c>
      <c r="E220" s="135" t="s">
        <v>1421</v>
      </c>
      <c r="F220" s="136" t="s">
        <v>1422</v>
      </c>
      <c r="G220" s="137" t="s">
        <v>171</v>
      </c>
      <c r="H220" s="138">
        <v>34.133000000000003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36</v>
      </c>
      <c r="P220" s="144">
        <f>O220*H220</f>
        <v>0</v>
      </c>
      <c r="Q220" s="144">
        <v>3.236E-2</v>
      </c>
      <c r="R220" s="144">
        <f>Q220*H220</f>
        <v>1.10454388</v>
      </c>
      <c r="S220" s="144">
        <v>0</v>
      </c>
      <c r="T220" s="145">
        <f>S220*H220</f>
        <v>0</v>
      </c>
      <c r="AR220" s="146" t="s">
        <v>265</v>
      </c>
      <c r="AT220" s="146" t="s">
        <v>147</v>
      </c>
      <c r="AU220" s="146" t="s">
        <v>81</v>
      </c>
      <c r="AY220" s="17" t="s">
        <v>144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79</v>
      </c>
      <c r="BK220" s="147">
        <f>ROUND(I220*H220,2)</f>
        <v>0</v>
      </c>
      <c r="BL220" s="17" t="s">
        <v>265</v>
      </c>
      <c r="BM220" s="146" t="s">
        <v>1423</v>
      </c>
    </row>
    <row r="221" spans="2:65" s="12" customFormat="1">
      <c r="B221" s="148"/>
      <c r="D221" s="149" t="s">
        <v>153</v>
      </c>
      <c r="E221" s="150" t="s">
        <v>1</v>
      </c>
      <c r="F221" s="151" t="s">
        <v>174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1424</v>
      </c>
      <c r="H222" s="158">
        <v>11.138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179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 ht="22.5">
      <c r="B224" s="155"/>
      <c r="D224" s="149" t="s">
        <v>153</v>
      </c>
      <c r="E224" s="156" t="s">
        <v>1</v>
      </c>
      <c r="F224" s="157" t="s">
        <v>1425</v>
      </c>
      <c r="H224" s="158">
        <v>22.995000000000001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5" customFormat="1">
      <c r="B225" s="180"/>
      <c r="D225" s="149" t="s">
        <v>153</v>
      </c>
      <c r="E225" s="181" t="s">
        <v>1</v>
      </c>
      <c r="F225" s="182" t="s">
        <v>182</v>
      </c>
      <c r="H225" s="183">
        <v>34.133000000000003</v>
      </c>
      <c r="I225" s="184"/>
      <c r="L225" s="180"/>
      <c r="M225" s="185"/>
      <c r="T225" s="186"/>
      <c r="AT225" s="181" t="s">
        <v>153</v>
      </c>
      <c r="AU225" s="181" t="s">
        <v>81</v>
      </c>
      <c r="AV225" s="15" t="s">
        <v>151</v>
      </c>
      <c r="AW225" s="15" t="s">
        <v>28</v>
      </c>
      <c r="AX225" s="15" t="s">
        <v>79</v>
      </c>
      <c r="AY225" s="181" t="s">
        <v>144</v>
      </c>
    </row>
    <row r="226" spans="2:65" s="1" customFormat="1" ht="33" customHeight="1">
      <c r="B226" s="133"/>
      <c r="C226" s="134" t="s">
        <v>276</v>
      </c>
      <c r="D226" s="134" t="s">
        <v>147</v>
      </c>
      <c r="E226" s="135" t="s">
        <v>1426</v>
      </c>
      <c r="F226" s="136" t="s">
        <v>1427</v>
      </c>
      <c r="G226" s="137" t="s">
        <v>171</v>
      </c>
      <c r="H226" s="138">
        <v>14.35</v>
      </c>
      <c r="I226" s="139"/>
      <c r="J226" s="140">
        <f>ROUND(I226*H226,2)</f>
        <v>0</v>
      </c>
      <c r="K226" s="141"/>
      <c r="L226" s="32"/>
      <c r="M226" s="142" t="s">
        <v>1</v>
      </c>
      <c r="N226" s="143" t="s">
        <v>36</v>
      </c>
      <c r="P226" s="144">
        <f>O226*H226</f>
        <v>0</v>
      </c>
      <c r="Q226" s="144">
        <v>3.4169999999999999E-2</v>
      </c>
      <c r="R226" s="144">
        <f>Q226*H226</f>
        <v>0.49033949999999998</v>
      </c>
      <c r="S226" s="144">
        <v>0</v>
      </c>
      <c r="T226" s="145">
        <f>S226*H226</f>
        <v>0</v>
      </c>
      <c r="AR226" s="146" t="s">
        <v>265</v>
      </c>
      <c r="AT226" s="146" t="s">
        <v>147</v>
      </c>
      <c r="AU226" s="146" t="s">
        <v>81</v>
      </c>
      <c r="AY226" s="17" t="s">
        <v>144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7" t="s">
        <v>79</v>
      </c>
      <c r="BK226" s="147">
        <f>ROUND(I226*H226,2)</f>
        <v>0</v>
      </c>
      <c r="BL226" s="17" t="s">
        <v>265</v>
      </c>
      <c r="BM226" s="146" t="s">
        <v>1428</v>
      </c>
    </row>
    <row r="227" spans="2:65" s="12" customFormat="1">
      <c r="B227" s="148"/>
      <c r="D227" s="149" t="s">
        <v>153</v>
      </c>
      <c r="E227" s="150" t="s">
        <v>1</v>
      </c>
      <c r="F227" s="151" t="s">
        <v>174</v>
      </c>
      <c r="H227" s="150" t="s">
        <v>1</v>
      </c>
      <c r="I227" s="152"/>
      <c r="L227" s="148"/>
      <c r="M227" s="153"/>
      <c r="T227" s="154"/>
      <c r="AT227" s="150" t="s">
        <v>153</v>
      </c>
      <c r="AU227" s="150" t="s">
        <v>81</v>
      </c>
      <c r="AV227" s="12" t="s">
        <v>79</v>
      </c>
      <c r="AW227" s="12" t="s">
        <v>28</v>
      </c>
      <c r="AX227" s="12" t="s">
        <v>71</v>
      </c>
      <c r="AY227" s="150" t="s">
        <v>144</v>
      </c>
    </row>
    <row r="228" spans="2:65" s="13" customFormat="1">
      <c r="B228" s="155"/>
      <c r="D228" s="149" t="s">
        <v>153</v>
      </c>
      <c r="E228" s="156" t="s">
        <v>1</v>
      </c>
      <c r="F228" s="157" t="s">
        <v>1429</v>
      </c>
      <c r="H228" s="158">
        <v>6.35</v>
      </c>
      <c r="I228" s="159"/>
      <c r="L228" s="155"/>
      <c r="M228" s="160"/>
      <c r="T228" s="161"/>
      <c r="AT228" s="156" t="s">
        <v>153</v>
      </c>
      <c r="AU228" s="156" t="s">
        <v>81</v>
      </c>
      <c r="AV228" s="13" t="s">
        <v>81</v>
      </c>
      <c r="AW228" s="13" t="s">
        <v>28</v>
      </c>
      <c r="AX228" s="13" t="s">
        <v>71</v>
      </c>
      <c r="AY228" s="156" t="s">
        <v>144</v>
      </c>
    </row>
    <row r="229" spans="2:65" s="12" customFormat="1">
      <c r="B229" s="148"/>
      <c r="D229" s="149" t="s">
        <v>153</v>
      </c>
      <c r="E229" s="150" t="s">
        <v>1</v>
      </c>
      <c r="F229" s="151" t="s">
        <v>179</v>
      </c>
      <c r="H229" s="150" t="s">
        <v>1</v>
      </c>
      <c r="I229" s="152"/>
      <c r="L229" s="148"/>
      <c r="M229" s="153"/>
      <c r="T229" s="154"/>
      <c r="AT229" s="150" t="s">
        <v>153</v>
      </c>
      <c r="AU229" s="150" t="s">
        <v>81</v>
      </c>
      <c r="AV229" s="12" t="s">
        <v>79</v>
      </c>
      <c r="AW229" s="12" t="s">
        <v>28</v>
      </c>
      <c r="AX229" s="12" t="s">
        <v>71</v>
      </c>
      <c r="AY229" s="150" t="s">
        <v>144</v>
      </c>
    </row>
    <row r="230" spans="2:65" s="13" customFormat="1">
      <c r="B230" s="155"/>
      <c r="D230" s="149" t="s">
        <v>153</v>
      </c>
      <c r="E230" s="156" t="s">
        <v>1</v>
      </c>
      <c r="F230" s="157" t="s">
        <v>1430</v>
      </c>
      <c r="H230" s="158">
        <v>8</v>
      </c>
      <c r="I230" s="159"/>
      <c r="L230" s="155"/>
      <c r="M230" s="160"/>
      <c r="T230" s="161"/>
      <c r="AT230" s="156" t="s">
        <v>153</v>
      </c>
      <c r="AU230" s="156" t="s">
        <v>81</v>
      </c>
      <c r="AV230" s="13" t="s">
        <v>81</v>
      </c>
      <c r="AW230" s="13" t="s">
        <v>28</v>
      </c>
      <c r="AX230" s="13" t="s">
        <v>71</v>
      </c>
      <c r="AY230" s="156" t="s">
        <v>144</v>
      </c>
    </row>
    <row r="231" spans="2:65" s="15" customFormat="1">
      <c r="B231" s="180"/>
      <c r="D231" s="149" t="s">
        <v>153</v>
      </c>
      <c r="E231" s="181" t="s">
        <v>1</v>
      </c>
      <c r="F231" s="182" t="s">
        <v>182</v>
      </c>
      <c r="H231" s="183">
        <v>14.35</v>
      </c>
      <c r="I231" s="184"/>
      <c r="L231" s="180"/>
      <c r="M231" s="185"/>
      <c r="T231" s="186"/>
      <c r="AT231" s="181" t="s">
        <v>153</v>
      </c>
      <c r="AU231" s="181" t="s">
        <v>81</v>
      </c>
      <c r="AV231" s="15" t="s">
        <v>151</v>
      </c>
      <c r="AW231" s="15" t="s">
        <v>28</v>
      </c>
      <c r="AX231" s="15" t="s">
        <v>79</v>
      </c>
      <c r="AY231" s="181" t="s">
        <v>144</v>
      </c>
    </row>
    <row r="232" spans="2:65" s="1" customFormat="1" ht="33" customHeight="1">
      <c r="B232" s="133"/>
      <c r="C232" s="134" t="s">
        <v>286</v>
      </c>
      <c r="D232" s="134" t="s">
        <v>147</v>
      </c>
      <c r="E232" s="135" t="s">
        <v>1431</v>
      </c>
      <c r="F232" s="136" t="s">
        <v>1432</v>
      </c>
      <c r="G232" s="137" t="s">
        <v>171</v>
      </c>
      <c r="H232" s="138">
        <v>2.25</v>
      </c>
      <c r="I232" s="139"/>
      <c r="J232" s="140">
        <f>ROUND(I232*H232,2)</f>
        <v>0</v>
      </c>
      <c r="K232" s="141"/>
      <c r="L232" s="32"/>
      <c r="M232" s="142" t="s">
        <v>1</v>
      </c>
      <c r="N232" s="143" t="s">
        <v>36</v>
      </c>
      <c r="P232" s="144">
        <f>O232*H232</f>
        <v>0</v>
      </c>
      <c r="Q232" s="144">
        <v>5.9709999999999999E-2</v>
      </c>
      <c r="R232" s="144">
        <f>Q232*H232</f>
        <v>0.13434750000000001</v>
      </c>
      <c r="S232" s="144">
        <v>0</v>
      </c>
      <c r="T232" s="145">
        <f>S232*H232</f>
        <v>0</v>
      </c>
      <c r="AR232" s="146" t="s">
        <v>265</v>
      </c>
      <c r="AT232" s="146" t="s">
        <v>147</v>
      </c>
      <c r="AU232" s="146" t="s">
        <v>81</v>
      </c>
      <c r="AY232" s="17" t="s">
        <v>144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79</v>
      </c>
      <c r="BK232" s="147">
        <f>ROUND(I232*H232,2)</f>
        <v>0</v>
      </c>
      <c r="BL232" s="17" t="s">
        <v>265</v>
      </c>
      <c r="BM232" s="146" t="s">
        <v>1433</v>
      </c>
    </row>
    <row r="233" spans="2:65" s="12" customFormat="1">
      <c r="B233" s="148"/>
      <c r="D233" s="149" t="s">
        <v>153</v>
      </c>
      <c r="E233" s="150" t="s">
        <v>1</v>
      </c>
      <c r="F233" s="151" t="s">
        <v>179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1434</v>
      </c>
      <c r="H234" s="158">
        <v>2.25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5" customFormat="1">
      <c r="B235" s="180"/>
      <c r="D235" s="149" t="s">
        <v>153</v>
      </c>
      <c r="E235" s="181" t="s">
        <v>1</v>
      </c>
      <c r="F235" s="182" t="s">
        <v>182</v>
      </c>
      <c r="H235" s="183">
        <v>2.25</v>
      </c>
      <c r="I235" s="184"/>
      <c r="L235" s="180"/>
      <c r="M235" s="185"/>
      <c r="T235" s="186"/>
      <c r="AT235" s="181" t="s">
        <v>153</v>
      </c>
      <c r="AU235" s="181" t="s">
        <v>81</v>
      </c>
      <c r="AV235" s="15" t="s">
        <v>151</v>
      </c>
      <c r="AW235" s="15" t="s">
        <v>28</v>
      </c>
      <c r="AX235" s="15" t="s">
        <v>79</v>
      </c>
      <c r="AY235" s="181" t="s">
        <v>144</v>
      </c>
    </row>
    <row r="236" spans="2:65" s="1" customFormat="1" ht="21.75" customHeight="1">
      <c r="B236" s="133"/>
      <c r="C236" s="134" t="s">
        <v>293</v>
      </c>
      <c r="D236" s="134" t="s">
        <v>147</v>
      </c>
      <c r="E236" s="135" t="s">
        <v>1435</v>
      </c>
      <c r="F236" s="136" t="s">
        <v>1436</v>
      </c>
      <c r="G236" s="137" t="s">
        <v>279</v>
      </c>
      <c r="H236" s="138">
        <v>41.4</v>
      </c>
      <c r="I236" s="139"/>
      <c r="J236" s="140">
        <f>ROUND(I236*H236,2)</f>
        <v>0</v>
      </c>
      <c r="K236" s="141"/>
      <c r="L236" s="32"/>
      <c r="M236" s="142" t="s">
        <v>1</v>
      </c>
      <c r="N236" s="143" t="s">
        <v>36</v>
      </c>
      <c r="P236" s="144">
        <f>O236*H236</f>
        <v>0</v>
      </c>
      <c r="Q236" s="144">
        <v>5.1900000000000002E-3</v>
      </c>
      <c r="R236" s="144">
        <f>Q236*H236</f>
        <v>0.214866</v>
      </c>
      <c r="S236" s="144">
        <v>0</v>
      </c>
      <c r="T236" s="145">
        <f>S236*H236</f>
        <v>0</v>
      </c>
      <c r="AR236" s="146" t="s">
        <v>265</v>
      </c>
      <c r="AT236" s="146" t="s">
        <v>147</v>
      </c>
      <c r="AU236" s="146" t="s">
        <v>81</v>
      </c>
      <c r="AY236" s="17" t="s">
        <v>144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79</v>
      </c>
      <c r="BK236" s="147">
        <f>ROUND(I236*H236,2)</f>
        <v>0</v>
      </c>
      <c r="BL236" s="17" t="s">
        <v>265</v>
      </c>
      <c r="BM236" s="146" t="s">
        <v>1437</v>
      </c>
    </row>
    <row r="237" spans="2:65" s="12" customFormat="1">
      <c r="B237" s="148"/>
      <c r="D237" s="149" t="s">
        <v>153</v>
      </c>
      <c r="E237" s="150" t="s">
        <v>1</v>
      </c>
      <c r="F237" s="151" t="s">
        <v>1438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1439</v>
      </c>
      <c r="H238" s="158">
        <v>14.85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179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1440</v>
      </c>
      <c r="H240" s="158">
        <v>26.55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5" customFormat="1">
      <c r="B241" s="180"/>
      <c r="D241" s="149" t="s">
        <v>153</v>
      </c>
      <c r="E241" s="181" t="s">
        <v>1</v>
      </c>
      <c r="F241" s="182" t="s">
        <v>182</v>
      </c>
      <c r="H241" s="183">
        <v>41.4</v>
      </c>
      <c r="I241" s="184"/>
      <c r="L241" s="180"/>
      <c r="M241" s="185"/>
      <c r="T241" s="186"/>
      <c r="AT241" s="181" t="s">
        <v>153</v>
      </c>
      <c r="AU241" s="181" t="s">
        <v>81</v>
      </c>
      <c r="AV241" s="15" t="s">
        <v>151</v>
      </c>
      <c r="AW241" s="15" t="s">
        <v>28</v>
      </c>
      <c r="AX241" s="15" t="s">
        <v>79</v>
      </c>
      <c r="AY241" s="181" t="s">
        <v>144</v>
      </c>
    </row>
    <row r="242" spans="2:65" s="1" customFormat="1" ht="44.25" customHeight="1">
      <c r="B242" s="133"/>
      <c r="C242" s="134" t="s">
        <v>298</v>
      </c>
      <c r="D242" s="134" t="s">
        <v>147</v>
      </c>
      <c r="E242" s="135" t="s">
        <v>1441</v>
      </c>
      <c r="F242" s="136" t="s">
        <v>1442</v>
      </c>
      <c r="G242" s="137" t="s">
        <v>171</v>
      </c>
      <c r="H242" s="138">
        <v>17.882999999999999</v>
      </c>
      <c r="I242" s="139"/>
      <c r="J242" s="140">
        <f>ROUND(I242*H242,2)</f>
        <v>0</v>
      </c>
      <c r="K242" s="141"/>
      <c r="L242" s="32"/>
      <c r="M242" s="142" t="s">
        <v>1</v>
      </c>
      <c r="N242" s="143" t="s">
        <v>36</v>
      </c>
      <c r="P242" s="144">
        <f>O242*H242</f>
        <v>0</v>
      </c>
      <c r="Q242" s="144">
        <v>1.7809999999999999E-2</v>
      </c>
      <c r="R242" s="144">
        <f>Q242*H242</f>
        <v>0.31849622999999999</v>
      </c>
      <c r="S242" s="144">
        <v>0</v>
      </c>
      <c r="T242" s="145">
        <f>S242*H242</f>
        <v>0</v>
      </c>
      <c r="AR242" s="146" t="s">
        <v>265</v>
      </c>
      <c r="AT242" s="146" t="s">
        <v>147</v>
      </c>
      <c r="AU242" s="146" t="s">
        <v>81</v>
      </c>
      <c r="AY242" s="17" t="s">
        <v>144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7" t="s">
        <v>79</v>
      </c>
      <c r="BK242" s="147">
        <f>ROUND(I242*H242,2)</f>
        <v>0</v>
      </c>
      <c r="BL242" s="17" t="s">
        <v>265</v>
      </c>
      <c r="BM242" s="146" t="s">
        <v>1443</v>
      </c>
    </row>
    <row r="243" spans="2:65" s="12" customFormat="1">
      <c r="B243" s="148"/>
      <c r="D243" s="149" t="s">
        <v>153</v>
      </c>
      <c r="E243" s="150" t="s">
        <v>1</v>
      </c>
      <c r="F243" s="151" t="s">
        <v>174</v>
      </c>
      <c r="H243" s="150" t="s">
        <v>1</v>
      </c>
      <c r="I243" s="152"/>
      <c r="L243" s="148"/>
      <c r="M243" s="153"/>
      <c r="T243" s="154"/>
      <c r="AT243" s="150" t="s">
        <v>153</v>
      </c>
      <c r="AU243" s="150" t="s">
        <v>81</v>
      </c>
      <c r="AV243" s="12" t="s">
        <v>79</v>
      </c>
      <c r="AW243" s="12" t="s">
        <v>28</v>
      </c>
      <c r="AX243" s="12" t="s">
        <v>71</v>
      </c>
      <c r="AY243" s="150" t="s">
        <v>144</v>
      </c>
    </row>
    <row r="244" spans="2:65" s="13" customFormat="1">
      <c r="B244" s="155"/>
      <c r="D244" s="149" t="s">
        <v>153</v>
      </c>
      <c r="E244" s="156" t="s">
        <v>1</v>
      </c>
      <c r="F244" s="157" t="s">
        <v>1444</v>
      </c>
      <c r="H244" s="158">
        <v>12.263</v>
      </c>
      <c r="I244" s="159"/>
      <c r="L244" s="155"/>
      <c r="M244" s="160"/>
      <c r="T244" s="161"/>
      <c r="AT244" s="156" t="s">
        <v>153</v>
      </c>
      <c r="AU244" s="156" t="s">
        <v>81</v>
      </c>
      <c r="AV244" s="13" t="s">
        <v>81</v>
      </c>
      <c r="AW244" s="13" t="s">
        <v>28</v>
      </c>
      <c r="AX244" s="13" t="s">
        <v>71</v>
      </c>
      <c r="AY244" s="156" t="s">
        <v>144</v>
      </c>
    </row>
    <row r="245" spans="2:65" s="12" customFormat="1">
      <c r="B245" s="148"/>
      <c r="D245" s="149" t="s">
        <v>153</v>
      </c>
      <c r="E245" s="150" t="s">
        <v>1</v>
      </c>
      <c r="F245" s="151" t="s">
        <v>179</v>
      </c>
      <c r="H245" s="150" t="s">
        <v>1</v>
      </c>
      <c r="I245" s="152"/>
      <c r="L245" s="148"/>
      <c r="M245" s="153"/>
      <c r="T245" s="154"/>
      <c r="AT245" s="150" t="s">
        <v>153</v>
      </c>
      <c r="AU245" s="150" t="s">
        <v>81</v>
      </c>
      <c r="AV245" s="12" t="s">
        <v>79</v>
      </c>
      <c r="AW245" s="12" t="s">
        <v>28</v>
      </c>
      <c r="AX245" s="12" t="s">
        <v>71</v>
      </c>
      <c r="AY245" s="150" t="s">
        <v>144</v>
      </c>
    </row>
    <row r="246" spans="2:65" s="13" customFormat="1">
      <c r="B246" s="155"/>
      <c r="D246" s="149" t="s">
        <v>153</v>
      </c>
      <c r="E246" s="156" t="s">
        <v>1</v>
      </c>
      <c r="F246" s="157" t="s">
        <v>1445</v>
      </c>
      <c r="H246" s="158">
        <v>5.62</v>
      </c>
      <c r="I246" s="159"/>
      <c r="L246" s="155"/>
      <c r="M246" s="160"/>
      <c r="T246" s="161"/>
      <c r="AT246" s="156" t="s">
        <v>153</v>
      </c>
      <c r="AU246" s="156" t="s">
        <v>81</v>
      </c>
      <c r="AV246" s="13" t="s">
        <v>81</v>
      </c>
      <c r="AW246" s="13" t="s">
        <v>28</v>
      </c>
      <c r="AX246" s="13" t="s">
        <v>71</v>
      </c>
      <c r="AY246" s="156" t="s">
        <v>144</v>
      </c>
    </row>
    <row r="247" spans="2:65" s="15" customFormat="1">
      <c r="B247" s="180"/>
      <c r="D247" s="149" t="s">
        <v>153</v>
      </c>
      <c r="E247" s="181" t="s">
        <v>1</v>
      </c>
      <c r="F247" s="182" t="s">
        <v>182</v>
      </c>
      <c r="H247" s="183">
        <v>17.882999999999999</v>
      </c>
      <c r="I247" s="184"/>
      <c r="L247" s="180"/>
      <c r="M247" s="185"/>
      <c r="T247" s="186"/>
      <c r="AT247" s="181" t="s">
        <v>153</v>
      </c>
      <c r="AU247" s="181" t="s">
        <v>81</v>
      </c>
      <c r="AV247" s="15" t="s">
        <v>151</v>
      </c>
      <c r="AW247" s="15" t="s">
        <v>28</v>
      </c>
      <c r="AX247" s="15" t="s">
        <v>79</v>
      </c>
      <c r="AY247" s="181" t="s">
        <v>144</v>
      </c>
    </row>
    <row r="248" spans="2:65" s="1" customFormat="1" ht="44.25" customHeight="1">
      <c r="B248" s="133"/>
      <c r="C248" s="134" t="s">
        <v>7</v>
      </c>
      <c r="D248" s="134" t="s">
        <v>147</v>
      </c>
      <c r="E248" s="135" t="s">
        <v>1446</v>
      </c>
      <c r="F248" s="136" t="s">
        <v>1447</v>
      </c>
      <c r="G248" s="137" t="s">
        <v>171</v>
      </c>
      <c r="H248" s="138">
        <v>8.06</v>
      </c>
      <c r="I248" s="139"/>
      <c r="J248" s="140">
        <f>ROUND(I248*H248,2)</f>
        <v>0</v>
      </c>
      <c r="K248" s="141"/>
      <c r="L248" s="32"/>
      <c r="M248" s="142" t="s">
        <v>1</v>
      </c>
      <c r="N248" s="143" t="s">
        <v>36</v>
      </c>
      <c r="P248" s="144">
        <f>O248*H248</f>
        <v>0</v>
      </c>
      <c r="Q248" s="144">
        <v>3.0720000000000001E-2</v>
      </c>
      <c r="R248" s="144">
        <f>Q248*H248</f>
        <v>0.24760320000000002</v>
      </c>
      <c r="S248" s="144">
        <v>0</v>
      </c>
      <c r="T248" s="145">
        <f>S248*H248</f>
        <v>0</v>
      </c>
      <c r="AR248" s="146" t="s">
        <v>265</v>
      </c>
      <c r="AT248" s="146" t="s">
        <v>147</v>
      </c>
      <c r="AU248" s="146" t="s">
        <v>81</v>
      </c>
      <c r="AY248" s="17" t="s">
        <v>144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7" t="s">
        <v>79</v>
      </c>
      <c r="BK248" s="147">
        <f>ROUND(I248*H248,2)</f>
        <v>0</v>
      </c>
      <c r="BL248" s="17" t="s">
        <v>265</v>
      </c>
      <c r="BM248" s="146" t="s">
        <v>1448</v>
      </c>
    </row>
    <row r="249" spans="2:65" s="12" customFormat="1">
      <c r="B249" s="148"/>
      <c r="D249" s="149" t="s">
        <v>153</v>
      </c>
      <c r="E249" s="150" t="s">
        <v>1</v>
      </c>
      <c r="F249" s="151" t="s">
        <v>174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1449</v>
      </c>
      <c r="H250" s="158">
        <v>3.64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2" customFormat="1">
      <c r="B251" s="148"/>
      <c r="D251" s="149" t="s">
        <v>153</v>
      </c>
      <c r="E251" s="150" t="s">
        <v>1</v>
      </c>
      <c r="F251" s="151" t="s">
        <v>179</v>
      </c>
      <c r="H251" s="150" t="s">
        <v>1</v>
      </c>
      <c r="I251" s="152"/>
      <c r="L251" s="148"/>
      <c r="M251" s="153"/>
      <c r="T251" s="154"/>
      <c r="AT251" s="150" t="s">
        <v>153</v>
      </c>
      <c r="AU251" s="150" t="s">
        <v>81</v>
      </c>
      <c r="AV251" s="12" t="s">
        <v>79</v>
      </c>
      <c r="AW251" s="12" t="s">
        <v>28</v>
      </c>
      <c r="AX251" s="12" t="s">
        <v>71</v>
      </c>
      <c r="AY251" s="150" t="s">
        <v>144</v>
      </c>
    </row>
    <row r="252" spans="2:65" s="13" customFormat="1">
      <c r="B252" s="155"/>
      <c r="D252" s="149" t="s">
        <v>153</v>
      </c>
      <c r="E252" s="156" t="s">
        <v>1</v>
      </c>
      <c r="F252" s="157" t="s">
        <v>1450</v>
      </c>
      <c r="H252" s="158">
        <v>4.42</v>
      </c>
      <c r="I252" s="159"/>
      <c r="L252" s="155"/>
      <c r="M252" s="160"/>
      <c r="T252" s="161"/>
      <c r="AT252" s="156" t="s">
        <v>153</v>
      </c>
      <c r="AU252" s="156" t="s">
        <v>81</v>
      </c>
      <c r="AV252" s="13" t="s">
        <v>81</v>
      </c>
      <c r="AW252" s="13" t="s">
        <v>28</v>
      </c>
      <c r="AX252" s="13" t="s">
        <v>71</v>
      </c>
      <c r="AY252" s="156" t="s">
        <v>144</v>
      </c>
    </row>
    <row r="253" spans="2:65" s="15" customFormat="1">
      <c r="B253" s="180"/>
      <c r="D253" s="149" t="s">
        <v>153</v>
      </c>
      <c r="E253" s="181" t="s">
        <v>1</v>
      </c>
      <c r="F253" s="182" t="s">
        <v>182</v>
      </c>
      <c r="H253" s="183">
        <v>8.06</v>
      </c>
      <c r="I253" s="184"/>
      <c r="L253" s="180"/>
      <c r="M253" s="185"/>
      <c r="T253" s="186"/>
      <c r="AT253" s="181" t="s">
        <v>153</v>
      </c>
      <c r="AU253" s="181" t="s">
        <v>81</v>
      </c>
      <c r="AV253" s="15" t="s">
        <v>151</v>
      </c>
      <c r="AW253" s="15" t="s">
        <v>28</v>
      </c>
      <c r="AX253" s="15" t="s">
        <v>79</v>
      </c>
      <c r="AY253" s="181" t="s">
        <v>144</v>
      </c>
    </row>
    <row r="254" spans="2:65" s="1" customFormat="1" ht="24.2" customHeight="1">
      <c r="B254" s="133"/>
      <c r="C254" s="134" t="s">
        <v>308</v>
      </c>
      <c r="D254" s="134" t="s">
        <v>147</v>
      </c>
      <c r="E254" s="135" t="s">
        <v>1451</v>
      </c>
      <c r="F254" s="136" t="s">
        <v>1452</v>
      </c>
      <c r="G254" s="137" t="s">
        <v>171</v>
      </c>
      <c r="H254" s="138">
        <v>5.89</v>
      </c>
      <c r="I254" s="139"/>
      <c r="J254" s="140">
        <f>ROUND(I254*H254,2)</f>
        <v>0</v>
      </c>
      <c r="K254" s="141"/>
      <c r="L254" s="32"/>
      <c r="M254" s="142" t="s">
        <v>1</v>
      </c>
      <c r="N254" s="143" t="s">
        <v>36</v>
      </c>
      <c r="P254" s="144">
        <f>O254*H254</f>
        <v>0</v>
      </c>
      <c r="Q254" s="144">
        <v>1.259E-2</v>
      </c>
      <c r="R254" s="144">
        <f>Q254*H254</f>
        <v>7.4155100000000002E-2</v>
      </c>
      <c r="S254" s="144">
        <v>0</v>
      </c>
      <c r="T254" s="145">
        <f>S254*H254</f>
        <v>0</v>
      </c>
      <c r="AR254" s="146" t="s">
        <v>265</v>
      </c>
      <c r="AT254" s="146" t="s">
        <v>147</v>
      </c>
      <c r="AU254" s="146" t="s">
        <v>81</v>
      </c>
      <c r="AY254" s="17" t="s">
        <v>144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7" t="s">
        <v>79</v>
      </c>
      <c r="BK254" s="147">
        <f>ROUND(I254*H254,2)</f>
        <v>0</v>
      </c>
      <c r="BL254" s="17" t="s">
        <v>265</v>
      </c>
      <c r="BM254" s="146" t="s">
        <v>1453</v>
      </c>
    </row>
    <row r="255" spans="2:65" s="12" customFormat="1">
      <c r="B255" s="148"/>
      <c r="D255" s="149" t="s">
        <v>153</v>
      </c>
      <c r="E255" s="150" t="s">
        <v>1</v>
      </c>
      <c r="F255" s="151" t="s">
        <v>174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2" customFormat="1">
      <c r="B256" s="148"/>
      <c r="D256" s="149" t="s">
        <v>153</v>
      </c>
      <c r="E256" s="150" t="s">
        <v>1</v>
      </c>
      <c r="F256" s="151" t="s">
        <v>270</v>
      </c>
      <c r="H256" s="150" t="s">
        <v>1</v>
      </c>
      <c r="I256" s="152"/>
      <c r="L256" s="148"/>
      <c r="M256" s="153"/>
      <c r="T256" s="154"/>
      <c r="AT256" s="150" t="s">
        <v>153</v>
      </c>
      <c r="AU256" s="150" t="s">
        <v>81</v>
      </c>
      <c r="AV256" s="12" t="s">
        <v>79</v>
      </c>
      <c r="AW256" s="12" t="s">
        <v>28</v>
      </c>
      <c r="AX256" s="12" t="s">
        <v>71</v>
      </c>
      <c r="AY256" s="150" t="s">
        <v>144</v>
      </c>
    </row>
    <row r="257" spans="2:65" s="13" customFormat="1">
      <c r="B257" s="155"/>
      <c r="D257" s="149" t="s">
        <v>153</v>
      </c>
      <c r="E257" s="156" t="s">
        <v>1</v>
      </c>
      <c r="F257" s="157" t="s">
        <v>1454</v>
      </c>
      <c r="H257" s="158">
        <v>2.65</v>
      </c>
      <c r="I257" s="159"/>
      <c r="L257" s="155"/>
      <c r="M257" s="160"/>
      <c r="T257" s="161"/>
      <c r="AT257" s="156" t="s">
        <v>153</v>
      </c>
      <c r="AU257" s="156" t="s">
        <v>81</v>
      </c>
      <c r="AV257" s="13" t="s">
        <v>81</v>
      </c>
      <c r="AW257" s="13" t="s">
        <v>28</v>
      </c>
      <c r="AX257" s="13" t="s">
        <v>71</v>
      </c>
      <c r="AY257" s="156" t="s">
        <v>144</v>
      </c>
    </row>
    <row r="258" spans="2:65" s="14" customFormat="1">
      <c r="B258" s="173"/>
      <c r="D258" s="149" t="s">
        <v>153</v>
      </c>
      <c r="E258" s="174" t="s">
        <v>1</v>
      </c>
      <c r="F258" s="175" t="s">
        <v>178</v>
      </c>
      <c r="H258" s="176">
        <v>2.65</v>
      </c>
      <c r="I258" s="177"/>
      <c r="L258" s="173"/>
      <c r="M258" s="178"/>
      <c r="T258" s="179"/>
      <c r="AT258" s="174" t="s">
        <v>153</v>
      </c>
      <c r="AU258" s="174" t="s">
        <v>81</v>
      </c>
      <c r="AV258" s="14" t="s">
        <v>145</v>
      </c>
      <c r="AW258" s="14" t="s">
        <v>28</v>
      </c>
      <c r="AX258" s="14" t="s">
        <v>71</v>
      </c>
      <c r="AY258" s="174" t="s">
        <v>144</v>
      </c>
    </row>
    <row r="259" spans="2:65" s="12" customFormat="1">
      <c r="B259" s="148"/>
      <c r="D259" s="149" t="s">
        <v>153</v>
      </c>
      <c r="E259" s="150" t="s">
        <v>1</v>
      </c>
      <c r="F259" s="151" t="s">
        <v>179</v>
      </c>
      <c r="H259" s="150" t="s">
        <v>1</v>
      </c>
      <c r="I259" s="152"/>
      <c r="L259" s="148"/>
      <c r="M259" s="153"/>
      <c r="T259" s="154"/>
      <c r="AT259" s="150" t="s">
        <v>153</v>
      </c>
      <c r="AU259" s="150" t="s">
        <v>81</v>
      </c>
      <c r="AV259" s="12" t="s">
        <v>79</v>
      </c>
      <c r="AW259" s="12" t="s">
        <v>28</v>
      </c>
      <c r="AX259" s="12" t="s">
        <v>71</v>
      </c>
      <c r="AY259" s="150" t="s">
        <v>144</v>
      </c>
    </row>
    <row r="260" spans="2:65" s="12" customFormat="1">
      <c r="B260" s="148"/>
      <c r="D260" s="149" t="s">
        <v>153</v>
      </c>
      <c r="E260" s="150" t="s">
        <v>1</v>
      </c>
      <c r="F260" s="151" t="s">
        <v>272</v>
      </c>
      <c r="H260" s="150" t="s">
        <v>1</v>
      </c>
      <c r="I260" s="152"/>
      <c r="L260" s="148"/>
      <c r="M260" s="153"/>
      <c r="T260" s="154"/>
      <c r="AT260" s="150" t="s">
        <v>153</v>
      </c>
      <c r="AU260" s="150" t="s">
        <v>81</v>
      </c>
      <c r="AV260" s="12" t="s">
        <v>79</v>
      </c>
      <c r="AW260" s="12" t="s">
        <v>28</v>
      </c>
      <c r="AX260" s="12" t="s">
        <v>71</v>
      </c>
      <c r="AY260" s="150" t="s">
        <v>144</v>
      </c>
    </row>
    <row r="261" spans="2:65" s="13" customFormat="1">
      <c r="B261" s="155"/>
      <c r="D261" s="149" t="s">
        <v>153</v>
      </c>
      <c r="E261" s="156" t="s">
        <v>1</v>
      </c>
      <c r="F261" s="157" t="s">
        <v>1455</v>
      </c>
      <c r="H261" s="158">
        <v>3.24</v>
      </c>
      <c r="I261" s="159"/>
      <c r="L261" s="155"/>
      <c r="M261" s="160"/>
      <c r="T261" s="161"/>
      <c r="AT261" s="156" t="s">
        <v>153</v>
      </c>
      <c r="AU261" s="156" t="s">
        <v>81</v>
      </c>
      <c r="AV261" s="13" t="s">
        <v>81</v>
      </c>
      <c r="AW261" s="13" t="s">
        <v>28</v>
      </c>
      <c r="AX261" s="13" t="s">
        <v>71</v>
      </c>
      <c r="AY261" s="156" t="s">
        <v>144</v>
      </c>
    </row>
    <row r="262" spans="2:65" s="14" customFormat="1">
      <c r="B262" s="173"/>
      <c r="D262" s="149" t="s">
        <v>153</v>
      </c>
      <c r="E262" s="174" t="s">
        <v>1</v>
      </c>
      <c r="F262" s="175" t="s">
        <v>178</v>
      </c>
      <c r="H262" s="176">
        <v>3.24</v>
      </c>
      <c r="I262" s="177"/>
      <c r="L262" s="173"/>
      <c r="M262" s="178"/>
      <c r="T262" s="179"/>
      <c r="AT262" s="174" t="s">
        <v>153</v>
      </c>
      <c r="AU262" s="174" t="s">
        <v>81</v>
      </c>
      <c r="AV262" s="14" t="s">
        <v>145</v>
      </c>
      <c r="AW262" s="14" t="s">
        <v>28</v>
      </c>
      <c r="AX262" s="14" t="s">
        <v>71</v>
      </c>
      <c r="AY262" s="174" t="s">
        <v>144</v>
      </c>
    </row>
    <row r="263" spans="2:65" s="15" customFormat="1">
      <c r="B263" s="180"/>
      <c r="D263" s="149" t="s">
        <v>153</v>
      </c>
      <c r="E263" s="181" t="s">
        <v>1</v>
      </c>
      <c r="F263" s="182" t="s">
        <v>182</v>
      </c>
      <c r="H263" s="183">
        <v>5.89</v>
      </c>
      <c r="I263" s="184"/>
      <c r="L263" s="180"/>
      <c r="M263" s="185"/>
      <c r="T263" s="186"/>
      <c r="AT263" s="181" t="s">
        <v>153</v>
      </c>
      <c r="AU263" s="181" t="s">
        <v>81</v>
      </c>
      <c r="AV263" s="15" t="s">
        <v>151</v>
      </c>
      <c r="AW263" s="15" t="s">
        <v>28</v>
      </c>
      <c r="AX263" s="15" t="s">
        <v>79</v>
      </c>
      <c r="AY263" s="181" t="s">
        <v>144</v>
      </c>
    </row>
    <row r="264" spans="2:65" s="1" customFormat="1" ht="16.5" customHeight="1">
      <c r="B264" s="133"/>
      <c r="C264" s="134" t="s">
        <v>315</v>
      </c>
      <c r="D264" s="134" t="s">
        <v>147</v>
      </c>
      <c r="E264" s="135" t="s">
        <v>1456</v>
      </c>
      <c r="F264" s="136" t="s">
        <v>1457</v>
      </c>
      <c r="G264" s="137" t="s">
        <v>171</v>
      </c>
      <c r="H264" s="138">
        <v>6.3579999999999997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1E-4</v>
      </c>
      <c r="R264" s="144">
        <f>Q264*H264</f>
        <v>6.3579999999999995E-4</v>
      </c>
      <c r="S264" s="144">
        <v>0</v>
      </c>
      <c r="T264" s="145">
        <f>S264*H264</f>
        <v>0</v>
      </c>
      <c r="AR264" s="146" t="s">
        <v>265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265</v>
      </c>
      <c r="BM264" s="146" t="s">
        <v>1458</v>
      </c>
    </row>
    <row r="265" spans="2:65" s="13" customFormat="1">
      <c r="B265" s="155"/>
      <c r="D265" s="149" t="s">
        <v>153</v>
      </c>
      <c r="E265" s="156" t="s">
        <v>1</v>
      </c>
      <c r="F265" s="157" t="s">
        <v>1459</v>
      </c>
      <c r="H265" s="158">
        <v>6.3579999999999997</v>
      </c>
      <c r="I265" s="159"/>
      <c r="L265" s="155"/>
      <c r="M265" s="160"/>
      <c r="T265" s="161"/>
      <c r="AT265" s="156" t="s">
        <v>153</v>
      </c>
      <c r="AU265" s="156" t="s">
        <v>81</v>
      </c>
      <c r="AV265" s="13" t="s">
        <v>81</v>
      </c>
      <c r="AW265" s="13" t="s">
        <v>28</v>
      </c>
      <c r="AX265" s="13" t="s">
        <v>79</v>
      </c>
      <c r="AY265" s="156" t="s">
        <v>144</v>
      </c>
    </row>
    <row r="266" spans="2:65" s="1" customFormat="1" ht="21.75" customHeight="1">
      <c r="B266" s="133"/>
      <c r="C266" s="134" t="s">
        <v>321</v>
      </c>
      <c r="D266" s="134" t="s">
        <v>147</v>
      </c>
      <c r="E266" s="135" t="s">
        <v>1460</v>
      </c>
      <c r="F266" s="136" t="s">
        <v>1461</v>
      </c>
      <c r="G266" s="137" t="s">
        <v>171</v>
      </c>
      <c r="H266" s="138">
        <v>6.3579999999999997</v>
      </c>
      <c r="I266" s="139"/>
      <c r="J266" s="140">
        <f>ROUND(I266*H266,2)</f>
        <v>0</v>
      </c>
      <c r="K266" s="141"/>
      <c r="L266" s="32"/>
      <c r="M266" s="142" t="s">
        <v>1</v>
      </c>
      <c r="N266" s="143" t="s">
        <v>36</v>
      </c>
      <c r="P266" s="144">
        <f>O266*H266</f>
        <v>0</v>
      </c>
      <c r="Q266" s="144">
        <v>6.9999999999999999E-4</v>
      </c>
      <c r="R266" s="144">
        <f>Q266*H266</f>
        <v>4.4505999999999999E-3</v>
      </c>
      <c r="S266" s="144">
        <v>0</v>
      </c>
      <c r="T266" s="145">
        <f>S266*H266</f>
        <v>0</v>
      </c>
      <c r="AR266" s="146" t="s">
        <v>265</v>
      </c>
      <c r="AT266" s="146" t="s">
        <v>147</v>
      </c>
      <c r="AU266" s="146" t="s">
        <v>81</v>
      </c>
      <c r="AY266" s="17" t="s">
        <v>144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79</v>
      </c>
      <c r="BK266" s="147">
        <f>ROUND(I266*H266,2)</f>
        <v>0</v>
      </c>
      <c r="BL266" s="17" t="s">
        <v>265</v>
      </c>
      <c r="BM266" s="146" t="s">
        <v>1462</v>
      </c>
    </row>
    <row r="267" spans="2:65" s="1" customFormat="1" ht="21.75" customHeight="1">
      <c r="B267" s="133"/>
      <c r="C267" s="134" t="s">
        <v>326</v>
      </c>
      <c r="D267" s="134" t="s">
        <v>147</v>
      </c>
      <c r="E267" s="135" t="s">
        <v>1463</v>
      </c>
      <c r="F267" s="136" t="s">
        <v>1464</v>
      </c>
      <c r="G267" s="137" t="s">
        <v>279</v>
      </c>
      <c r="H267" s="138">
        <v>1.17</v>
      </c>
      <c r="I267" s="139"/>
      <c r="J267" s="140">
        <f>ROUND(I267*H267,2)</f>
        <v>0</v>
      </c>
      <c r="K267" s="141"/>
      <c r="L267" s="32"/>
      <c r="M267" s="142" t="s">
        <v>1</v>
      </c>
      <c r="N267" s="143" t="s">
        <v>36</v>
      </c>
      <c r="P267" s="144">
        <f>O267*H267</f>
        <v>0</v>
      </c>
      <c r="Q267" s="144">
        <v>5.1500000000000001E-3</v>
      </c>
      <c r="R267" s="144">
        <f>Q267*H267</f>
        <v>6.0254999999999996E-3</v>
      </c>
      <c r="S267" s="144">
        <v>0</v>
      </c>
      <c r="T267" s="145">
        <f>S267*H267</f>
        <v>0</v>
      </c>
      <c r="AR267" s="146" t="s">
        <v>265</v>
      </c>
      <c r="AT267" s="146" t="s">
        <v>147</v>
      </c>
      <c r="AU267" s="146" t="s">
        <v>81</v>
      </c>
      <c r="AY267" s="17" t="s">
        <v>144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79</v>
      </c>
      <c r="BK267" s="147">
        <f>ROUND(I267*H267,2)</f>
        <v>0</v>
      </c>
      <c r="BL267" s="17" t="s">
        <v>265</v>
      </c>
      <c r="BM267" s="146" t="s">
        <v>1465</v>
      </c>
    </row>
    <row r="268" spans="2:65" s="12" customFormat="1">
      <c r="B268" s="148"/>
      <c r="D268" s="149" t="s">
        <v>153</v>
      </c>
      <c r="E268" s="150" t="s">
        <v>1</v>
      </c>
      <c r="F268" s="151" t="s">
        <v>1466</v>
      </c>
      <c r="H268" s="150" t="s">
        <v>1</v>
      </c>
      <c r="I268" s="152"/>
      <c r="L268" s="148"/>
      <c r="M268" s="153"/>
      <c r="T268" s="154"/>
      <c r="AT268" s="150" t="s">
        <v>153</v>
      </c>
      <c r="AU268" s="150" t="s">
        <v>81</v>
      </c>
      <c r="AV268" s="12" t="s">
        <v>79</v>
      </c>
      <c r="AW268" s="12" t="s">
        <v>28</v>
      </c>
      <c r="AX268" s="12" t="s">
        <v>71</v>
      </c>
      <c r="AY268" s="150" t="s">
        <v>144</v>
      </c>
    </row>
    <row r="269" spans="2:65" s="13" customFormat="1">
      <c r="B269" s="155"/>
      <c r="D269" s="149" t="s">
        <v>153</v>
      </c>
      <c r="E269" s="156" t="s">
        <v>1</v>
      </c>
      <c r="F269" s="157" t="s">
        <v>1467</v>
      </c>
      <c r="H269" s="158">
        <v>1.17</v>
      </c>
      <c r="I269" s="159"/>
      <c r="L269" s="155"/>
      <c r="M269" s="160"/>
      <c r="T269" s="161"/>
      <c r="AT269" s="156" t="s">
        <v>153</v>
      </c>
      <c r="AU269" s="156" t="s">
        <v>81</v>
      </c>
      <c r="AV269" s="13" t="s">
        <v>81</v>
      </c>
      <c r="AW269" s="13" t="s">
        <v>28</v>
      </c>
      <c r="AX269" s="13" t="s">
        <v>79</v>
      </c>
      <c r="AY269" s="156" t="s">
        <v>144</v>
      </c>
    </row>
    <row r="270" spans="2:65" s="1" customFormat="1" ht="24.2" customHeight="1">
      <c r="B270" s="133"/>
      <c r="C270" s="134" t="s">
        <v>330</v>
      </c>
      <c r="D270" s="134" t="s">
        <v>147</v>
      </c>
      <c r="E270" s="135" t="s">
        <v>1468</v>
      </c>
      <c r="F270" s="136" t="s">
        <v>1469</v>
      </c>
      <c r="G270" s="137" t="s">
        <v>318</v>
      </c>
      <c r="H270" s="138">
        <v>1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3.0000000000000001E-5</v>
      </c>
      <c r="R270" s="144">
        <f>Q270*H270</f>
        <v>3.0000000000000001E-5</v>
      </c>
      <c r="S270" s="144">
        <v>0</v>
      </c>
      <c r="T270" s="145">
        <f>S270*H270</f>
        <v>0</v>
      </c>
      <c r="AR270" s="146" t="s">
        <v>265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265</v>
      </c>
      <c r="BM270" s="146" t="s">
        <v>1470</v>
      </c>
    </row>
    <row r="271" spans="2:65" s="1" customFormat="1" ht="24.2" customHeight="1">
      <c r="B271" s="133"/>
      <c r="C271" s="162" t="s">
        <v>334</v>
      </c>
      <c r="D271" s="162" t="s">
        <v>163</v>
      </c>
      <c r="E271" s="163" t="s">
        <v>1471</v>
      </c>
      <c r="F271" s="164" t="s">
        <v>1472</v>
      </c>
      <c r="G271" s="165" t="s">
        <v>318</v>
      </c>
      <c r="H271" s="166">
        <v>1</v>
      </c>
      <c r="I271" s="167"/>
      <c r="J271" s="168">
        <f>ROUND(I271*H271,2)</f>
        <v>0</v>
      </c>
      <c r="K271" s="169"/>
      <c r="L271" s="170"/>
      <c r="M271" s="171" t="s">
        <v>1</v>
      </c>
      <c r="N271" s="172" t="s">
        <v>36</v>
      </c>
      <c r="P271" s="144">
        <f>O271*H271</f>
        <v>0</v>
      </c>
      <c r="Q271" s="144">
        <v>4.1999999999999997E-3</v>
      </c>
      <c r="R271" s="144">
        <f>Q271*H271</f>
        <v>4.1999999999999997E-3</v>
      </c>
      <c r="S271" s="144">
        <v>0</v>
      </c>
      <c r="T271" s="145">
        <f>S271*H271</f>
        <v>0</v>
      </c>
      <c r="AR271" s="146" t="s">
        <v>355</v>
      </c>
      <c r="AT271" s="146" t="s">
        <v>163</v>
      </c>
      <c r="AU271" s="146" t="s">
        <v>81</v>
      </c>
      <c r="AY271" s="17" t="s">
        <v>144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79</v>
      </c>
      <c r="BK271" s="147">
        <f>ROUND(I271*H271,2)</f>
        <v>0</v>
      </c>
      <c r="BL271" s="17" t="s">
        <v>265</v>
      </c>
      <c r="BM271" s="146" t="s">
        <v>1473</v>
      </c>
    </row>
    <row r="272" spans="2:65" s="1" customFormat="1" ht="21.75" customHeight="1">
      <c r="B272" s="133"/>
      <c r="C272" s="134" t="s">
        <v>338</v>
      </c>
      <c r="D272" s="134" t="s">
        <v>147</v>
      </c>
      <c r="E272" s="135" t="s">
        <v>1474</v>
      </c>
      <c r="F272" s="136" t="s">
        <v>1475</v>
      </c>
      <c r="G272" s="137" t="s">
        <v>318</v>
      </c>
      <c r="H272" s="138">
        <v>6</v>
      </c>
      <c r="I272" s="139"/>
      <c r="J272" s="140">
        <f>ROUND(I272*H272,2)</f>
        <v>0</v>
      </c>
      <c r="K272" s="141"/>
      <c r="L272" s="32"/>
      <c r="M272" s="142" t="s">
        <v>1</v>
      </c>
      <c r="N272" s="143" t="s">
        <v>36</v>
      </c>
      <c r="P272" s="144">
        <f>O272*H272</f>
        <v>0</v>
      </c>
      <c r="Q272" s="144">
        <v>2.2000000000000001E-4</v>
      </c>
      <c r="R272" s="144">
        <f>Q272*H272</f>
        <v>1.32E-3</v>
      </c>
      <c r="S272" s="144">
        <v>0</v>
      </c>
      <c r="T272" s="145">
        <f>S272*H272</f>
        <v>0</v>
      </c>
      <c r="AR272" s="146" t="s">
        <v>265</v>
      </c>
      <c r="AT272" s="146" t="s">
        <v>147</v>
      </c>
      <c r="AU272" s="146" t="s">
        <v>81</v>
      </c>
      <c r="AY272" s="17" t="s">
        <v>144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7" t="s">
        <v>79</v>
      </c>
      <c r="BK272" s="147">
        <f>ROUND(I272*H272,2)</f>
        <v>0</v>
      </c>
      <c r="BL272" s="17" t="s">
        <v>265</v>
      </c>
      <c r="BM272" s="146" t="s">
        <v>1476</v>
      </c>
    </row>
    <row r="273" spans="2:65" s="12" customFormat="1">
      <c r="B273" s="148"/>
      <c r="D273" s="149" t="s">
        <v>153</v>
      </c>
      <c r="E273" s="150" t="s">
        <v>1</v>
      </c>
      <c r="F273" s="151" t="s">
        <v>500</v>
      </c>
      <c r="H273" s="150" t="s">
        <v>1</v>
      </c>
      <c r="I273" s="152"/>
      <c r="L273" s="148"/>
      <c r="M273" s="153"/>
      <c r="T273" s="154"/>
      <c r="AT273" s="150" t="s">
        <v>153</v>
      </c>
      <c r="AU273" s="150" t="s">
        <v>81</v>
      </c>
      <c r="AV273" s="12" t="s">
        <v>79</v>
      </c>
      <c r="AW273" s="12" t="s">
        <v>28</v>
      </c>
      <c r="AX273" s="12" t="s">
        <v>71</v>
      </c>
      <c r="AY273" s="150" t="s">
        <v>144</v>
      </c>
    </row>
    <row r="274" spans="2:65" s="12" customFormat="1">
      <c r="B274" s="148"/>
      <c r="D274" s="149" t="s">
        <v>153</v>
      </c>
      <c r="E274" s="150" t="s">
        <v>1</v>
      </c>
      <c r="F274" s="151" t="s">
        <v>1477</v>
      </c>
      <c r="H274" s="150" t="s">
        <v>1</v>
      </c>
      <c r="I274" s="152"/>
      <c r="L274" s="148"/>
      <c r="M274" s="153"/>
      <c r="T274" s="154"/>
      <c r="AT274" s="150" t="s">
        <v>153</v>
      </c>
      <c r="AU274" s="150" t="s">
        <v>81</v>
      </c>
      <c r="AV274" s="12" t="s">
        <v>79</v>
      </c>
      <c r="AW274" s="12" t="s">
        <v>28</v>
      </c>
      <c r="AX274" s="12" t="s">
        <v>71</v>
      </c>
      <c r="AY274" s="150" t="s">
        <v>144</v>
      </c>
    </row>
    <row r="275" spans="2:65" s="13" customFormat="1">
      <c r="B275" s="155"/>
      <c r="D275" s="149" t="s">
        <v>153</v>
      </c>
      <c r="E275" s="156" t="s">
        <v>1</v>
      </c>
      <c r="F275" s="157" t="s">
        <v>79</v>
      </c>
      <c r="H275" s="158">
        <v>1</v>
      </c>
      <c r="I275" s="159"/>
      <c r="L275" s="155"/>
      <c r="M275" s="160"/>
      <c r="T275" s="161"/>
      <c r="AT275" s="156" t="s">
        <v>153</v>
      </c>
      <c r="AU275" s="156" t="s">
        <v>81</v>
      </c>
      <c r="AV275" s="13" t="s">
        <v>81</v>
      </c>
      <c r="AW275" s="13" t="s">
        <v>28</v>
      </c>
      <c r="AX275" s="13" t="s">
        <v>71</v>
      </c>
      <c r="AY275" s="156" t="s">
        <v>144</v>
      </c>
    </row>
    <row r="276" spans="2:65" s="12" customFormat="1">
      <c r="B276" s="148"/>
      <c r="D276" s="149" t="s">
        <v>153</v>
      </c>
      <c r="E276" s="150" t="s">
        <v>1</v>
      </c>
      <c r="F276" s="151" t="s">
        <v>1478</v>
      </c>
      <c r="H276" s="150" t="s">
        <v>1</v>
      </c>
      <c r="I276" s="152"/>
      <c r="L276" s="148"/>
      <c r="M276" s="153"/>
      <c r="T276" s="154"/>
      <c r="AT276" s="150" t="s">
        <v>153</v>
      </c>
      <c r="AU276" s="150" t="s">
        <v>81</v>
      </c>
      <c r="AV276" s="12" t="s">
        <v>79</v>
      </c>
      <c r="AW276" s="12" t="s">
        <v>28</v>
      </c>
      <c r="AX276" s="12" t="s">
        <v>71</v>
      </c>
      <c r="AY276" s="150" t="s">
        <v>144</v>
      </c>
    </row>
    <row r="277" spans="2:65" s="13" customFormat="1">
      <c r="B277" s="155"/>
      <c r="D277" s="149" t="s">
        <v>153</v>
      </c>
      <c r="E277" s="156" t="s">
        <v>1</v>
      </c>
      <c r="F277" s="157" t="s">
        <v>79</v>
      </c>
      <c r="H277" s="158">
        <v>1</v>
      </c>
      <c r="I277" s="159"/>
      <c r="L277" s="155"/>
      <c r="M277" s="160"/>
      <c r="T277" s="161"/>
      <c r="AT277" s="156" t="s">
        <v>153</v>
      </c>
      <c r="AU277" s="156" t="s">
        <v>81</v>
      </c>
      <c r="AV277" s="13" t="s">
        <v>81</v>
      </c>
      <c r="AW277" s="13" t="s">
        <v>28</v>
      </c>
      <c r="AX277" s="13" t="s">
        <v>71</v>
      </c>
      <c r="AY277" s="156" t="s">
        <v>144</v>
      </c>
    </row>
    <row r="278" spans="2:65" s="12" customFormat="1">
      <c r="B278" s="148"/>
      <c r="D278" s="149" t="s">
        <v>153</v>
      </c>
      <c r="E278" s="150" t="s">
        <v>1</v>
      </c>
      <c r="F278" s="151" t="s">
        <v>179</v>
      </c>
      <c r="H278" s="150" t="s">
        <v>1</v>
      </c>
      <c r="I278" s="152"/>
      <c r="L278" s="148"/>
      <c r="M278" s="153"/>
      <c r="T278" s="154"/>
      <c r="AT278" s="150" t="s">
        <v>153</v>
      </c>
      <c r="AU278" s="150" t="s">
        <v>81</v>
      </c>
      <c r="AV278" s="12" t="s">
        <v>79</v>
      </c>
      <c r="AW278" s="12" t="s">
        <v>28</v>
      </c>
      <c r="AX278" s="12" t="s">
        <v>71</v>
      </c>
      <c r="AY278" s="150" t="s">
        <v>144</v>
      </c>
    </row>
    <row r="279" spans="2:65" s="12" customFormat="1">
      <c r="B279" s="148"/>
      <c r="D279" s="149" t="s">
        <v>153</v>
      </c>
      <c r="E279" s="150" t="s">
        <v>1</v>
      </c>
      <c r="F279" s="151" t="s">
        <v>1479</v>
      </c>
      <c r="H279" s="150" t="s">
        <v>1</v>
      </c>
      <c r="I279" s="152"/>
      <c r="L279" s="148"/>
      <c r="M279" s="153"/>
      <c r="T279" s="154"/>
      <c r="AT279" s="150" t="s">
        <v>153</v>
      </c>
      <c r="AU279" s="150" t="s">
        <v>81</v>
      </c>
      <c r="AV279" s="12" t="s">
        <v>79</v>
      </c>
      <c r="AW279" s="12" t="s">
        <v>28</v>
      </c>
      <c r="AX279" s="12" t="s">
        <v>71</v>
      </c>
      <c r="AY279" s="150" t="s">
        <v>144</v>
      </c>
    </row>
    <row r="280" spans="2:65" s="13" customFormat="1">
      <c r="B280" s="155"/>
      <c r="D280" s="149" t="s">
        <v>153</v>
      </c>
      <c r="E280" s="156" t="s">
        <v>1</v>
      </c>
      <c r="F280" s="157" t="s">
        <v>151</v>
      </c>
      <c r="H280" s="158">
        <v>4</v>
      </c>
      <c r="I280" s="159"/>
      <c r="L280" s="155"/>
      <c r="M280" s="160"/>
      <c r="T280" s="161"/>
      <c r="AT280" s="156" t="s">
        <v>153</v>
      </c>
      <c r="AU280" s="156" t="s">
        <v>81</v>
      </c>
      <c r="AV280" s="13" t="s">
        <v>81</v>
      </c>
      <c r="AW280" s="13" t="s">
        <v>28</v>
      </c>
      <c r="AX280" s="13" t="s">
        <v>71</v>
      </c>
      <c r="AY280" s="156" t="s">
        <v>144</v>
      </c>
    </row>
    <row r="281" spans="2:65" s="15" customFormat="1">
      <c r="B281" s="180"/>
      <c r="D281" s="149" t="s">
        <v>153</v>
      </c>
      <c r="E281" s="181" t="s">
        <v>1</v>
      </c>
      <c r="F281" s="182" t="s">
        <v>182</v>
      </c>
      <c r="H281" s="183">
        <v>6</v>
      </c>
      <c r="I281" s="184"/>
      <c r="L281" s="180"/>
      <c r="M281" s="185"/>
      <c r="T281" s="186"/>
      <c r="AT281" s="181" t="s">
        <v>153</v>
      </c>
      <c r="AU281" s="181" t="s">
        <v>81</v>
      </c>
      <c r="AV281" s="15" t="s">
        <v>151</v>
      </c>
      <c r="AW281" s="15" t="s">
        <v>28</v>
      </c>
      <c r="AX281" s="15" t="s">
        <v>79</v>
      </c>
      <c r="AY281" s="181" t="s">
        <v>144</v>
      </c>
    </row>
    <row r="282" spans="2:65" s="1" customFormat="1" ht="33" customHeight="1">
      <c r="B282" s="133"/>
      <c r="C282" s="162" t="s">
        <v>342</v>
      </c>
      <c r="D282" s="162" t="s">
        <v>163</v>
      </c>
      <c r="E282" s="163" t="s">
        <v>1480</v>
      </c>
      <c r="F282" s="164" t="s">
        <v>1481</v>
      </c>
      <c r="G282" s="165" t="s">
        <v>318</v>
      </c>
      <c r="H282" s="166">
        <v>1</v>
      </c>
      <c r="I282" s="167"/>
      <c r="J282" s="168">
        <f>ROUND(I282*H282,2)</f>
        <v>0</v>
      </c>
      <c r="K282" s="169"/>
      <c r="L282" s="170"/>
      <c r="M282" s="171" t="s">
        <v>1</v>
      </c>
      <c r="N282" s="172" t="s">
        <v>36</v>
      </c>
      <c r="P282" s="144">
        <f>O282*H282</f>
        <v>0</v>
      </c>
      <c r="Q282" s="144">
        <v>1.201E-2</v>
      </c>
      <c r="R282" s="144">
        <f>Q282*H282</f>
        <v>1.201E-2</v>
      </c>
      <c r="S282" s="144">
        <v>0</v>
      </c>
      <c r="T282" s="145">
        <f>S282*H282</f>
        <v>0</v>
      </c>
      <c r="AR282" s="146" t="s">
        <v>355</v>
      </c>
      <c r="AT282" s="146" t="s">
        <v>163</v>
      </c>
      <c r="AU282" s="146" t="s">
        <v>81</v>
      </c>
      <c r="AY282" s="17" t="s">
        <v>144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7" t="s">
        <v>79</v>
      </c>
      <c r="BK282" s="147">
        <f>ROUND(I282*H282,2)</f>
        <v>0</v>
      </c>
      <c r="BL282" s="17" t="s">
        <v>265</v>
      </c>
      <c r="BM282" s="146" t="s">
        <v>1482</v>
      </c>
    </row>
    <row r="283" spans="2:65" s="12" customFormat="1">
      <c r="B283" s="148"/>
      <c r="D283" s="149" t="s">
        <v>153</v>
      </c>
      <c r="E283" s="150" t="s">
        <v>1</v>
      </c>
      <c r="F283" s="151" t="s">
        <v>500</v>
      </c>
      <c r="H283" s="150" t="s">
        <v>1</v>
      </c>
      <c r="I283" s="152"/>
      <c r="L283" s="148"/>
      <c r="M283" s="153"/>
      <c r="T283" s="154"/>
      <c r="AT283" s="150" t="s">
        <v>153</v>
      </c>
      <c r="AU283" s="150" t="s">
        <v>81</v>
      </c>
      <c r="AV283" s="12" t="s">
        <v>79</v>
      </c>
      <c r="AW283" s="12" t="s">
        <v>28</v>
      </c>
      <c r="AX283" s="12" t="s">
        <v>71</v>
      </c>
      <c r="AY283" s="150" t="s">
        <v>144</v>
      </c>
    </row>
    <row r="284" spans="2:65" s="12" customFormat="1">
      <c r="B284" s="148"/>
      <c r="D284" s="149" t="s">
        <v>153</v>
      </c>
      <c r="E284" s="150" t="s">
        <v>1</v>
      </c>
      <c r="F284" s="151" t="s">
        <v>1477</v>
      </c>
      <c r="H284" s="150" t="s">
        <v>1</v>
      </c>
      <c r="I284" s="152"/>
      <c r="L284" s="148"/>
      <c r="M284" s="153"/>
      <c r="T284" s="154"/>
      <c r="AT284" s="150" t="s">
        <v>153</v>
      </c>
      <c r="AU284" s="150" t="s">
        <v>81</v>
      </c>
      <c r="AV284" s="12" t="s">
        <v>79</v>
      </c>
      <c r="AW284" s="12" t="s">
        <v>28</v>
      </c>
      <c r="AX284" s="12" t="s">
        <v>71</v>
      </c>
      <c r="AY284" s="150" t="s">
        <v>144</v>
      </c>
    </row>
    <row r="285" spans="2:65" s="13" customFormat="1">
      <c r="B285" s="155"/>
      <c r="D285" s="149" t="s">
        <v>153</v>
      </c>
      <c r="E285" s="156" t="s">
        <v>1</v>
      </c>
      <c r="F285" s="157" t="s">
        <v>79</v>
      </c>
      <c r="H285" s="158">
        <v>1</v>
      </c>
      <c r="I285" s="159"/>
      <c r="L285" s="155"/>
      <c r="M285" s="160"/>
      <c r="T285" s="161"/>
      <c r="AT285" s="156" t="s">
        <v>153</v>
      </c>
      <c r="AU285" s="156" t="s">
        <v>81</v>
      </c>
      <c r="AV285" s="13" t="s">
        <v>81</v>
      </c>
      <c r="AW285" s="13" t="s">
        <v>28</v>
      </c>
      <c r="AX285" s="13" t="s">
        <v>71</v>
      </c>
      <c r="AY285" s="156" t="s">
        <v>144</v>
      </c>
    </row>
    <row r="286" spans="2:65" s="15" customFormat="1">
      <c r="B286" s="180"/>
      <c r="D286" s="149" t="s">
        <v>153</v>
      </c>
      <c r="E286" s="181" t="s">
        <v>1</v>
      </c>
      <c r="F286" s="182" t="s">
        <v>182</v>
      </c>
      <c r="H286" s="183">
        <v>1</v>
      </c>
      <c r="I286" s="184"/>
      <c r="L286" s="180"/>
      <c r="M286" s="185"/>
      <c r="T286" s="186"/>
      <c r="AT286" s="181" t="s">
        <v>153</v>
      </c>
      <c r="AU286" s="181" t="s">
        <v>81</v>
      </c>
      <c r="AV286" s="15" t="s">
        <v>151</v>
      </c>
      <c r="AW286" s="15" t="s">
        <v>28</v>
      </c>
      <c r="AX286" s="15" t="s">
        <v>79</v>
      </c>
      <c r="AY286" s="181" t="s">
        <v>144</v>
      </c>
    </row>
    <row r="287" spans="2:65" s="1" customFormat="1" ht="33" customHeight="1">
      <c r="B287" s="133"/>
      <c r="C287" s="162" t="s">
        <v>346</v>
      </c>
      <c r="D287" s="162" t="s">
        <v>163</v>
      </c>
      <c r="E287" s="163" t="s">
        <v>1483</v>
      </c>
      <c r="F287" s="164" t="s">
        <v>1484</v>
      </c>
      <c r="G287" s="165" t="s">
        <v>318</v>
      </c>
      <c r="H287" s="166">
        <v>5</v>
      </c>
      <c r="I287" s="167"/>
      <c r="J287" s="168">
        <f>ROUND(I287*H287,2)</f>
        <v>0</v>
      </c>
      <c r="K287" s="169"/>
      <c r="L287" s="170"/>
      <c r="M287" s="171" t="s">
        <v>1</v>
      </c>
      <c r="N287" s="172" t="s">
        <v>36</v>
      </c>
      <c r="P287" s="144">
        <f>O287*H287</f>
        <v>0</v>
      </c>
      <c r="Q287" s="144">
        <v>1.225E-2</v>
      </c>
      <c r="R287" s="144">
        <f>Q287*H287</f>
        <v>6.1249999999999999E-2</v>
      </c>
      <c r="S287" s="144">
        <v>0</v>
      </c>
      <c r="T287" s="145">
        <f>S287*H287</f>
        <v>0</v>
      </c>
      <c r="AR287" s="146" t="s">
        <v>355</v>
      </c>
      <c r="AT287" s="146" t="s">
        <v>163</v>
      </c>
      <c r="AU287" s="146" t="s">
        <v>81</v>
      </c>
      <c r="AY287" s="17" t="s">
        <v>144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79</v>
      </c>
      <c r="BK287" s="147">
        <f>ROUND(I287*H287,2)</f>
        <v>0</v>
      </c>
      <c r="BL287" s="17" t="s">
        <v>265</v>
      </c>
      <c r="BM287" s="146" t="s">
        <v>1485</v>
      </c>
    </row>
    <row r="288" spans="2:65" s="12" customFormat="1">
      <c r="B288" s="148"/>
      <c r="D288" s="149" t="s">
        <v>153</v>
      </c>
      <c r="E288" s="150" t="s">
        <v>1</v>
      </c>
      <c r="F288" s="151" t="s">
        <v>500</v>
      </c>
      <c r="H288" s="150" t="s">
        <v>1</v>
      </c>
      <c r="I288" s="152"/>
      <c r="L288" s="148"/>
      <c r="M288" s="153"/>
      <c r="T288" s="154"/>
      <c r="AT288" s="150" t="s">
        <v>153</v>
      </c>
      <c r="AU288" s="150" t="s">
        <v>81</v>
      </c>
      <c r="AV288" s="12" t="s">
        <v>79</v>
      </c>
      <c r="AW288" s="12" t="s">
        <v>28</v>
      </c>
      <c r="AX288" s="12" t="s">
        <v>71</v>
      </c>
      <c r="AY288" s="150" t="s">
        <v>144</v>
      </c>
    </row>
    <row r="289" spans="2:65" s="12" customFormat="1">
      <c r="B289" s="148"/>
      <c r="D289" s="149" t="s">
        <v>153</v>
      </c>
      <c r="E289" s="150" t="s">
        <v>1</v>
      </c>
      <c r="F289" s="151" t="s">
        <v>1478</v>
      </c>
      <c r="H289" s="150" t="s">
        <v>1</v>
      </c>
      <c r="I289" s="152"/>
      <c r="L289" s="148"/>
      <c r="M289" s="153"/>
      <c r="T289" s="154"/>
      <c r="AT289" s="150" t="s">
        <v>153</v>
      </c>
      <c r="AU289" s="150" t="s">
        <v>81</v>
      </c>
      <c r="AV289" s="12" t="s">
        <v>79</v>
      </c>
      <c r="AW289" s="12" t="s">
        <v>28</v>
      </c>
      <c r="AX289" s="12" t="s">
        <v>71</v>
      </c>
      <c r="AY289" s="150" t="s">
        <v>144</v>
      </c>
    </row>
    <row r="290" spans="2:65" s="13" customFormat="1">
      <c r="B290" s="155"/>
      <c r="D290" s="149" t="s">
        <v>153</v>
      </c>
      <c r="E290" s="156" t="s">
        <v>1</v>
      </c>
      <c r="F290" s="157" t="s">
        <v>79</v>
      </c>
      <c r="H290" s="158">
        <v>1</v>
      </c>
      <c r="I290" s="159"/>
      <c r="L290" s="155"/>
      <c r="M290" s="160"/>
      <c r="T290" s="161"/>
      <c r="AT290" s="156" t="s">
        <v>153</v>
      </c>
      <c r="AU290" s="156" t="s">
        <v>81</v>
      </c>
      <c r="AV290" s="13" t="s">
        <v>81</v>
      </c>
      <c r="AW290" s="13" t="s">
        <v>28</v>
      </c>
      <c r="AX290" s="13" t="s">
        <v>71</v>
      </c>
      <c r="AY290" s="156" t="s">
        <v>144</v>
      </c>
    </row>
    <row r="291" spans="2:65" s="12" customFormat="1">
      <c r="B291" s="148"/>
      <c r="D291" s="149" t="s">
        <v>153</v>
      </c>
      <c r="E291" s="150" t="s">
        <v>1</v>
      </c>
      <c r="F291" s="151" t="s">
        <v>179</v>
      </c>
      <c r="H291" s="150" t="s">
        <v>1</v>
      </c>
      <c r="I291" s="152"/>
      <c r="L291" s="148"/>
      <c r="M291" s="153"/>
      <c r="T291" s="154"/>
      <c r="AT291" s="150" t="s">
        <v>153</v>
      </c>
      <c r="AU291" s="150" t="s">
        <v>81</v>
      </c>
      <c r="AV291" s="12" t="s">
        <v>79</v>
      </c>
      <c r="AW291" s="12" t="s">
        <v>28</v>
      </c>
      <c r="AX291" s="12" t="s">
        <v>71</v>
      </c>
      <c r="AY291" s="150" t="s">
        <v>144</v>
      </c>
    </row>
    <row r="292" spans="2:65" s="12" customFormat="1">
      <c r="B292" s="148"/>
      <c r="D292" s="149" t="s">
        <v>153</v>
      </c>
      <c r="E292" s="150" t="s">
        <v>1</v>
      </c>
      <c r="F292" s="151" t="s">
        <v>1479</v>
      </c>
      <c r="H292" s="150" t="s">
        <v>1</v>
      </c>
      <c r="I292" s="152"/>
      <c r="L292" s="148"/>
      <c r="M292" s="153"/>
      <c r="T292" s="154"/>
      <c r="AT292" s="150" t="s">
        <v>153</v>
      </c>
      <c r="AU292" s="150" t="s">
        <v>81</v>
      </c>
      <c r="AV292" s="12" t="s">
        <v>79</v>
      </c>
      <c r="AW292" s="12" t="s">
        <v>28</v>
      </c>
      <c r="AX292" s="12" t="s">
        <v>71</v>
      </c>
      <c r="AY292" s="150" t="s">
        <v>144</v>
      </c>
    </row>
    <row r="293" spans="2:65" s="13" customFormat="1">
      <c r="B293" s="155"/>
      <c r="D293" s="149" t="s">
        <v>153</v>
      </c>
      <c r="E293" s="156" t="s">
        <v>1</v>
      </c>
      <c r="F293" s="157" t="s">
        <v>151</v>
      </c>
      <c r="H293" s="158">
        <v>4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71</v>
      </c>
      <c r="AY293" s="156" t="s">
        <v>144</v>
      </c>
    </row>
    <row r="294" spans="2:65" s="15" customFormat="1">
      <c r="B294" s="180"/>
      <c r="D294" s="149" t="s">
        <v>153</v>
      </c>
      <c r="E294" s="181" t="s">
        <v>1</v>
      </c>
      <c r="F294" s="182" t="s">
        <v>182</v>
      </c>
      <c r="H294" s="183">
        <v>5</v>
      </c>
      <c r="I294" s="184"/>
      <c r="L294" s="180"/>
      <c r="M294" s="185"/>
      <c r="T294" s="186"/>
      <c r="AT294" s="181" t="s">
        <v>153</v>
      </c>
      <c r="AU294" s="181" t="s">
        <v>81</v>
      </c>
      <c r="AV294" s="15" t="s">
        <v>151</v>
      </c>
      <c r="AW294" s="15" t="s">
        <v>28</v>
      </c>
      <c r="AX294" s="15" t="s">
        <v>79</v>
      </c>
      <c r="AY294" s="181" t="s">
        <v>144</v>
      </c>
    </row>
    <row r="295" spans="2:65" s="1" customFormat="1" ht="33" customHeight="1">
      <c r="B295" s="133"/>
      <c r="C295" s="134" t="s">
        <v>351</v>
      </c>
      <c r="D295" s="134" t="s">
        <v>147</v>
      </c>
      <c r="E295" s="135" t="s">
        <v>1486</v>
      </c>
      <c r="F295" s="136" t="s">
        <v>1487</v>
      </c>
      <c r="G295" s="137" t="s">
        <v>171</v>
      </c>
      <c r="H295" s="138">
        <v>21.125</v>
      </c>
      <c r="I295" s="139"/>
      <c r="J295" s="140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2.8819999999999998E-2</v>
      </c>
      <c r="R295" s="144">
        <f>Q295*H295</f>
        <v>0.60882249999999993</v>
      </c>
      <c r="S295" s="144">
        <v>0</v>
      </c>
      <c r="T295" s="145">
        <f>S295*H295</f>
        <v>0</v>
      </c>
      <c r="AR295" s="146" t="s">
        <v>265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265</v>
      </c>
      <c r="BM295" s="146" t="s">
        <v>1488</v>
      </c>
    </row>
    <row r="296" spans="2:65" s="12" customFormat="1">
      <c r="B296" s="148"/>
      <c r="D296" s="149" t="s">
        <v>153</v>
      </c>
      <c r="E296" s="150" t="s">
        <v>1</v>
      </c>
      <c r="F296" s="151" t="s">
        <v>174</v>
      </c>
      <c r="H296" s="150" t="s">
        <v>1</v>
      </c>
      <c r="I296" s="152"/>
      <c r="L296" s="148"/>
      <c r="M296" s="153"/>
      <c r="T296" s="154"/>
      <c r="AT296" s="150" t="s">
        <v>153</v>
      </c>
      <c r="AU296" s="150" t="s">
        <v>81</v>
      </c>
      <c r="AV296" s="12" t="s">
        <v>79</v>
      </c>
      <c r="AW296" s="12" t="s">
        <v>28</v>
      </c>
      <c r="AX296" s="12" t="s">
        <v>71</v>
      </c>
      <c r="AY296" s="150" t="s">
        <v>144</v>
      </c>
    </row>
    <row r="297" spans="2:65" s="13" customFormat="1">
      <c r="B297" s="155"/>
      <c r="D297" s="149" t="s">
        <v>153</v>
      </c>
      <c r="E297" s="156" t="s">
        <v>1</v>
      </c>
      <c r="F297" s="157" t="s">
        <v>1489</v>
      </c>
      <c r="H297" s="158">
        <v>16.125</v>
      </c>
      <c r="I297" s="159"/>
      <c r="L297" s="155"/>
      <c r="M297" s="160"/>
      <c r="T297" s="161"/>
      <c r="AT297" s="156" t="s">
        <v>153</v>
      </c>
      <c r="AU297" s="156" t="s">
        <v>81</v>
      </c>
      <c r="AV297" s="13" t="s">
        <v>81</v>
      </c>
      <c r="AW297" s="13" t="s">
        <v>28</v>
      </c>
      <c r="AX297" s="13" t="s">
        <v>71</v>
      </c>
      <c r="AY297" s="156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179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1490</v>
      </c>
      <c r="H299" s="158">
        <v>5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5" customFormat="1">
      <c r="B300" s="180"/>
      <c r="D300" s="149" t="s">
        <v>153</v>
      </c>
      <c r="E300" s="181" t="s">
        <v>1</v>
      </c>
      <c r="F300" s="182" t="s">
        <v>182</v>
      </c>
      <c r="H300" s="183">
        <v>21.125</v>
      </c>
      <c r="I300" s="184"/>
      <c r="L300" s="180"/>
      <c r="M300" s="185"/>
      <c r="T300" s="186"/>
      <c r="AT300" s="181" t="s">
        <v>153</v>
      </c>
      <c r="AU300" s="181" t="s">
        <v>81</v>
      </c>
      <c r="AV300" s="15" t="s">
        <v>151</v>
      </c>
      <c r="AW300" s="15" t="s">
        <v>28</v>
      </c>
      <c r="AX300" s="15" t="s">
        <v>79</v>
      </c>
      <c r="AY300" s="181" t="s">
        <v>144</v>
      </c>
    </row>
    <row r="301" spans="2:65" s="1" customFormat="1" ht="37.9" customHeight="1">
      <c r="B301" s="133"/>
      <c r="C301" s="134" t="s">
        <v>355</v>
      </c>
      <c r="D301" s="134" t="s">
        <v>147</v>
      </c>
      <c r="E301" s="135" t="s">
        <v>1491</v>
      </c>
      <c r="F301" s="136" t="s">
        <v>1492</v>
      </c>
      <c r="G301" s="137" t="s">
        <v>171</v>
      </c>
      <c r="H301" s="138">
        <v>11.5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36</v>
      </c>
      <c r="P301" s="144">
        <f>O301*H301</f>
        <v>0</v>
      </c>
      <c r="Q301" s="144">
        <v>1.8120000000000001E-2</v>
      </c>
      <c r="R301" s="144">
        <f>Q301*H301</f>
        <v>0.20838000000000001</v>
      </c>
      <c r="S301" s="144">
        <v>0</v>
      </c>
      <c r="T301" s="145">
        <f>S301*H301</f>
        <v>0</v>
      </c>
      <c r="AR301" s="146" t="s">
        <v>265</v>
      </c>
      <c r="AT301" s="146" t="s">
        <v>147</v>
      </c>
      <c r="AU301" s="146" t="s">
        <v>81</v>
      </c>
      <c r="AY301" s="17" t="s">
        <v>144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79</v>
      </c>
      <c r="BK301" s="147">
        <f>ROUND(I301*H301,2)</f>
        <v>0</v>
      </c>
      <c r="BL301" s="17" t="s">
        <v>265</v>
      </c>
      <c r="BM301" s="146" t="s">
        <v>1493</v>
      </c>
    </row>
    <row r="302" spans="2:65" s="12" customFormat="1">
      <c r="B302" s="148"/>
      <c r="D302" s="149" t="s">
        <v>153</v>
      </c>
      <c r="E302" s="150" t="s">
        <v>1</v>
      </c>
      <c r="F302" s="151" t="s">
        <v>174</v>
      </c>
      <c r="H302" s="150" t="s">
        <v>1</v>
      </c>
      <c r="I302" s="152"/>
      <c r="L302" s="148"/>
      <c r="M302" s="153"/>
      <c r="T302" s="154"/>
      <c r="AT302" s="150" t="s">
        <v>153</v>
      </c>
      <c r="AU302" s="150" t="s">
        <v>81</v>
      </c>
      <c r="AV302" s="12" t="s">
        <v>79</v>
      </c>
      <c r="AW302" s="12" t="s">
        <v>28</v>
      </c>
      <c r="AX302" s="12" t="s">
        <v>71</v>
      </c>
      <c r="AY302" s="150" t="s">
        <v>144</v>
      </c>
    </row>
    <row r="303" spans="2:65" s="13" customFormat="1">
      <c r="B303" s="155"/>
      <c r="D303" s="149" t="s">
        <v>153</v>
      </c>
      <c r="E303" s="156" t="s">
        <v>1</v>
      </c>
      <c r="F303" s="157" t="s">
        <v>1494</v>
      </c>
      <c r="H303" s="158">
        <v>4.125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71</v>
      </c>
      <c r="AY303" s="156" t="s">
        <v>144</v>
      </c>
    </row>
    <row r="304" spans="2:65" s="12" customFormat="1">
      <c r="B304" s="148"/>
      <c r="D304" s="149" t="s">
        <v>153</v>
      </c>
      <c r="E304" s="150" t="s">
        <v>1</v>
      </c>
      <c r="F304" s="151" t="s">
        <v>179</v>
      </c>
      <c r="H304" s="150" t="s">
        <v>1</v>
      </c>
      <c r="I304" s="152"/>
      <c r="L304" s="148"/>
      <c r="M304" s="153"/>
      <c r="T304" s="154"/>
      <c r="AT304" s="150" t="s">
        <v>153</v>
      </c>
      <c r="AU304" s="150" t="s">
        <v>81</v>
      </c>
      <c r="AV304" s="12" t="s">
        <v>79</v>
      </c>
      <c r="AW304" s="12" t="s">
        <v>28</v>
      </c>
      <c r="AX304" s="12" t="s">
        <v>71</v>
      </c>
      <c r="AY304" s="150" t="s">
        <v>144</v>
      </c>
    </row>
    <row r="305" spans="2:65" s="13" customFormat="1">
      <c r="B305" s="155"/>
      <c r="D305" s="149" t="s">
        <v>153</v>
      </c>
      <c r="E305" s="156" t="s">
        <v>1</v>
      </c>
      <c r="F305" s="157" t="s">
        <v>1495</v>
      </c>
      <c r="H305" s="158">
        <v>7.375</v>
      </c>
      <c r="I305" s="159"/>
      <c r="L305" s="155"/>
      <c r="M305" s="160"/>
      <c r="T305" s="161"/>
      <c r="AT305" s="156" t="s">
        <v>153</v>
      </c>
      <c r="AU305" s="156" t="s">
        <v>81</v>
      </c>
      <c r="AV305" s="13" t="s">
        <v>81</v>
      </c>
      <c r="AW305" s="13" t="s">
        <v>28</v>
      </c>
      <c r="AX305" s="13" t="s">
        <v>71</v>
      </c>
      <c r="AY305" s="156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11.5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24.2" customHeight="1">
      <c r="B307" s="133"/>
      <c r="C307" s="134" t="s">
        <v>360</v>
      </c>
      <c r="D307" s="134" t="s">
        <v>147</v>
      </c>
      <c r="E307" s="135" t="s">
        <v>1496</v>
      </c>
      <c r="F307" s="136" t="s">
        <v>1497</v>
      </c>
      <c r="G307" s="137" t="s">
        <v>171</v>
      </c>
      <c r="H307" s="138">
        <v>25.6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2.0119999999999999E-2</v>
      </c>
      <c r="R307" s="144">
        <f>Q307*H307</f>
        <v>0.51507199999999997</v>
      </c>
      <c r="S307" s="144">
        <v>0</v>
      </c>
      <c r="T307" s="145">
        <f>S307*H307</f>
        <v>0</v>
      </c>
      <c r="AR307" s="146" t="s">
        <v>265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265</v>
      </c>
      <c r="BM307" s="146" t="s">
        <v>1498</v>
      </c>
    </row>
    <row r="308" spans="2:65" s="12" customFormat="1">
      <c r="B308" s="148"/>
      <c r="D308" s="149" t="s">
        <v>153</v>
      </c>
      <c r="E308" s="150" t="s">
        <v>1</v>
      </c>
      <c r="F308" s="151" t="s">
        <v>174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3" customFormat="1">
      <c r="B309" s="155"/>
      <c r="D309" s="149" t="s">
        <v>153</v>
      </c>
      <c r="E309" s="156" t="s">
        <v>1</v>
      </c>
      <c r="F309" s="157" t="s">
        <v>1499</v>
      </c>
      <c r="H309" s="158">
        <v>12.8</v>
      </c>
      <c r="I309" s="159"/>
      <c r="L309" s="155"/>
      <c r="M309" s="160"/>
      <c r="T309" s="161"/>
      <c r="AT309" s="156" t="s">
        <v>153</v>
      </c>
      <c r="AU309" s="156" t="s">
        <v>81</v>
      </c>
      <c r="AV309" s="13" t="s">
        <v>81</v>
      </c>
      <c r="AW309" s="13" t="s">
        <v>28</v>
      </c>
      <c r="AX309" s="13" t="s">
        <v>71</v>
      </c>
      <c r="AY309" s="156" t="s">
        <v>144</v>
      </c>
    </row>
    <row r="310" spans="2:65" s="12" customFormat="1">
      <c r="B310" s="148"/>
      <c r="D310" s="149" t="s">
        <v>153</v>
      </c>
      <c r="E310" s="150" t="s">
        <v>1</v>
      </c>
      <c r="F310" s="151" t="s">
        <v>179</v>
      </c>
      <c r="H310" s="150" t="s">
        <v>1</v>
      </c>
      <c r="I310" s="152"/>
      <c r="L310" s="148"/>
      <c r="M310" s="153"/>
      <c r="T310" s="154"/>
      <c r="AT310" s="150" t="s">
        <v>153</v>
      </c>
      <c r="AU310" s="150" t="s">
        <v>81</v>
      </c>
      <c r="AV310" s="12" t="s">
        <v>79</v>
      </c>
      <c r="AW310" s="12" t="s">
        <v>28</v>
      </c>
      <c r="AX310" s="12" t="s">
        <v>71</v>
      </c>
      <c r="AY310" s="150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1499</v>
      </c>
      <c r="H311" s="158">
        <v>12.8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5" customFormat="1">
      <c r="B312" s="180"/>
      <c r="D312" s="149" t="s">
        <v>153</v>
      </c>
      <c r="E312" s="181" t="s">
        <v>1</v>
      </c>
      <c r="F312" s="182" t="s">
        <v>182</v>
      </c>
      <c r="H312" s="183">
        <v>25.6</v>
      </c>
      <c r="I312" s="184"/>
      <c r="L312" s="180"/>
      <c r="M312" s="185"/>
      <c r="T312" s="186"/>
      <c r="AT312" s="181" t="s">
        <v>153</v>
      </c>
      <c r="AU312" s="181" t="s">
        <v>81</v>
      </c>
      <c r="AV312" s="15" t="s">
        <v>151</v>
      </c>
      <c r="AW312" s="15" t="s">
        <v>28</v>
      </c>
      <c r="AX312" s="15" t="s">
        <v>79</v>
      </c>
      <c r="AY312" s="181" t="s">
        <v>144</v>
      </c>
    </row>
    <row r="313" spans="2:65" s="1" customFormat="1" ht="24.2" customHeight="1">
      <c r="B313" s="133"/>
      <c r="C313" s="134" t="s">
        <v>364</v>
      </c>
      <c r="D313" s="134" t="s">
        <v>147</v>
      </c>
      <c r="E313" s="135" t="s">
        <v>1500</v>
      </c>
      <c r="F313" s="136" t="s">
        <v>1501</v>
      </c>
      <c r="G313" s="137" t="s">
        <v>318</v>
      </c>
      <c r="H313" s="138">
        <v>6</v>
      </c>
      <c r="I313" s="139"/>
      <c r="J313" s="140">
        <f>ROUND(I313*H313,2)</f>
        <v>0</v>
      </c>
      <c r="K313" s="141"/>
      <c r="L313" s="32"/>
      <c r="M313" s="142" t="s">
        <v>1</v>
      </c>
      <c r="N313" s="143" t="s">
        <v>36</v>
      </c>
      <c r="P313" s="144">
        <f>O313*H313</f>
        <v>0</v>
      </c>
      <c r="Q313" s="144">
        <v>3.058E-2</v>
      </c>
      <c r="R313" s="144">
        <f>Q313*H313</f>
        <v>0.18348</v>
      </c>
      <c r="S313" s="144">
        <v>0</v>
      </c>
      <c r="T313" s="145">
        <f>S313*H313</f>
        <v>0</v>
      </c>
      <c r="AR313" s="146" t="s">
        <v>265</v>
      </c>
      <c r="AT313" s="146" t="s">
        <v>147</v>
      </c>
      <c r="AU313" s="146" t="s">
        <v>81</v>
      </c>
      <c r="AY313" s="17" t="s">
        <v>144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79</v>
      </c>
      <c r="BK313" s="147">
        <f>ROUND(I313*H313,2)</f>
        <v>0</v>
      </c>
      <c r="BL313" s="17" t="s">
        <v>265</v>
      </c>
      <c r="BM313" s="146" t="s">
        <v>1502</v>
      </c>
    </row>
    <row r="314" spans="2:65" s="12" customFormat="1">
      <c r="B314" s="148"/>
      <c r="D314" s="149" t="s">
        <v>153</v>
      </c>
      <c r="E314" s="150" t="s">
        <v>1</v>
      </c>
      <c r="F314" s="151" t="s">
        <v>174</v>
      </c>
      <c r="H314" s="150" t="s">
        <v>1</v>
      </c>
      <c r="I314" s="152"/>
      <c r="L314" s="148"/>
      <c r="M314" s="153"/>
      <c r="T314" s="154"/>
      <c r="AT314" s="150" t="s">
        <v>153</v>
      </c>
      <c r="AU314" s="150" t="s">
        <v>81</v>
      </c>
      <c r="AV314" s="12" t="s">
        <v>79</v>
      </c>
      <c r="AW314" s="12" t="s">
        <v>28</v>
      </c>
      <c r="AX314" s="12" t="s">
        <v>71</v>
      </c>
      <c r="AY314" s="150" t="s">
        <v>144</v>
      </c>
    </row>
    <row r="315" spans="2:65" s="13" customFormat="1">
      <c r="B315" s="155"/>
      <c r="D315" s="149" t="s">
        <v>153</v>
      </c>
      <c r="E315" s="156" t="s">
        <v>1</v>
      </c>
      <c r="F315" s="157" t="s">
        <v>145</v>
      </c>
      <c r="H315" s="158">
        <v>3</v>
      </c>
      <c r="I315" s="159"/>
      <c r="L315" s="155"/>
      <c r="M315" s="160"/>
      <c r="T315" s="161"/>
      <c r="AT315" s="156" t="s">
        <v>153</v>
      </c>
      <c r="AU315" s="156" t="s">
        <v>81</v>
      </c>
      <c r="AV315" s="13" t="s">
        <v>81</v>
      </c>
      <c r="AW315" s="13" t="s">
        <v>28</v>
      </c>
      <c r="AX315" s="13" t="s">
        <v>71</v>
      </c>
      <c r="AY315" s="156" t="s">
        <v>144</v>
      </c>
    </row>
    <row r="316" spans="2:65" s="12" customFormat="1">
      <c r="B316" s="148"/>
      <c r="D316" s="149" t="s">
        <v>153</v>
      </c>
      <c r="E316" s="150" t="s">
        <v>1</v>
      </c>
      <c r="F316" s="151" t="s">
        <v>179</v>
      </c>
      <c r="H316" s="150" t="s">
        <v>1</v>
      </c>
      <c r="I316" s="152"/>
      <c r="L316" s="148"/>
      <c r="M316" s="153"/>
      <c r="T316" s="154"/>
      <c r="AT316" s="150" t="s">
        <v>153</v>
      </c>
      <c r="AU316" s="150" t="s">
        <v>81</v>
      </c>
      <c r="AV316" s="12" t="s">
        <v>79</v>
      </c>
      <c r="AW316" s="12" t="s">
        <v>28</v>
      </c>
      <c r="AX316" s="12" t="s">
        <v>71</v>
      </c>
      <c r="AY316" s="150" t="s">
        <v>144</v>
      </c>
    </row>
    <row r="317" spans="2:65" s="13" customFormat="1">
      <c r="B317" s="155"/>
      <c r="D317" s="149" t="s">
        <v>153</v>
      </c>
      <c r="E317" s="156" t="s">
        <v>1</v>
      </c>
      <c r="F317" s="157" t="s">
        <v>145</v>
      </c>
      <c r="H317" s="158">
        <v>3</v>
      </c>
      <c r="I317" s="159"/>
      <c r="L317" s="155"/>
      <c r="M317" s="160"/>
      <c r="T317" s="161"/>
      <c r="AT317" s="156" t="s">
        <v>153</v>
      </c>
      <c r="AU317" s="156" t="s">
        <v>81</v>
      </c>
      <c r="AV317" s="13" t="s">
        <v>81</v>
      </c>
      <c r="AW317" s="13" t="s">
        <v>28</v>
      </c>
      <c r="AX317" s="13" t="s">
        <v>71</v>
      </c>
      <c r="AY317" s="156" t="s">
        <v>144</v>
      </c>
    </row>
    <row r="318" spans="2:65" s="15" customFormat="1">
      <c r="B318" s="180"/>
      <c r="D318" s="149" t="s">
        <v>153</v>
      </c>
      <c r="E318" s="181" t="s">
        <v>1</v>
      </c>
      <c r="F318" s="182" t="s">
        <v>182</v>
      </c>
      <c r="H318" s="183">
        <v>6</v>
      </c>
      <c r="I318" s="184"/>
      <c r="L318" s="180"/>
      <c r="M318" s="185"/>
      <c r="T318" s="186"/>
      <c r="AT318" s="181" t="s">
        <v>153</v>
      </c>
      <c r="AU318" s="181" t="s">
        <v>81</v>
      </c>
      <c r="AV318" s="15" t="s">
        <v>151</v>
      </c>
      <c r="AW318" s="15" t="s">
        <v>28</v>
      </c>
      <c r="AX318" s="15" t="s">
        <v>79</v>
      </c>
      <c r="AY318" s="181" t="s">
        <v>144</v>
      </c>
    </row>
    <row r="319" spans="2:65" s="1" customFormat="1" ht="24.2" customHeight="1">
      <c r="B319" s="133"/>
      <c r="C319" s="134" t="s">
        <v>372</v>
      </c>
      <c r="D319" s="134" t="s">
        <v>147</v>
      </c>
      <c r="E319" s="135" t="s">
        <v>533</v>
      </c>
      <c r="F319" s="136" t="s">
        <v>534</v>
      </c>
      <c r="G319" s="137" t="s">
        <v>491</v>
      </c>
      <c r="H319" s="187"/>
      <c r="I319" s="139"/>
      <c r="J319" s="140">
        <f>ROUND(I319*H319,2)</f>
        <v>0</v>
      </c>
      <c r="K319" s="141"/>
      <c r="L319" s="32"/>
      <c r="M319" s="142" t="s">
        <v>1</v>
      </c>
      <c r="N319" s="143" t="s">
        <v>36</v>
      </c>
      <c r="P319" s="144">
        <f>O319*H319</f>
        <v>0</v>
      </c>
      <c r="Q319" s="144">
        <v>0</v>
      </c>
      <c r="R319" s="144">
        <f>Q319*H319</f>
        <v>0</v>
      </c>
      <c r="S319" s="144">
        <v>0</v>
      </c>
      <c r="T319" s="145">
        <f>S319*H319</f>
        <v>0</v>
      </c>
      <c r="AR319" s="146" t="s">
        <v>265</v>
      </c>
      <c r="AT319" s="146" t="s">
        <v>147</v>
      </c>
      <c r="AU319" s="146" t="s">
        <v>81</v>
      </c>
      <c r="AY319" s="17" t="s">
        <v>144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7" t="s">
        <v>79</v>
      </c>
      <c r="BK319" s="147">
        <f>ROUND(I319*H319,2)</f>
        <v>0</v>
      </c>
      <c r="BL319" s="17" t="s">
        <v>265</v>
      </c>
      <c r="BM319" s="146" t="s">
        <v>535</v>
      </c>
    </row>
    <row r="320" spans="2:65" s="11" customFormat="1" ht="22.9" customHeight="1">
      <c r="B320" s="121"/>
      <c r="D320" s="122" t="s">
        <v>70</v>
      </c>
      <c r="E320" s="131" t="s">
        <v>536</v>
      </c>
      <c r="F320" s="131" t="s">
        <v>537</v>
      </c>
      <c r="I320" s="124"/>
      <c r="J320" s="132">
        <f>BK320</f>
        <v>0</v>
      </c>
      <c r="L320" s="121"/>
      <c r="M320" s="126"/>
      <c r="P320" s="127">
        <f>SUM(P321:P326)</f>
        <v>0</v>
      </c>
      <c r="R320" s="127">
        <f>SUM(R321:R326)</f>
        <v>0</v>
      </c>
      <c r="T320" s="128">
        <f>SUM(T321:T326)</f>
        <v>0</v>
      </c>
      <c r="AR320" s="122" t="s">
        <v>81</v>
      </c>
      <c r="AT320" s="129" t="s">
        <v>70</v>
      </c>
      <c r="AU320" s="129" t="s">
        <v>79</v>
      </c>
      <c r="AY320" s="122" t="s">
        <v>144</v>
      </c>
      <c r="BK320" s="130">
        <f>SUM(BK321:BK326)</f>
        <v>0</v>
      </c>
    </row>
    <row r="321" spans="2:65" s="1" customFormat="1" ht="33" customHeight="1">
      <c r="B321" s="133"/>
      <c r="C321" s="134" t="s">
        <v>377</v>
      </c>
      <c r="D321" s="134" t="s">
        <v>147</v>
      </c>
      <c r="E321" s="135" t="s">
        <v>1503</v>
      </c>
      <c r="F321" s="136" t="s">
        <v>1504</v>
      </c>
      <c r="G321" s="137" t="s">
        <v>318</v>
      </c>
      <c r="H321" s="138">
        <v>1</v>
      </c>
      <c r="I321" s="139"/>
      <c r="J321" s="140">
        <f>ROUND(I321*H321,2)</f>
        <v>0</v>
      </c>
      <c r="K321" s="141"/>
      <c r="L321" s="32"/>
      <c r="M321" s="142" t="s">
        <v>1</v>
      </c>
      <c r="N321" s="143" t="s">
        <v>36</v>
      </c>
      <c r="P321" s="144">
        <f>O321*H321</f>
        <v>0</v>
      </c>
      <c r="Q321" s="144">
        <v>0</v>
      </c>
      <c r="R321" s="144">
        <f>Q321*H321</f>
        <v>0</v>
      </c>
      <c r="S321" s="144">
        <v>0</v>
      </c>
      <c r="T321" s="145">
        <f>S321*H321</f>
        <v>0</v>
      </c>
      <c r="AR321" s="146" t="s">
        <v>265</v>
      </c>
      <c r="AT321" s="146" t="s">
        <v>147</v>
      </c>
      <c r="AU321" s="146" t="s">
        <v>81</v>
      </c>
      <c r="AY321" s="17" t="s">
        <v>144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7" t="s">
        <v>79</v>
      </c>
      <c r="BK321" s="147">
        <f>ROUND(I321*H321,2)</f>
        <v>0</v>
      </c>
      <c r="BL321" s="17" t="s">
        <v>265</v>
      </c>
      <c r="BM321" s="146" t="s">
        <v>1505</v>
      </c>
    </row>
    <row r="322" spans="2:65" s="12" customFormat="1">
      <c r="B322" s="148"/>
      <c r="D322" s="149" t="s">
        <v>153</v>
      </c>
      <c r="E322" s="150" t="s">
        <v>1</v>
      </c>
      <c r="F322" s="151" t="s">
        <v>1506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79</v>
      </c>
      <c r="H323" s="158">
        <v>1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79</v>
      </c>
      <c r="AY323" s="156" t="s">
        <v>144</v>
      </c>
    </row>
    <row r="324" spans="2:65" s="1" customFormat="1" ht="24.2" customHeight="1">
      <c r="B324" s="133"/>
      <c r="C324" s="193" t="s">
        <v>385</v>
      </c>
      <c r="D324" s="193" t="s">
        <v>147</v>
      </c>
      <c r="E324" s="194" t="s">
        <v>1507</v>
      </c>
      <c r="F324" s="195" t="s">
        <v>1508</v>
      </c>
      <c r="G324" s="196" t="s">
        <v>318</v>
      </c>
      <c r="H324" s="197">
        <v>3</v>
      </c>
      <c r="I324" s="198"/>
      <c r="J324" s="198">
        <f>ROUND(I324*H324,2)</f>
        <v>0</v>
      </c>
      <c r="K324" s="141"/>
      <c r="L324" s="32"/>
      <c r="M324" s="142" t="s">
        <v>1</v>
      </c>
      <c r="N324" s="143" t="s">
        <v>36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265</v>
      </c>
      <c r="AT324" s="146" t="s">
        <v>147</v>
      </c>
      <c r="AU324" s="146" t="s">
        <v>81</v>
      </c>
      <c r="AY324" s="17" t="s">
        <v>144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79</v>
      </c>
      <c r="BK324" s="147">
        <f>ROUND(I324*H324,2)</f>
        <v>0</v>
      </c>
      <c r="BL324" s="17" t="s">
        <v>265</v>
      </c>
      <c r="BM324" s="146" t="s">
        <v>1720</v>
      </c>
    </row>
    <row r="325" spans="2:65" s="1" customFormat="1" ht="24.2" customHeight="1">
      <c r="B325" s="133"/>
      <c r="C325" s="193" t="s">
        <v>391</v>
      </c>
      <c r="D325" s="193" t="s">
        <v>147</v>
      </c>
      <c r="E325" s="194" t="s">
        <v>1510</v>
      </c>
      <c r="F325" s="195" t="s">
        <v>1511</v>
      </c>
      <c r="G325" s="196" t="s">
        <v>318</v>
      </c>
      <c r="H325" s="197">
        <v>6</v>
      </c>
      <c r="I325" s="198"/>
      <c r="J325" s="198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265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265</v>
      </c>
      <c r="BM325" s="146" t="s">
        <v>1721</v>
      </c>
    </row>
    <row r="326" spans="2:65" s="1" customFormat="1" ht="24.2" customHeight="1">
      <c r="B326" s="133"/>
      <c r="C326" s="134" t="s">
        <v>395</v>
      </c>
      <c r="D326" s="134" t="s">
        <v>147</v>
      </c>
      <c r="E326" s="135" t="s">
        <v>543</v>
      </c>
      <c r="F326" s="136" t="s">
        <v>544</v>
      </c>
      <c r="G326" s="137" t="s">
        <v>491</v>
      </c>
      <c r="H326" s="187"/>
      <c r="I326" s="139"/>
      <c r="J326" s="140">
        <f>ROUND(I326*H326,2)</f>
        <v>0</v>
      </c>
      <c r="K326" s="141"/>
      <c r="L326" s="32"/>
      <c r="M326" s="142" t="s">
        <v>1</v>
      </c>
      <c r="N326" s="143" t="s">
        <v>36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265</v>
      </c>
      <c r="AT326" s="146" t="s">
        <v>147</v>
      </c>
      <c r="AU326" s="146" t="s">
        <v>81</v>
      </c>
      <c r="AY326" s="17" t="s">
        <v>144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79</v>
      </c>
      <c r="BK326" s="147">
        <f>ROUND(I326*H326,2)</f>
        <v>0</v>
      </c>
      <c r="BL326" s="17" t="s">
        <v>265</v>
      </c>
      <c r="BM326" s="146" t="s">
        <v>728</v>
      </c>
    </row>
    <row r="327" spans="2:65" s="11" customFormat="1" ht="22.9" customHeight="1">
      <c r="B327" s="121"/>
      <c r="D327" s="122" t="s">
        <v>70</v>
      </c>
      <c r="E327" s="131" t="s">
        <v>546</v>
      </c>
      <c r="F327" s="131" t="s">
        <v>547</v>
      </c>
      <c r="I327" s="124"/>
      <c r="J327" s="132">
        <f>BK327</f>
        <v>0</v>
      </c>
      <c r="L327" s="121"/>
      <c r="M327" s="126"/>
      <c r="P327" s="127">
        <f>SUM(P328:P372)</f>
        <v>0</v>
      </c>
      <c r="R327" s="127">
        <f>SUM(R328:R372)</f>
        <v>1.52450748</v>
      </c>
      <c r="T327" s="128">
        <f>SUM(T328:T372)</f>
        <v>0</v>
      </c>
      <c r="AR327" s="122" t="s">
        <v>81</v>
      </c>
      <c r="AT327" s="129" t="s">
        <v>70</v>
      </c>
      <c r="AU327" s="129" t="s">
        <v>79</v>
      </c>
      <c r="AY327" s="122" t="s">
        <v>144</v>
      </c>
      <c r="BK327" s="130">
        <f>SUM(BK328:BK372)</f>
        <v>0</v>
      </c>
    </row>
    <row r="328" spans="2:65" s="1" customFormat="1" ht="16.5" customHeight="1">
      <c r="B328" s="133"/>
      <c r="C328" s="134" t="s">
        <v>399</v>
      </c>
      <c r="D328" s="134" t="s">
        <v>147</v>
      </c>
      <c r="E328" s="135" t="s">
        <v>1513</v>
      </c>
      <c r="F328" s="136" t="s">
        <v>1514</v>
      </c>
      <c r="G328" s="137" t="s">
        <v>171</v>
      </c>
      <c r="H328" s="138">
        <v>49.4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265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265</v>
      </c>
      <c r="BM328" s="146" t="s">
        <v>1515</v>
      </c>
    </row>
    <row r="329" spans="2:65" s="1" customFormat="1" ht="16.5" customHeight="1">
      <c r="B329" s="133"/>
      <c r="C329" s="134" t="s">
        <v>405</v>
      </c>
      <c r="D329" s="134" t="s">
        <v>147</v>
      </c>
      <c r="E329" s="135" t="s">
        <v>1516</v>
      </c>
      <c r="F329" s="136" t="s">
        <v>1517</v>
      </c>
      <c r="G329" s="137" t="s">
        <v>171</v>
      </c>
      <c r="H329" s="138">
        <v>49.4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2.9999999999999997E-4</v>
      </c>
      <c r="R329" s="144">
        <f>Q329*H329</f>
        <v>1.4819999999999998E-2</v>
      </c>
      <c r="S329" s="144">
        <v>0</v>
      </c>
      <c r="T329" s="145">
        <f>S329*H329</f>
        <v>0</v>
      </c>
      <c r="AR329" s="146" t="s">
        <v>265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265</v>
      </c>
      <c r="BM329" s="146" t="s">
        <v>1518</v>
      </c>
    </row>
    <row r="330" spans="2:65" s="1" customFormat="1" ht="33" customHeight="1">
      <c r="B330" s="133"/>
      <c r="C330" s="134" t="s">
        <v>414</v>
      </c>
      <c r="D330" s="134" t="s">
        <v>147</v>
      </c>
      <c r="E330" s="135" t="s">
        <v>1519</v>
      </c>
      <c r="F330" s="136" t="s">
        <v>1520</v>
      </c>
      <c r="G330" s="137" t="s">
        <v>279</v>
      </c>
      <c r="H330" s="138">
        <v>13.506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36</v>
      </c>
      <c r="P330" s="144">
        <f>O330*H330</f>
        <v>0</v>
      </c>
      <c r="Q330" s="144">
        <v>5.8E-4</v>
      </c>
      <c r="R330" s="144">
        <f>Q330*H330</f>
        <v>7.8334800000000003E-3</v>
      </c>
      <c r="S330" s="144">
        <v>0</v>
      </c>
      <c r="T330" s="145">
        <f>S330*H330</f>
        <v>0</v>
      </c>
      <c r="AR330" s="146" t="s">
        <v>265</v>
      </c>
      <c r="AT330" s="146" t="s">
        <v>147</v>
      </c>
      <c r="AU330" s="146" t="s">
        <v>81</v>
      </c>
      <c r="AY330" s="17" t="s">
        <v>144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79</v>
      </c>
      <c r="BK330" s="147">
        <f>ROUND(I330*H330,2)</f>
        <v>0</v>
      </c>
      <c r="BL330" s="17" t="s">
        <v>265</v>
      </c>
      <c r="BM330" s="146" t="s">
        <v>1521</v>
      </c>
    </row>
    <row r="331" spans="2:65" s="12" customFormat="1">
      <c r="B331" s="148"/>
      <c r="D331" s="149" t="s">
        <v>153</v>
      </c>
      <c r="E331" s="150" t="s">
        <v>1</v>
      </c>
      <c r="F331" s="151" t="s">
        <v>174</v>
      </c>
      <c r="H331" s="150" t="s">
        <v>1</v>
      </c>
      <c r="I331" s="152"/>
      <c r="L331" s="148"/>
      <c r="M331" s="153"/>
      <c r="T331" s="154"/>
      <c r="AT331" s="150" t="s">
        <v>153</v>
      </c>
      <c r="AU331" s="150" t="s">
        <v>81</v>
      </c>
      <c r="AV331" s="12" t="s">
        <v>79</v>
      </c>
      <c r="AW331" s="12" t="s">
        <v>28</v>
      </c>
      <c r="AX331" s="12" t="s">
        <v>71</v>
      </c>
      <c r="AY331" s="150" t="s">
        <v>144</v>
      </c>
    </row>
    <row r="332" spans="2:65" s="12" customFormat="1">
      <c r="B332" s="148"/>
      <c r="D332" s="149" t="s">
        <v>153</v>
      </c>
      <c r="E332" s="150" t="s">
        <v>1</v>
      </c>
      <c r="F332" s="151" t="s">
        <v>270</v>
      </c>
      <c r="H332" s="150" t="s">
        <v>1</v>
      </c>
      <c r="I332" s="152"/>
      <c r="L332" s="148"/>
      <c r="M332" s="153"/>
      <c r="T332" s="154"/>
      <c r="AT332" s="150" t="s">
        <v>153</v>
      </c>
      <c r="AU332" s="150" t="s">
        <v>81</v>
      </c>
      <c r="AV332" s="12" t="s">
        <v>79</v>
      </c>
      <c r="AW332" s="12" t="s">
        <v>28</v>
      </c>
      <c r="AX332" s="12" t="s">
        <v>71</v>
      </c>
      <c r="AY332" s="150" t="s">
        <v>144</v>
      </c>
    </row>
    <row r="333" spans="2:65" s="13" customFormat="1">
      <c r="B333" s="155"/>
      <c r="D333" s="149" t="s">
        <v>153</v>
      </c>
      <c r="E333" s="156" t="s">
        <v>1</v>
      </c>
      <c r="F333" s="157" t="s">
        <v>1522</v>
      </c>
      <c r="H333" s="158">
        <v>4.96</v>
      </c>
      <c r="I333" s="159"/>
      <c r="L333" s="155"/>
      <c r="M333" s="160"/>
      <c r="T333" s="161"/>
      <c r="AT333" s="156" t="s">
        <v>153</v>
      </c>
      <c r="AU333" s="156" t="s">
        <v>81</v>
      </c>
      <c r="AV333" s="13" t="s">
        <v>81</v>
      </c>
      <c r="AW333" s="13" t="s">
        <v>28</v>
      </c>
      <c r="AX333" s="13" t="s">
        <v>71</v>
      </c>
      <c r="AY333" s="156" t="s">
        <v>144</v>
      </c>
    </row>
    <row r="334" spans="2:65" s="14" customFormat="1">
      <c r="B334" s="173"/>
      <c r="D334" s="149" t="s">
        <v>153</v>
      </c>
      <c r="E334" s="174" t="s">
        <v>1</v>
      </c>
      <c r="F334" s="175" t="s">
        <v>178</v>
      </c>
      <c r="H334" s="176">
        <v>4.96</v>
      </c>
      <c r="I334" s="177"/>
      <c r="L334" s="173"/>
      <c r="M334" s="178"/>
      <c r="T334" s="179"/>
      <c r="AT334" s="174" t="s">
        <v>153</v>
      </c>
      <c r="AU334" s="174" t="s">
        <v>81</v>
      </c>
      <c r="AV334" s="14" t="s">
        <v>145</v>
      </c>
      <c r="AW334" s="14" t="s">
        <v>28</v>
      </c>
      <c r="AX334" s="14" t="s">
        <v>71</v>
      </c>
      <c r="AY334" s="174" t="s">
        <v>144</v>
      </c>
    </row>
    <row r="335" spans="2:65" s="12" customFormat="1">
      <c r="B335" s="148"/>
      <c r="D335" s="149" t="s">
        <v>153</v>
      </c>
      <c r="E335" s="150" t="s">
        <v>1</v>
      </c>
      <c r="F335" s="151" t="s">
        <v>179</v>
      </c>
      <c r="H335" s="150" t="s">
        <v>1</v>
      </c>
      <c r="I335" s="152"/>
      <c r="L335" s="148"/>
      <c r="M335" s="153"/>
      <c r="T335" s="154"/>
      <c r="AT335" s="150" t="s">
        <v>153</v>
      </c>
      <c r="AU335" s="150" t="s">
        <v>81</v>
      </c>
      <c r="AV335" s="12" t="s">
        <v>79</v>
      </c>
      <c r="AW335" s="12" t="s">
        <v>28</v>
      </c>
      <c r="AX335" s="12" t="s">
        <v>71</v>
      </c>
      <c r="AY335" s="150" t="s">
        <v>144</v>
      </c>
    </row>
    <row r="336" spans="2:65" s="12" customFormat="1">
      <c r="B336" s="148"/>
      <c r="D336" s="149" t="s">
        <v>153</v>
      </c>
      <c r="E336" s="150" t="s">
        <v>1</v>
      </c>
      <c r="F336" s="151" t="s">
        <v>272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65" s="13" customFormat="1">
      <c r="B337" s="155"/>
      <c r="D337" s="149" t="s">
        <v>153</v>
      </c>
      <c r="E337" s="156" t="s">
        <v>1</v>
      </c>
      <c r="F337" s="157" t="s">
        <v>1523</v>
      </c>
      <c r="H337" s="158">
        <v>3.798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65" s="12" customFormat="1">
      <c r="B338" s="148"/>
      <c r="D338" s="149" t="s">
        <v>153</v>
      </c>
      <c r="E338" s="150" t="s">
        <v>1</v>
      </c>
      <c r="F338" s="151" t="s">
        <v>240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65" s="13" customFormat="1">
      <c r="B339" s="155"/>
      <c r="D339" s="149" t="s">
        <v>153</v>
      </c>
      <c r="E339" s="156" t="s">
        <v>1</v>
      </c>
      <c r="F339" s="157" t="s">
        <v>1524</v>
      </c>
      <c r="H339" s="158">
        <v>4.7480000000000002</v>
      </c>
      <c r="I339" s="159"/>
      <c r="L339" s="155"/>
      <c r="M339" s="160"/>
      <c r="T339" s="161"/>
      <c r="AT339" s="156" t="s">
        <v>153</v>
      </c>
      <c r="AU339" s="156" t="s">
        <v>81</v>
      </c>
      <c r="AV339" s="13" t="s">
        <v>81</v>
      </c>
      <c r="AW339" s="13" t="s">
        <v>28</v>
      </c>
      <c r="AX339" s="13" t="s">
        <v>71</v>
      </c>
      <c r="AY339" s="156" t="s">
        <v>144</v>
      </c>
    </row>
    <row r="340" spans="2:65" s="14" customFormat="1">
      <c r="B340" s="173"/>
      <c r="D340" s="149" t="s">
        <v>153</v>
      </c>
      <c r="E340" s="174" t="s">
        <v>1</v>
      </c>
      <c r="F340" s="175" t="s">
        <v>178</v>
      </c>
      <c r="H340" s="176">
        <v>8.5459999999999994</v>
      </c>
      <c r="I340" s="177"/>
      <c r="L340" s="173"/>
      <c r="M340" s="178"/>
      <c r="T340" s="179"/>
      <c r="AT340" s="174" t="s">
        <v>153</v>
      </c>
      <c r="AU340" s="174" t="s">
        <v>81</v>
      </c>
      <c r="AV340" s="14" t="s">
        <v>145</v>
      </c>
      <c r="AW340" s="14" t="s">
        <v>28</v>
      </c>
      <c r="AX340" s="14" t="s">
        <v>71</v>
      </c>
      <c r="AY340" s="174" t="s">
        <v>144</v>
      </c>
    </row>
    <row r="341" spans="2:65" s="15" customFormat="1">
      <c r="B341" s="180"/>
      <c r="D341" s="149" t="s">
        <v>153</v>
      </c>
      <c r="E341" s="181" t="s">
        <v>1</v>
      </c>
      <c r="F341" s="182" t="s">
        <v>182</v>
      </c>
      <c r="H341" s="183">
        <v>13.506</v>
      </c>
      <c r="I341" s="184"/>
      <c r="L341" s="180"/>
      <c r="M341" s="185"/>
      <c r="T341" s="186"/>
      <c r="AT341" s="181" t="s">
        <v>153</v>
      </c>
      <c r="AU341" s="181" t="s">
        <v>81</v>
      </c>
      <c r="AV341" s="15" t="s">
        <v>151</v>
      </c>
      <c r="AW341" s="15" t="s">
        <v>28</v>
      </c>
      <c r="AX341" s="15" t="s">
        <v>79</v>
      </c>
      <c r="AY341" s="181" t="s">
        <v>144</v>
      </c>
    </row>
    <row r="342" spans="2:65" s="1" customFormat="1" ht="33" customHeight="1">
      <c r="B342" s="133"/>
      <c r="C342" s="134" t="s">
        <v>423</v>
      </c>
      <c r="D342" s="134" t="s">
        <v>147</v>
      </c>
      <c r="E342" s="135" t="s">
        <v>1525</v>
      </c>
      <c r="F342" s="136" t="s">
        <v>1526</v>
      </c>
      <c r="G342" s="137" t="s">
        <v>171</v>
      </c>
      <c r="H342" s="138">
        <v>49.4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36</v>
      </c>
      <c r="P342" s="144">
        <f>O342*H342</f>
        <v>0</v>
      </c>
      <c r="Q342" s="144">
        <v>5.3800000000000002E-3</v>
      </c>
      <c r="R342" s="144">
        <f>Q342*H342</f>
        <v>0.26577200000000001</v>
      </c>
      <c r="S342" s="144">
        <v>0</v>
      </c>
      <c r="T342" s="145">
        <f>S342*H342</f>
        <v>0</v>
      </c>
      <c r="AR342" s="146" t="s">
        <v>265</v>
      </c>
      <c r="AT342" s="146" t="s">
        <v>147</v>
      </c>
      <c r="AU342" s="146" t="s">
        <v>81</v>
      </c>
      <c r="AY342" s="17" t="s">
        <v>144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79</v>
      </c>
      <c r="BK342" s="147">
        <f>ROUND(I342*H342,2)</f>
        <v>0</v>
      </c>
      <c r="BL342" s="17" t="s">
        <v>265</v>
      </c>
      <c r="BM342" s="146" t="s">
        <v>1527</v>
      </c>
    </row>
    <row r="343" spans="2:65" s="12" customFormat="1">
      <c r="B343" s="148"/>
      <c r="D343" s="149" t="s">
        <v>153</v>
      </c>
      <c r="E343" s="150" t="s">
        <v>1</v>
      </c>
      <c r="F343" s="151" t="s">
        <v>174</v>
      </c>
      <c r="H343" s="150" t="s">
        <v>1</v>
      </c>
      <c r="I343" s="152"/>
      <c r="L343" s="148"/>
      <c r="M343" s="153"/>
      <c r="T343" s="154"/>
      <c r="AT343" s="150" t="s">
        <v>153</v>
      </c>
      <c r="AU343" s="150" t="s">
        <v>81</v>
      </c>
      <c r="AV343" s="12" t="s">
        <v>79</v>
      </c>
      <c r="AW343" s="12" t="s">
        <v>28</v>
      </c>
      <c r="AX343" s="12" t="s">
        <v>71</v>
      </c>
      <c r="AY343" s="150" t="s">
        <v>144</v>
      </c>
    </row>
    <row r="344" spans="2:65" s="12" customFormat="1">
      <c r="B344" s="148"/>
      <c r="D344" s="149" t="s">
        <v>153</v>
      </c>
      <c r="E344" s="150" t="s">
        <v>1</v>
      </c>
      <c r="F344" s="151" t="s">
        <v>228</v>
      </c>
      <c r="H344" s="150" t="s">
        <v>1</v>
      </c>
      <c r="I344" s="152"/>
      <c r="L344" s="148"/>
      <c r="M344" s="153"/>
      <c r="T344" s="154"/>
      <c r="AT344" s="150" t="s">
        <v>153</v>
      </c>
      <c r="AU344" s="150" t="s">
        <v>81</v>
      </c>
      <c r="AV344" s="12" t="s">
        <v>79</v>
      </c>
      <c r="AW344" s="12" t="s">
        <v>28</v>
      </c>
      <c r="AX344" s="12" t="s">
        <v>71</v>
      </c>
      <c r="AY344" s="150" t="s">
        <v>144</v>
      </c>
    </row>
    <row r="345" spans="2:65" s="13" customFormat="1">
      <c r="B345" s="155"/>
      <c r="D345" s="149" t="s">
        <v>153</v>
      </c>
      <c r="E345" s="156" t="s">
        <v>1</v>
      </c>
      <c r="F345" s="157" t="s">
        <v>229</v>
      </c>
      <c r="H345" s="158">
        <v>4.16</v>
      </c>
      <c r="I345" s="159"/>
      <c r="L345" s="155"/>
      <c r="M345" s="160"/>
      <c r="T345" s="161"/>
      <c r="AT345" s="156" t="s">
        <v>153</v>
      </c>
      <c r="AU345" s="156" t="s">
        <v>81</v>
      </c>
      <c r="AV345" s="13" t="s">
        <v>81</v>
      </c>
      <c r="AW345" s="13" t="s">
        <v>28</v>
      </c>
      <c r="AX345" s="13" t="s">
        <v>71</v>
      </c>
      <c r="AY345" s="156" t="s">
        <v>144</v>
      </c>
    </row>
    <row r="346" spans="2:65" s="12" customFormat="1">
      <c r="B346" s="148"/>
      <c r="D346" s="149" t="s">
        <v>153</v>
      </c>
      <c r="E346" s="150" t="s">
        <v>1</v>
      </c>
      <c r="F346" s="151" t="s">
        <v>270</v>
      </c>
      <c r="H346" s="150" t="s">
        <v>1</v>
      </c>
      <c r="I346" s="152"/>
      <c r="L346" s="148"/>
      <c r="M346" s="153"/>
      <c r="T346" s="154"/>
      <c r="AT346" s="150" t="s">
        <v>153</v>
      </c>
      <c r="AU346" s="150" t="s">
        <v>81</v>
      </c>
      <c r="AV346" s="12" t="s">
        <v>79</v>
      </c>
      <c r="AW346" s="12" t="s">
        <v>28</v>
      </c>
      <c r="AX346" s="12" t="s">
        <v>71</v>
      </c>
      <c r="AY346" s="150" t="s">
        <v>144</v>
      </c>
    </row>
    <row r="347" spans="2:65" s="13" customFormat="1">
      <c r="B347" s="155"/>
      <c r="D347" s="149" t="s">
        <v>153</v>
      </c>
      <c r="E347" s="156" t="s">
        <v>1</v>
      </c>
      <c r="F347" s="157" t="s">
        <v>1454</v>
      </c>
      <c r="H347" s="158">
        <v>2.65</v>
      </c>
      <c r="I347" s="159"/>
      <c r="L347" s="155"/>
      <c r="M347" s="160"/>
      <c r="T347" s="161"/>
      <c r="AT347" s="156" t="s">
        <v>153</v>
      </c>
      <c r="AU347" s="156" t="s">
        <v>81</v>
      </c>
      <c r="AV347" s="13" t="s">
        <v>81</v>
      </c>
      <c r="AW347" s="13" t="s">
        <v>28</v>
      </c>
      <c r="AX347" s="13" t="s">
        <v>71</v>
      </c>
      <c r="AY347" s="156" t="s">
        <v>144</v>
      </c>
    </row>
    <row r="348" spans="2:65" s="12" customFormat="1">
      <c r="B348" s="148"/>
      <c r="D348" s="149" t="s">
        <v>153</v>
      </c>
      <c r="E348" s="150" t="s">
        <v>1</v>
      </c>
      <c r="F348" s="151" t="s">
        <v>230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65" s="13" customFormat="1">
      <c r="B349" s="155"/>
      <c r="D349" s="149" t="s">
        <v>153</v>
      </c>
      <c r="E349" s="156" t="s">
        <v>1</v>
      </c>
      <c r="F349" s="157" t="s">
        <v>231</v>
      </c>
      <c r="H349" s="158">
        <v>8.39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65" s="12" customFormat="1">
      <c r="B350" s="148"/>
      <c r="D350" s="149" t="s">
        <v>153</v>
      </c>
      <c r="E350" s="150" t="s">
        <v>1</v>
      </c>
      <c r="F350" s="151" t="s">
        <v>232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65" s="13" customFormat="1">
      <c r="B351" s="155"/>
      <c r="D351" s="149" t="s">
        <v>153</v>
      </c>
      <c r="E351" s="156" t="s">
        <v>1</v>
      </c>
      <c r="F351" s="157" t="s">
        <v>233</v>
      </c>
      <c r="H351" s="158">
        <v>9.5299999999999994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65" s="14" customFormat="1">
      <c r="B352" s="173"/>
      <c r="D352" s="149" t="s">
        <v>153</v>
      </c>
      <c r="E352" s="174" t="s">
        <v>1</v>
      </c>
      <c r="F352" s="175" t="s">
        <v>178</v>
      </c>
      <c r="H352" s="176">
        <v>24.73</v>
      </c>
      <c r="I352" s="177"/>
      <c r="L352" s="173"/>
      <c r="M352" s="178"/>
      <c r="T352" s="179"/>
      <c r="AT352" s="174" t="s">
        <v>153</v>
      </c>
      <c r="AU352" s="174" t="s">
        <v>81</v>
      </c>
      <c r="AV352" s="14" t="s">
        <v>145</v>
      </c>
      <c r="AW352" s="14" t="s">
        <v>28</v>
      </c>
      <c r="AX352" s="14" t="s">
        <v>71</v>
      </c>
      <c r="AY352" s="174" t="s">
        <v>144</v>
      </c>
    </row>
    <row r="353" spans="2:65" s="12" customFormat="1">
      <c r="B353" s="148"/>
      <c r="D353" s="149" t="s">
        <v>153</v>
      </c>
      <c r="E353" s="150" t="s">
        <v>1</v>
      </c>
      <c r="F353" s="151" t="s">
        <v>179</v>
      </c>
      <c r="H353" s="150" t="s">
        <v>1</v>
      </c>
      <c r="I353" s="152"/>
      <c r="L353" s="148"/>
      <c r="M353" s="153"/>
      <c r="T353" s="154"/>
      <c r="AT353" s="150" t="s">
        <v>153</v>
      </c>
      <c r="AU353" s="150" t="s">
        <v>81</v>
      </c>
      <c r="AV353" s="12" t="s">
        <v>79</v>
      </c>
      <c r="AW353" s="12" t="s">
        <v>28</v>
      </c>
      <c r="AX353" s="12" t="s">
        <v>71</v>
      </c>
      <c r="AY353" s="150" t="s">
        <v>144</v>
      </c>
    </row>
    <row r="354" spans="2:65" s="12" customFormat="1">
      <c r="B354" s="148"/>
      <c r="D354" s="149" t="s">
        <v>153</v>
      </c>
      <c r="E354" s="150" t="s">
        <v>1</v>
      </c>
      <c r="F354" s="151" t="s">
        <v>272</v>
      </c>
      <c r="H354" s="150" t="s">
        <v>1</v>
      </c>
      <c r="I354" s="152"/>
      <c r="L354" s="148"/>
      <c r="M354" s="153"/>
      <c r="T354" s="154"/>
      <c r="AT354" s="150" t="s">
        <v>153</v>
      </c>
      <c r="AU354" s="150" t="s">
        <v>81</v>
      </c>
      <c r="AV354" s="12" t="s">
        <v>79</v>
      </c>
      <c r="AW354" s="12" t="s">
        <v>28</v>
      </c>
      <c r="AX354" s="12" t="s">
        <v>71</v>
      </c>
      <c r="AY354" s="150" t="s">
        <v>144</v>
      </c>
    </row>
    <row r="355" spans="2:65" s="13" customFormat="1">
      <c r="B355" s="155"/>
      <c r="D355" s="149" t="s">
        <v>153</v>
      </c>
      <c r="E355" s="156" t="s">
        <v>1</v>
      </c>
      <c r="F355" s="157" t="s">
        <v>1455</v>
      </c>
      <c r="H355" s="158">
        <v>3.24</v>
      </c>
      <c r="I355" s="159"/>
      <c r="L355" s="155"/>
      <c r="M355" s="160"/>
      <c r="T355" s="161"/>
      <c r="AT355" s="156" t="s">
        <v>153</v>
      </c>
      <c r="AU355" s="156" t="s">
        <v>81</v>
      </c>
      <c r="AV355" s="13" t="s">
        <v>81</v>
      </c>
      <c r="AW355" s="13" t="s">
        <v>28</v>
      </c>
      <c r="AX355" s="13" t="s">
        <v>71</v>
      </c>
      <c r="AY355" s="156" t="s">
        <v>144</v>
      </c>
    </row>
    <row r="356" spans="2:65" s="12" customFormat="1">
      <c r="B356" s="148"/>
      <c r="D356" s="149" t="s">
        <v>153</v>
      </c>
      <c r="E356" s="150" t="s">
        <v>1</v>
      </c>
      <c r="F356" s="151" t="s">
        <v>234</v>
      </c>
      <c r="H356" s="150" t="s">
        <v>1</v>
      </c>
      <c r="I356" s="152"/>
      <c r="L356" s="148"/>
      <c r="M356" s="153"/>
      <c r="T356" s="154"/>
      <c r="AT356" s="150" t="s">
        <v>153</v>
      </c>
      <c r="AU356" s="150" t="s">
        <v>81</v>
      </c>
      <c r="AV356" s="12" t="s">
        <v>79</v>
      </c>
      <c r="AW356" s="12" t="s">
        <v>28</v>
      </c>
      <c r="AX356" s="12" t="s">
        <v>71</v>
      </c>
      <c r="AY356" s="150" t="s">
        <v>144</v>
      </c>
    </row>
    <row r="357" spans="2:65" s="13" customFormat="1">
      <c r="B357" s="155"/>
      <c r="D357" s="149" t="s">
        <v>153</v>
      </c>
      <c r="E357" s="156" t="s">
        <v>1</v>
      </c>
      <c r="F357" s="157" t="s">
        <v>235</v>
      </c>
      <c r="H357" s="158">
        <v>1.71</v>
      </c>
      <c r="I357" s="159"/>
      <c r="L357" s="155"/>
      <c r="M357" s="160"/>
      <c r="T357" s="161"/>
      <c r="AT357" s="156" t="s">
        <v>153</v>
      </c>
      <c r="AU357" s="156" t="s">
        <v>81</v>
      </c>
      <c r="AV357" s="13" t="s">
        <v>81</v>
      </c>
      <c r="AW357" s="13" t="s">
        <v>28</v>
      </c>
      <c r="AX357" s="13" t="s">
        <v>71</v>
      </c>
      <c r="AY357" s="156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236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>
      <c r="B359" s="155"/>
      <c r="D359" s="149" t="s">
        <v>153</v>
      </c>
      <c r="E359" s="156" t="s">
        <v>1</v>
      </c>
      <c r="F359" s="157" t="s">
        <v>237</v>
      </c>
      <c r="H359" s="158">
        <v>8.99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2" customFormat="1">
      <c r="B360" s="148"/>
      <c r="D360" s="149" t="s">
        <v>153</v>
      </c>
      <c r="E360" s="150" t="s">
        <v>1</v>
      </c>
      <c r="F360" s="151" t="s">
        <v>238</v>
      </c>
      <c r="H360" s="150" t="s">
        <v>1</v>
      </c>
      <c r="I360" s="152"/>
      <c r="L360" s="148"/>
      <c r="M360" s="153"/>
      <c r="T360" s="154"/>
      <c r="AT360" s="150" t="s">
        <v>153</v>
      </c>
      <c r="AU360" s="150" t="s">
        <v>81</v>
      </c>
      <c r="AV360" s="12" t="s">
        <v>79</v>
      </c>
      <c r="AW360" s="12" t="s">
        <v>28</v>
      </c>
      <c r="AX360" s="12" t="s">
        <v>71</v>
      </c>
      <c r="AY360" s="150" t="s">
        <v>144</v>
      </c>
    </row>
    <row r="361" spans="2:65" s="13" customFormat="1">
      <c r="B361" s="155"/>
      <c r="D361" s="149" t="s">
        <v>153</v>
      </c>
      <c r="E361" s="156" t="s">
        <v>1</v>
      </c>
      <c r="F361" s="157" t="s">
        <v>239</v>
      </c>
      <c r="H361" s="158">
        <v>9.07</v>
      </c>
      <c r="I361" s="159"/>
      <c r="L361" s="155"/>
      <c r="M361" s="160"/>
      <c r="T361" s="161"/>
      <c r="AT361" s="156" t="s">
        <v>153</v>
      </c>
      <c r="AU361" s="156" t="s">
        <v>81</v>
      </c>
      <c r="AV361" s="13" t="s">
        <v>81</v>
      </c>
      <c r="AW361" s="13" t="s">
        <v>28</v>
      </c>
      <c r="AX361" s="13" t="s">
        <v>71</v>
      </c>
      <c r="AY361" s="156" t="s">
        <v>144</v>
      </c>
    </row>
    <row r="362" spans="2:65" s="12" customFormat="1">
      <c r="B362" s="148"/>
      <c r="D362" s="149" t="s">
        <v>153</v>
      </c>
      <c r="E362" s="150" t="s">
        <v>1</v>
      </c>
      <c r="F362" s="151" t="s">
        <v>240</v>
      </c>
      <c r="H362" s="150" t="s">
        <v>1</v>
      </c>
      <c r="I362" s="152"/>
      <c r="L362" s="148"/>
      <c r="M362" s="153"/>
      <c r="T362" s="154"/>
      <c r="AT362" s="150" t="s">
        <v>153</v>
      </c>
      <c r="AU362" s="150" t="s">
        <v>81</v>
      </c>
      <c r="AV362" s="12" t="s">
        <v>79</v>
      </c>
      <c r="AW362" s="12" t="s">
        <v>28</v>
      </c>
      <c r="AX362" s="12" t="s">
        <v>71</v>
      </c>
      <c r="AY362" s="150" t="s">
        <v>144</v>
      </c>
    </row>
    <row r="363" spans="2:65" s="13" customFormat="1">
      <c r="B363" s="155"/>
      <c r="D363" s="149" t="s">
        <v>153</v>
      </c>
      <c r="E363" s="156" t="s">
        <v>1</v>
      </c>
      <c r="F363" s="157" t="s">
        <v>241</v>
      </c>
      <c r="H363" s="158">
        <v>1.66</v>
      </c>
      <c r="I363" s="159"/>
      <c r="L363" s="155"/>
      <c r="M363" s="160"/>
      <c r="T363" s="161"/>
      <c r="AT363" s="156" t="s">
        <v>153</v>
      </c>
      <c r="AU363" s="156" t="s">
        <v>81</v>
      </c>
      <c r="AV363" s="13" t="s">
        <v>81</v>
      </c>
      <c r="AW363" s="13" t="s">
        <v>28</v>
      </c>
      <c r="AX363" s="13" t="s">
        <v>71</v>
      </c>
      <c r="AY363" s="156" t="s">
        <v>144</v>
      </c>
    </row>
    <row r="364" spans="2:65" s="14" customFormat="1">
      <c r="B364" s="173"/>
      <c r="D364" s="149" t="s">
        <v>153</v>
      </c>
      <c r="E364" s="174" t="s">
        <v>1</v>
      </c>
      <c r="F364" s="175" t="s">
        <v>178</v>
      </c>
      <c r="H364" s="176">
        <v>24.67</v>
      </c>
      <c r="I364" s="177"/>
      <c r="L364" s="173"/>
      <c r="M364" s="178"/>
      <c r="T364" s="179"/>
      <c r="AT364" s="174" t="s">
        <v>153</v>
      </c>
      <c r="AU364" s="174" t="s">
        <v>81</v>
      </c>
      <c r="AV364" s="14" t="s">
        <v>145</v>
      </c>
      <c r="AW364" s="14" t="s">
        <v>28</v>
      </c>
      <c r="AX364" s="14" t="s">
        <v>71</v>
      </c>
      <c r="AY364" s="174" t="s">
        <v>144</v>
      </c>
    </row>
    <row r="365" spans="2:65" s="15" customFormat="1">
      <c r="B365" s="180"/>
      <c r="D365" s="149" t="s">
        <v>153</v>
      </c>
      <c r="E365" s="181" t="s">
        <v>1</v>
      </c>
      <c r="F365" s="182" t="s">
        <v>182</v>
      </c>
      <c r="H365" s="183">
        <v>49.4</v>
      </c>
      <c r="I365" s="184"/>
      <c r="L365" s="180"/>
      <c r="M365" s="185"/>
      <c r="T365" s="186"/>
      <c r="AT365" s="181" t="s">
        <v>153</v>
      </c>
      <c r="AU365" s="181" t="s">
        <v>81</v>
      </c>
      <c r="AV365" s="15" t="s">
        <v>151</v>
      </c>
      <c r="AW365" s="15" t="s">
        <v>28</v>
      </c>
      <c r="AX365" s="15" t="s">
        <v>79</v>
      </c>
      <c r="AY365" s="181" t="s">
        <v>144</v>
      </c>
    </row>
    <row r="366" spans="2:65" s="1" customFormat="1" ht="37.9" customHeight="1">
      <c r="B366" s="133"/>
      <c r="C366" s="162" t="s">
        <v>437</v>
      </c>
      <c r="D366" s="162" t="s">
        <v>163</v>
      </c>
      <c r="E366" s="163" t="s">
        <v>1528</v>
      </c>
      <c r="F366" s="164" t="s">
        <v>1529</v>
      </c>
      <c r="G366" s="165" t="s">
        <v>171</v>
      </c>
      <c r="H366" s="166">
        <v>55.960999999999999</v>
      </c>
      <c r="I366" s="167"/>
      <c r="J366" s="168">
        <f>ROUND(I366*H366,2)</f>
        <v>0</v>
      </c>
      <c r="K366" s="169"/>
      <c r="L366" s="170"/>
      <c r="M366" s="171" t="s">
        <v>1</v>
      </c>
      <c r="N366" s="172" t="s">
        <v>36</v>
      </c>
      <c r="P366" s="144">
        <f>O366*H366</f>
        <v>0</v>
      </c>
      <c r="Q366" s="144">
        <v>2.1999999999999999E-2</v>
      </c>
      <c r="R366" s="144">
        <f>Q366*H366</f>
        <v>1.231142</v>
      </c>
      <c r="S366" s="144">
        <v>0</v>
      </c>
      <c r="T366" s="145">
        <f>S366*H366</f>
        <v>0</v>
      </c>
      <c r="AR366" s="146" t="s">
        <v>355</v>
      </c>
      <c r="AT366" s="146" t="s">
        <v>163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265</v>
      </c>
      <c r="BM366" s="146" t="s">
        <v>1530</v>
      </c>
    </row>
    <row r="367" spans="2:65" s="13" customFormat="1">
      <c r="B367" s="155"/>
      <c r="D367" s="149" t="s">
        <v>153</v>
      </c>
      <c r="E367" s="156" t="s">
        <v>1</v>
      </c>
      <c r="F367" s="157" t="s">
        <v>1531</v>
      </c>
      <c r="H367" s="158">
        <v>54.34</v>
      </c>
      <c r="I367" s="159"/>
      <c r="L367" s="155"/>
      <c r="M367" s="160"/>
      <c r="T367" s="161"/>
      <c r="AT367" s="156" t="s">
        <v>153</v>
      </c>
      <c r="AU367" s="156" t="s">
        <v>81</v>
      </c>
      <c r="AV367" s="13" t="s">
        <v>81</v>
      </c>
      <c r="AW367" s="13" t="s">
        <v>28</v>
      </c>
      <c r="AX367" s="13" t="s">
        <v>71</v>
      </c>
      <c r="AY367" s="156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1532</v>
      </c>
      <c r="H368" s="158">
        <v>1.621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5" customFormat="1">
      <c r="B369" s="180"/>
      <c r="D369" s="149" t="s">
        <v>153</v>
      </c>
      <c r="E369" s="181" t="s">
        <v>1</v>
      </c>
      <c r="F369" s="182" t="s">
        <v>182</v>
      </c>
      <c r="H369" s="183">
        <v>55.960999999999999</v>
      </c>
      <c r="I369" s="184"/>
      <c r="L369" s="180"/>
      <c r="M369" s="185"/>
      <c r="T369" s="186"/>
      <c r="AT369" s="181" t="s">
        <v>153</v>
      </c>
      <c r="AU369" s="181" t="s">
        <v>81</v>
      </c>
      <c r="AV369" s="15" t="s">
        <v>151</v>
      </c>
      <c r="AW369" s="15" t="s">
        <v>28</v>
      </c>
      <c r="AX369" s="15" t="s">
        <v>79</v>
      </c>
      <c r="AY369" s="181" t="s">
        <v>144</v>
      </c>
    </row>
    <row r="370" spans="2:65" s="1" customFormat="1" ht="16.5" customHeight="1">
      <c r="B370" s="133"/>
      <c r="C370" s="193" t="s">
        <v>441</v>
      </c>
      <c r="D370" s="193" t="s">
        <v>147</v>
      </c>
      <c r="E370" s="194" t="s">
        <v>1533</v>
      </c>
      <c r="F370" s="195" t="s">
        <v>1534</v>
      </c>
      <c r="G370" s="196" t="s">
        <v>171</v>
      </c>
      <c r="H370" s="197">
        <v>49.4</v>
      </c>
      <c r="I370" s="198"/>
      <c r="J370" s="198">
        <f>ROUND(I370*H370,2)</f>
        <v>0</v>
      </c>
      <c r="K370" s="141"/>
      <c r="L370" s="32"/>
      <c r="M370" s="142" t="s">
        <v>1</v>
      </c>
      <c r="N370" s="143" t="s">
        <v>36</v>
      </c>
      <c r="P370" s="144">
        <f>O370*H370</f>
        <v>0</v>
      </c>
      <c r="Q370" s="144">
        <v>1E-4</v>
      </c>
      <c r="R370" s="144">
        <f>Q370*H370</f>
        <v>4.9399999999999999E-3</v>
      </c>
      <c r="S370" s="144">
        <v>0</v>
      </c>
      <c r="T370" s="145">
        <f>S370*H370</f>
        <v>0</v>
      </c>
      <c r="AR370" s="146" t="s">
        <v>265</v>
      </c>
      <c r="AT370" s="146" t="s">
        <v>147</v>
      </c>
      <c r="AU370" s="146" t="s">
        <v>81</v>
      </c>
      <c r="AY370" s="17" t="s">
        <v>144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7" t="s">
        <v>79</v>
      </c>
      <c r="BK370" s="147">
        <f>ROUND(I370*H370,2)</f>
        <v>0</v>
      </c>
      <c r="BL370" s="17" t="s">
        <v>265</v>
      </c>
      <c r="BM370" s="146" t="s">
        <v>1722</v>
      </c>
    </row>
    <row r="371" spans="2:65" s="13" customFormat="1">
      <c r="B371" s="155"/>
      <c r="D371" s="149" t="s">
        <v>153</v>
      </c>
      <c r="E371" s="156" t="s">
        <v>1</v>
      </c>
      <c r="F371" s="157" t="s">
        <v>359</v>
      </c>
      <c r="H371" s="158">
        <v>49.4</v>
      </c>
      <c r="I371" s="159"/>
      <c r="L371" s="155"/>
      <c r="M371" s="160"/>
      <c r="T371" s="161"/>
      <c r="AT371" s="156" t="s">
        <v>153</v>
      </c>
      <c r="AU371" s="156" t="s">
        <v>81</v>
      </c>
      <c r="AV371" s="13" t="s">
        <v>81</v>
      </c>
      <c r="AW371" s="13" t="s">
        <v>28</v>
      </c>
      <c r="AX371" s="13" t="s">
        <v>79</v>
      </c>
      <c r="AY371" s="156" t="s">
        <v>144</v>
      </c>
    </row>
    <row r="372" spans="2:65" s="1" customFormat="1" ht="24.2" customHeight="1">
      <c r="B372" s="133"/>
      <c r="C372" s="134" t="s">
        <v>445</v>
      </c>
      <c r="D372" s="134" t="s">
        <v>147</v>
      </c>
      <c r="E372" s="135" t="s">
        <v>561</v>
      </c>
      <c r="F372" s="136" t="s">
        <v>562</v>
      </c>
      <c r="G372" s="137" t="s">
        <v>491</v>
      </c>
      <c r="H372" s="187"/>
      <c r="I372" s="139"/>
      <c r="J372" s="140">
        <f>ROUND(I372*H372,2)</f>
        <v>0</v>
      </c>
      <c r="K372" s="141"/>
      <c r="L372" s="32"/>
      <c r="M372" s="142" t="s">
        <v>1</v>
      </c>
      <c r="N372" s="143" t="s">
        <v>36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265</v>
      </c>
      <c r="AT372" s="146" t="s">
        <v>147</v>
      </c>
      <c r="AU372" s="146" t="s">
        <v>81</v>
      </c>
      <c r="AY372" s="17" t="s">
        <v>144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7" t="s">
        <v>79</v>
      </c>
      <c r="BK372" s="147">
        <f>ROUND(I372*H372,2)</f>
        <v>0</v>
      </c>
      <c r="BL372" s="17" t="s">
        <v>265</v>
      </c>
      <c r="BM372" s="146" t="s">
        <v>729</v>
      </c>
    </row>
    <row r="373" spans="2:65" s="11" customFormat="1" ht="22.9" customHeight="1">
      <c r="B373" s="121"/>
      <c r="D373" s="122" t="s">
        <v>70</v>
      </c>
      <c r="E373" s="131" t="s">
        <v>564</v>
      </c>
      <c r="F373" s="131" t="s">
        <v>565</v>
      </c>
      <c r="I373" s="124"/>
      <c r="J373" s="132">
        <f>BK373</f>
        <v>0</v>
      </c>
      <c r="L373" s="121"/>
      <c r="M373" s="126"/>
      <c r="P373" s="127">
        <f>SUM(P374:P446)</f>
        <v>0</v>
      </c>
      <c r="R373" s="127">
        <f>SUM(R374:R446)</f>
        <v>3.3522559499999995</v>
      </c>
      <c r="T373" s="128">
        <f>SUM(T374:T446)</f>
        <v>0</v>
      </c>
      <c r="AR373" s="122" t="s">
        <v>81</v>
      </c>
      <c r="AT373" s="129" t="s">
        <v>70</v>
      </c>
      <c r="AU373" s="129" t="s">
        <v>79</v>
      </c>
      <c r="AY373" s="122" t="s">
        <v>144</v>
      </c>
      <c r="BK373" s="130">
        <f>SUM(BK374:BK446)</f>
        <v>0</v>
      </c>
    </row>
    <row r="374" spans="2:65" s="1" customFormat="1" ht="16.5" customHeight="1">
      <c r="B374" s="133"/>
      <c r="C374" s="134" t="s">
        <v>451</v>
      </c>
      <c r="D374" s="134" t="s">
        <v>147</v>
      </c>
      <c r="E374" s="135" t="s">
        <v>1536</v>
      </c>
      <c r="F374" s="136" t="s">
        <v>1537</v>
      </c>
      <c r="G374" s="137" t="s">
        <v>171</v>
      </c>
      <c r="H374" s="138">
        <v>171.23699999999999</v>
      </c>
      <c r="I374" s="139"/>
      <c r="J374" s="140">
        <f>ROUND(I374*H374,2)</f>
        <v>0</v>
      </c>
      <c r="K374" s="141"/>
      <c r="L374" s="32"/>
      <c r="M374" s="142" t="s">
        <v>1</v>
      </c>
      <c r="N374" s="143" t="s">
        <v>36</v>
      </c>
      <c r="P374" s="144">
        <f>O374*H374</f>
        <v>0</v>
      </c>
      <c r="Q374" s="144">
        <v>2.9999999999999997E-4</v>
      </c>
      <c r="R374" s="144">
        <f>Q374*H374</f>
        <v>5.1371099999999996E-2</v>
      </c>
      <c r="S374" s="144">
        <v>0</v>
      </c>
      <c r="T374" s="145">
        <f>S374*H374</f>
        <v>0</v>
      </c>
      <c r="AR374" s="146" t="s">
        <v>265</v>
      </c>
      <c r="AT374" s="146" t="s">
        <v>147</v>
      </c>
      <c r="AU374" s="146" t="s">
        <v>81</v>
      </c>
      <c r="AY374" s="17" t="s">
        <v>144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7" t="s">
        <v>79</v>
      </c>
      <c r="BK374" s="147">
        <f>ROUND(I374*H374,2)</f>
        <v>0</v>
      </c>
      <c r="BL374" s="17" t="s">
        <v>265</v>
      </c>
      <c r="BM374" s="146" t="s">
        <v>1538</v>
      </c>
    </row>
    <row r="375" spans="2:65" s="13" customFormat="1">
      <c r="B375" s="155"/>
      <c r="D375" s="149" t="s">
        <v>153</v>
      </c>
      <c r="E375" s="156" t="s">
        <v>1</v>
      </c>
      <c r="F375" s="157" t="s">
        <v>1539</v>
      </c>
      <c r="H375" s="158">
        <v>162.13300000000001</v>
      </c>
      <c r="I375" s="159"/>
      <c r="L375" s="155"/>
      <c r="M375" s="160"/>
      <c r="T375" s="161"/>
      <c r="AT375" s="156" t="s">
        <v>153</v>
      </c>
      <c r="AU375" s="156" t="s">
        <v>81</v>
      </c>
      <c r="AV375" s="13" t="s">
        <v>81</v>
      </c>
      <c r="AW375" s="13" t="s">
        <v>28</v>
      </c>
      <c r="AX375" s="13" t="s">
        <v>71</v>
      </c>
      <c r="AY375" s="156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1540</v>
      </c>
      <c r="H376" s="158">
        <v>4.9119999999999999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3" customFormat="1">
      <c r="B377" s="155"/>
      <c r="D377" s="149" t="s">
        <v>153</v>
      </c>
      <c r="E377" s="156" t="s">
        <v>1</v>
      </c>
      <c r="F377" s="157" t="s">
        <v>1541</v>
      </c>
      <c r="H377" s="158">
        <v>4.1920000000000002</v>
      </c>
      <c r="I377" s="159"/>
      <c r="L377" s="155"/>
      <c r="M377" s="160"/>
      <c r="T377" s="161"/>
      <c r="AT377" s="156" t="s">
        <v>153</v>
      </c>
      <c r="AU377" s="156" t="s">
        <v>81</v>
      </c>
      <c r="AV377" s="13" t="s">
        <v>81</v>
      </c>
      <c r="AW377" s="13" t="s">
        <v>28</v>
      </c>
      <c r="AX377" s="13" t="s">
        <v>71</v>
      </c>
      <c r="AY377" s="156" t="s">
        <v>144</v>
      </c>
    </row>
    <row r="378" spans="2:65" s="15" customFormat="1">
      <c r="B378" s="180"/>
      <c r="D378" s="149" t="s">
        <v>153</v>
      </c>
      <c r="E378" s="181" t="s">
        <v>1</v>
      </c>
      <c r="F378" s="182" t="s">
        <v>182</v>
      </c>
      <c r="H378" s="183">
        <v>171.23699999999999</v>
      </c>
      <c r="I378" s="184"/>
      <c r="L378" s="180"/>
      <c r="M378" s="185"/>
      <c r="T378" s="186"/>
      <c r="AT378" s="181" t="s">
        <v>153</v>
      </c>
      <c r="AU378" s="181" t="s">
        <v>81</v>
      </c>
      <c r="AV378" s="15" t="s">
        <v>151</v>
      </c>
      <c r="AW378" s="15" t="s">
        <v>28</v>
      </c>
      <c r="AX378" s="15" t="s">
        <v>79</v>
      </c>
      <c r="AY378" s="181" t="s">
        <v>144</v>
      </c>
    </row>
    <row r="379" spans="2:65" s="1" customFormat="1" ht="24.2" customHeight="1">
      <c r="B379" s="133"/>
      <c r="C379" s="134" t="s">
        <v>456</v>
      </c>
      <c r="D379" s="134" t="s">
        <v>147</v>
      </c>
      <c r="E379" s="135" t="s">
        <v>1542</v>
      </c>
      <c r="F379" s="136" t="s">
        <v>1543</v>
      </c>
      <c r="G379" s="137" t="s">
        <v>318</v>
      </c>
      <c r="H379" s="138">
        <v>14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2.1000000000000001E-4</v>
      </c>
      <c r="R379" s="144">
        <f>Q379*H379</f>
        <v>2.9399999999999999E-3</v>
      </c>
      <c r="S379" s="144">
        <v>0</v>
      </c>
      <c r="T379" s="145">
        <f>S379*H379</f>
        <v>0</v>
      </c>
      <c r="AR379" s="146" t="s">
        <v>265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265</v>
      </c>
      <c r="BM379" s="146" t="s">
        <v>1723</v>
      </c>
    </row>
    <row r="380" spans="2:65" s="1" customFormat="1" ht="33" customHeight="1">
      <c r="B380" s="133"/>
      <c r="C380" s="134" t="s">
        <v>461</v>
      </c>
      <c r="D380" s="134" t="s">
        <v>147</v>
      </c>
      <c r="E380" s="135" t="s">
        <v>1545</v>
      </c>
      <c r="F380" s="136" t="s">
        <v>1546</v>
      </c>
      <c r="G380" s="137" t="s">
        <v>171</v>
      </c>
      <c r="H380" s="138">
        <v>162.13300000000001</v>
      </c>
      <c r="I380" s="139"/>
      <c r="J380" s="140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5.1999999999999998E-3</v>
      </c>
      <c r="R380" s="144">
        <f>Q380*H380</f>
        <v>0.84309160000000005</v>
      </c>
      <c r="S380" s="144">
        <v>0</v>
      </c>
      <c r="T380" s="145">
        <f>S380*H380</f>
        <v>0</v>
      </c>
      <c r="AR380" s="146" t="s">
        <v>265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265</v>
      </c>
      <c r="BM380" s="146" t="s">
        <v>1547</v>
      </c>
    </row>
    <row r="381" spans="2:65" s="12" customFormat="1">
      <c r="B381" s="148"/>
      <c r="D381" s="149" t="s">
        <v>153</v>
      </c>
      <c r="E381" s="150" t="s">
        <v>1</v>
      </c>
      <c r="F381" s="151" t="s">
        <v>174</v>
      </c>
      <c r="H381" s="150" t="s">
        <v>1</v>
      </c>
      <c r="I381" s="152"/>
      <c r="L381" s="148"/>
      <c r="M381" s="153"/>
      <c r="T381" s="154"/>
      <c r="AT381" s="150" t="s">
        <v>153</v>
      </c>
      <c r="AU381" s="150" t="s">
        <v>81</v>
      </c>
      <c r="AV381" s="12" t="s">
        <v>79</v>
      </c>
      <c r="AW381" s="12" t="s">
        <v>28</v>
      </c>
      <c r="AX381" s="12" t="s">
        <v>71</v>
      </c>
      <c r="AY381" s="150" t="s">
        <v>144</v>
      </c>
    </row>
    <row r="382" spans="2:65" s="12" customFormat="1">
      <c r="B382" s="148"/>
      <c r="D382" s="149" t="s">
        <v>153</v>
      </c>
      <c r="E382" s="150" t="s">
        <v>1</v>
      </c>
      <c r="F382" s="151" t="s">
        <v>228</v>
      </c>
      <c r="H382" s="150" t="s">
        <v>1</v>
      </c>
      <c r="I382" s="152"/>
      <c r="L382" s="148"/>
      <c r="M382" s="153"/>
      <c r="T382" s="154"/>
      <c r="AT382" s="150" t="s">
        <v>153</v>
      </c>
      <c r="AU382" s="150" t="s">
        <v>81</v>
      </c>
      <c r="AV382" s="12" t="s">
        <v>79</v>
      </c>
      <c r="AW382" s="12" t="s">
        <v>28</v>
      </c>
      <c r="AX382" s="12" t="s">
        <v>71</v>
      </c>
      <c r="AY382" s="150" t="s">
        <v>144</v>
      </c>
    </row>
    <row r="383" spans="2:65" s="13" customFormat="1">
      <c r="B383" s="155"/>
      <c r="D383" s="149" t="s">
        <v>153</v>
      </c>
      <c r="E383" s="156" t="s">
        <v>1</v>
      </c>
      <c r="F383" s="157" t="s">
        <v>1548</v>
      </c>
      <c r="H383" s="158">
        <v>12.656000000000001</v>
      </c>
      <c r="I383" s="159"/>
      <c r="L383" s="155"/>
      <c r="M383" s="160"/>
      <c r="T383" s="161"/>
      <c r="AT383" s="156" t="s">
        <v>153</v>
      </c>
      <c r="AU383" s="156" t="s">
        <v>81</v>
      </c>
      <c r="AV383" s="13" t="s">
        <v>81</v>
      </c>
      <c r="AW383" s="13" t="s">
        <v>28</v>
      </c>
      <c r="AX383" s="13" t="s">
        <v>71</v>
      </c>
      <c r="AY383" s="156" t="s">
        <v>144</v>
      </c>
    </row>
    <row r="384" spans="2:65" s="12" customFormat="1">
      <c r="B384" s="148"/>
      <c r="D384" s="149" t="s">
        <v>153</v>
      </c>
      <c r="E384" s="150" t="s">
        <v>1</v>
      </c>
      <c r="F384" s="151" t="s">
        <v>230</v>
      </c>
      <c r="H384" s="150" t="s">
        <v>1</v>
      </c>
      <c r="I384" s="152"/>
      <c r="L384" s="148"/>
      <c r="M384" s="153"/>
      <c r="T384" s="154"/>
      <c r="AT384" s="150" t="s">
        <v>153</v>
      </c>
      <c r="AU384" s="150" t="s">
        <v>81</v>
      </c>
      <c r="AV384" s="12" t="s">
        <v>79</v>
      </c>
      <c r="AW384" s="12" t="s">
        <v>28</v>
      </c>
      <c r="AX384" s="12" t="s">
        <v>71</v>
      </c>
      <c r="AY384" s="150" t="s">
        <v>144</v>
      </c>
    </row>
    <row r="385" spans="2:51" s="13" customFormat="1">
      <c r="B385" s="155"/>
      <c r="D385" s="149" t="s">
        <v>153</v>
      </c>
      <c r="E385" s="156" t="s">
        <v>1</v>
      </c>
      <c r="F385" s="157" t="s">
        <v>1549</v>
      </c>
      <c r="H385" s="158">
        <v>25.157</v>
      </c>
      <c r="I385" s="159"/>
      <c r="L385" s="155"/>
      <c r="M385" s="160"/>
      <c r="T385" s="161"/>
      <c r="AT385" s="156" t="s">
        <v>153</v>
      </c>
      <c r="AU385" s="156" t="s">
        <v>81</v>
      </c>
      <c r="AV385" s="13" t="s">
        <v>81</v>
      </c>
      <c r="AW385" s="13" t="s">
        <v>28</v>
      </c>
      <c r="AX385" s="13" t="s">
        <v>71</v>
      </c>
      <c r="AY385" s="156" t="s">
        <v>144</v>
      </c>
    </row>
    <row r="386" spans="2:51" s="12" customFormat="1">
      <c r="B386" s="148"/>
      <c r="D386" s="149" t="s">
        <v>153</v>
      </c>
      <c r="E386" s="150" t="s">
        <v>1</v>
      </c>
      <c r="F386" s="151" t="s">
        <v>232</v>
      </c>
      <c r="H386" s="150" t="s">
        <v>1</v>
      </c>
      <c r="I386" s="152"/>
      <c r="L386" s="148"/>
      <c r="M386" s="153"/>
      <c r="T386" s="154"/>
      <c r="AT386" s="150" t="s">
        <v>153</v>
      </c>
      <c r="AU386" s="150" t="s">
        <v>81</v>
      </c>
      <c r="AV386" s="12" t="s">
        <v>79</v>
      </c>
      <c r="AW386" s="12" t="s">
        <v>28</v>
      </c>
      <c r="AX386" s="12" t="s">
        <v>71</v>
      </c>
      <c r="AY386" s="150" t="s">
        <v>144</v>
      </c>
    </row>
    <row r="387" spans="2:51" s="13" customFormat="1" ht="22.5">
      <c r="B387" s="155"/>
      <c r="D387" s="149" t="s">
        <v>153</v>
      </c>
      <c r="E387" s="156" t="s">
        <v>1</v>
      </c>
      <c r="F387" s="157" t="s">
        <v>1550</v>
      </c>
      <c r="H387" s="158">
        <v>43.314999999999998</v>
      </c>
      <c r="I387" s="159"/>
      <c r="L387" s="155"/>
      <c r="M387" s="160"/>
      <c r="T387" s="161"/>
      <c r="AT387" s="156" t="s">
        <v>153</v>
      </c>
      <c r="AU387" s="156" t="s">
        <v>81</v>
      </c>
      <c r="AV387" s="13" t="s">
        <v>81</v>
      </c>
      <c r="AW387" s="13" t="s">
        <v>28</v>
      </c>
      <c r="AX387" s="13" t="s">
        <v>71</v>
      </c>
      <c r="AY387" s="156" t="s">
        <v>144</v>
      </c>
    </row>
    <row r="388" spans="2:51" s="12" customFormat="1">
      <c r="B388" s="148"/>
      <c r="D388" s="149" t="s">
        <v>153</v>
      </c>
      <c r="E388" s="150" t="s">
        <v>1</v>
      </c>
      <c r="F388" s="151" t="s">
        <v>1551</v>
      </c>
      <c r="H388" s="150" t="s">
        <v>1</v>
      </c>
      <c r="I388" s="152"/>
      <c r="L388" s="148"/>
      <c r="M388" s="153"/>
      <c r="T388" s="154"/>
      <c r="AT388" s="150" t="s">
        <v>153</v>
      </c>
      <c r="AU388" s="150" t="s">
        <v>81</v>
      </c>
      <c r="AV388" s="12" t="s">
        <v>79</v>
      </c>
      <c r="AW388" s="12" t="s">
        <v>28</v>
      </c>
      <c r="AX388" s="12" t="s">
        <v>71</v>
      </c>
      <c r="AY388" s="150" t="s">
        <v>144</v>
      </c>
    </row>
    <row r="389" spans="2:51" s="13" customFormat="1">
      <c r="B389" s="155"/>
      <c r="D389" s="149" t="s">
        <v>153</v>
      </c>
      <c r="E389" s="156" t="s">
        <v>1</v>
      </c>
      <c r="F389" s="157" t="s">
        <v>1552</v>
      </c>
      <c r="H389" s="158">
        <v>1.7529999999999999</v>
      </c>
      <c r="I389" s="159"/>
      <c r="L389" s="155"/>
      <c r="M389" s="160"/>
      <c r="T389" s="161"/>
      <c r="AT389" s="156" t="s">
        <v>153</v>
      </c>
      <c r="AU389" s="156" t="s">
        <v>81</v>
      </c>
      <c r="AV389" s="13" t="s">
        <v>81</v>
      </c>
      <c r="AW389" s="13" t="s">
        <v>28</v>
      </c>
      <c r="AX389" s="13" t="s">
        <v>71</v>
      </c>
      <c r="AY389" s="156" t="s">
        <v>144</v>
      </c>
    </row>
    <row r="390" spans="2:51" s="14" customFormat="1">
      <c r="B390" s="173"/>
      <c r="D390" s="149" t="s">
        <v>153</v>
      </c>
      <c r="E390" s="174" t="s">
        <v>1</v>
      </c>
      <c r="F390" s="175" t="s">
        <v>178</v>
      </c>
      <c r="H390" s="176">
        <v>82.881</v>
      </c>
      <c r="I390" s="177"/>
      <c r="L390" s="173"/>
      <c r="M390" s="178"/>
      <c r="T390" s="179"/>
      <c r="AT390" s="174" t="s">
        <v>153</v>
      </c>
      <c r="AU390" s="174" t="s">
        <v>81</v>
      </c>
      <c r="AV390" s="14" t="s">
        <v>145</v>
      </c>
      <c r="AW390" s="14" t="s">
        <v>28</v>
      </c>
      <c r="AX390" s="14" t="s">
        <v>71</v>
      </c>
      <c r="AY390" s="174" t="s">
        <v>144</v>
      </c>
    </row>
    <row r="391" spans="2:51" s="12" customFormat="1">
      <c r="B391" s="148"/>
      <c r="D391" s="149" t="s">
        <v>153</v>
      </c>
      <c r="E391" s="150" t="s">
        <v>1</v>
      </c>
      <c r="F391" s="151" t="s">
        <v>179</v>
      </c>
      <c r="H391" s="150" t="s">
        <v>1</v>
      </c>
      <c r="I391" s="152"/>
      <c r="L391" s="148"/>
      <c r="M391" s="153"/>
      <c r="T391" s="154"/>
      <c r="AT391" s="150" t="s">
        <v>153</v>
      </c>
      <c r="AU391" s="150" t="s">
        <v>81</v>
      </c>
      <c r="AV391" s="12" t="s">
        <v>79</v>
      </c>
      <c r="AW391" s="12" t="s">
        <v>28</v>
      </c>
      <c r="AX391" s="12" t="s">
        <v>71</v>
      </c>
      <c r="AY391" s="150" t="s">
        <v>144</v>
      </c>
    </row>
    <row r="392" spans="2:51" s="12" customFormat="1">
      <c r="B392" s="148"/>
      <c r="D392" s="149" t="s">
        <v>153</v>
      </c>
      <c r="E392" s="150" t="s">
        <v>1</v>
      </c>
      <c r="F392" s="151" t="s">
        <v>234</v>
      </c>
      <c r="H392" s="150" t="s">
        <v>1</v>
      </c>
      <c r="I392" s="152"/>
      <c r="L392" s="148"/>
      <c r="M392" s="153"/>
      <c r="T392" s="154"/>
      <c r="AT392" s="150" t="s">
        <v>153</v>
      </c>
      <c r="AU392" s="150" t="s">
        <v>81</v>
      </c>
      <c r="AV392" s="12" t="s">
        <v>79</v>
      </c>
      <c r="AW392" s="12" t="s">
        <v>28</v>
      </c>
      <c r="AX392" s="12" t="s">
        <v>71</v>
      </c>
      <c r="AY392" s="150" t="s">
        <v>144</v>
      </c>
    </row>
    <row r="393" spans="2:51" s="13" customFormat="1">
      <c r="B393" s="155"/>
      <c r="D393" s="149" t="s">
        <v>153</v>
      </c>
      <c r="E393" s="156" t="s">
        <v>1</v>
      </c>
      <c r="F393" s="157" t="s">
        <v>1553</v>
      </c>
      <c r="H393" s="158">
        <v>7.9969999999999999</v>
      </c>
      <c r="I393" s="159"/>
      <c r="L393" s="155"/>
      <c r="M393" s="160"/>
      <c r="T393" s="161"/>
      <c r="AT393" s="156" t="s">
        <v>153</v>
      </c>
      <c r="AU393" s="156" t="s">
        <v>81</v>
      </c>
      <c r="AV393" s="13" t="s">
        <v>81</v>
      </c>
      <c r="AW393" s="13" t="s">
        <v>28</v>
      </c>
      <c r="AX393" s="13" t="s">
        <v>71</v>
      </c>
      <c r="AY393" s="156" t="s">
        <v>144</v>
      </c>
    </row>
    <row r="394" spans="2:51" s="12" customFormat="1">
      <c r="B394" s="148"/>
      <c r="D394" s="149" t="s">
        <v>153</v>
      </c>
      <c r="E394" s="150" t="s">
        <v>1</v>
      </c>
      <c r="F394" s="151" t="s">
        <v>236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51" s="13" customFormat="1">
      <c r="B395" s="155"/>
      <c r="D395" s="149" t="s">
        <v>153</v>
      </c>
      <c r="E395" s="156" t="s">
        <v>1</v>
      </c>
      <c r="F395" s="157" t="s">
        <v>1554</v>
      </c>
      <c r="H395" s="158">
        <v>28.64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71</v>
      </c>
      <c r="AY395" s="156" t="s">
        <v>144</v>
      </c>
    </row>
    <row r="396" spans="2:51" s="12" customFormat="1">
      <c r="B396" s="148"/>
      <c r="D396" s="149" t="s">
        <v>153</v>
      </c>
      <c r="E396" s="150" t="s">
        <v>1</v>
      </c>
      <c r="F396" s="151" t="s">
        <v>238</v>
      </c>
      <c r="H396" s="150" t="s">
        <v>1</v>
      </c>
      <c r="I396" s="152"/>
      <c r="L396" s="148"/>
      <c r="M396" s="153"/>
      <c r="T396" s="154"/>
      <c r="AT396" s="150" t="s">
        <v>153</v>
      </c>
      <c r="AU396" s="150" t="s">
        <v>81</v>
      </c>
      <c r="AV396" s="12" t="s">
        <v>79</v>
      </c>
      <c r="AW396" s="12" t="s">
        <v>28</v>
      </c>
      <c r="AX396" s="12" t="s">
        <v>71</v>
      </c>
      <c r="AY396" s="150" t="s">
        <v>144</v>
      </c>
    </row>
    <row r="397" spans="2:51" s="13" customFormat="1">
      <c r="B397" s="155"/>
      <c r="D397" s="149" t="s">
        <v>153</v>
      </c>
      <c r="E397" s="156" t="s">
        <v>1</v>
      </c>
      <c r="F397" s="157" t="s">
        <v>1555</v>
      </c>
      <c r="H397" s="158">
        <v>41.265000000000001</v>
      </c>
      <c r="I397" s="159"/>
      <c r="L397" s="155"/>
      <c r="M397" s="160"/>
      <c r="T397" s="161"/>
      <c r="AT397" s="156" t="s">
        <v>153</v>
      </c>
      <c r="AU397" s="156" t="s">
        <v>81</v>
      </c>
      <c r="AV397" s="13" t="s">
        <v>81</v>
      </c>
      <c r="AW397" s="13" t="s">
        <v>28</v>
      </c>
      <c r="AX397" s="13" t="s">
        <v>71</v>
      </c>
      <c r="AY397" s="156" t="s">
        <v>144</v>
      </c>
    </row>
    <row r="398" spans="2:51" s="12" customFormat="1">
      <c r="B398" s="148"/>
      <c r="D398" s="149" t="s">
        <v>153</v>
      </c>
      <c r="E398" s="150" t="s">
        <v>1</v>
      </c>
      <c r="F398" s="151" t="s">
        <v>1551</v>
      </c>
      <c r="H398" s="150" t="s">
        <v>1</v>
      </c>
      <c r="I398" s="152"/>
      <c r="L398" s="148"/>
      <c r="M398" s="153"/>
      <c r="T398" s="154"/>
      <c r="AT398" s="150" t="s">
        <v>153</v>
      </c>
      <c r="AU398" s="150" t="s">
        <v>81</v>
      </c>
      <c r="AV398" s="12" t="s">
        <v>79</v>
      </c>
      <c r="AW398" s="12" t="s">
        <v>28</v>
      </c>
      <c r="AX398" s="12" t="s">
        <v>71</v>
      </c>
      <c r="AY398" s="150" t="s">
        <v>144</v>
      </c>
    </row>
    <row r="399" spans="2:51" s="13" customFormat="1">
      <c r="B399" s="155"/>
      <c r="D399" s="149" t="s">
        <v>153</v>
      </c>
      <c r="E399" s="156" t="s">
        <v>1</v>
      </c>
      <c r="F399" s="157" t="s">
        <v>1556</v>
      </c>
      <c r="H399" s="158">
        <v>1.35</v>
      </c>
      <c r="I399" s="159"/>
      <c r="L399" s="155"/>
      <c r="M399" s="160"/>
      <c r="T399" s="161"/>
      <c r="AT399" s="156" t="s">
        <v>153</v>
      </c>
      <c r="AU399" s="156" t="s">
        <v>81</v>
      </c>
      <c r="AV399" s="13" t="s">
        <v>81</v>
      </c>
      <c r="AW399" s="13" t="s">
        <v>28</v>
      </c>
      <c r="AX399" s="13" t="s">
        <v>71</v>
      </c>
      <c r="AY399" s="156" t="s">
        <v>144</v>
      </c>
    </row>
    <row r="400" spans="2:51" s="14" customFormat="1">
      <c r="B400" s="173"/>
      <c r="D400" s="149" t="s">
        <v>153</v>
      </c>
      <c r="E400" s="174" t="s">
        <v>1</v>
      </c>
      <c r="F400" s="175" t="s">
        <v>178</v>
      </c>
      <c r="H400" s="176">
        <v>79.251999999999995</v>
      </c>
      <c r="I400" s="177"/>
      <c r="L400" s="173"/>
      <c r="M400" s="178"/>
      <c r="T400" s="179"/>
      <c r="AT400" s="174" t="s">
        <v>153</v>
      </c>
      <c r="AU400" s="174" t="s">
        <v>81</v>
      </c>
      <c r="AV400" s="14" t="s">
        <v>145</v>
      </c>
      <c r="AW400" s="14" t="s">
        <v>28</v>
      </c>
      <c r="AX400" s="14" t="s">
        <v>71</v>
      </c>
      <c r="AY400" s="174" t="s">
        <v>144</v>
      </c>
    </row>
    <row r="401" spans="2:65" s="15" customFormat="1">
      <c r="B401" s="180"/>
      <c r="D401" s="149" t="s">
        <v>153</v>
      </c>
      <c r="E401" s="181" t="s">
        <v>1</v>
      </c>
      <c r="F401" s="182" t="s">
        <v>182</v>
      </c>
      <c r="H401" s="183">
        <v>162.13300000000001</v>
      </c>
      <c r="I401" s="184"/>
      <c r="L401" s="180"/>
      <c r="M401" s="185"/>
      <c r="T401" s="186"/>
      <c r="AT401" s="181" t="s">
        <v>153</v>
      </c>
      <c r="AU401" s="181" t="s">
        <v>81</v>
      </c>
      <c r="AV401" s="15" t="s">
        <v>151</v>
      </c>
      <c r="AW401" s="15" t="s">
        <v>28</v>
      </c>
      <c r="AX401" s="15" t="s">
        <v>79</v>
      </c>
      <c r="AY401" s="181" t="s">
        <v>144</v>
      </c>
    </row>
    <row r="402" spans="2:65" s="1" customFormat="1" ht="16.5" customHeight="1">
      <c r="B402" s="133"/>
      <c r="C402" s="162" t="s">
        <v>468</v>
      </c>
      <c r="D402" s="162" t="s">
        <v>163</v>
      </c>
      <c r="E402" s="163" t="s">
        <v>1557</v>
      </c>
      <c r="F402" s="164" t="s">
        <v>1558</v>
      </c>
      <c r="G402" s="165" t="s">
        <v>171</v>
      </c>
      <c r="H402" s="166">
        <v>188.36099999999999</v>
      </c>
      <c r="I402" s="167"/>
      <c r="J402" s="168">
        <f>ROUND(I402*H402,2)</f>
        <v>0</v>
      </c>
      <c r="K402" s="169"/>
      <c r="L402" s="170"/>
      <c r="M402" s="171" t="s">
        <v>1</v>
      </c>
      <c r="N402" s="172" t="s">
        <v>36</v>
      </c>
      <c r="P402" s="144">
        <f>O402*H402</f>
        <v>0</v>
      </c>
      <c r="Q402" s="144">
        <v>1.26E-2</v>
      </c>
      <c r="R402" s="144">
        <f>Q402*H402</f>
        <v>2.3733485999999999</v>
      </c>
      <c r="S402" s="144">
        <v>0</v>
      </c>
      <c r="T402" s="145">
        <f>S402*H402</f>
        <v>0</v>
      </c>
      <c r="AR402" s="146" t="s">
        <v>355</v>
      </c>
      <c r="AT402" s="146" t="s">
        <v>163</v>
      </c>
      <c r="AU402" s="146" t="s">
        <v>81</v>
      </c>
      <c r="AY402" s="17" t="s">
        <v>144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7" t="s">
        <v>79</v>
      </c>
      <c r="BK402" s="147">
        <f>ROUND(I402*H402,2)</f>
        <v>0</v>
      </c>
      <c r="BL402" s="17" t="s">
        <v>265</v>
      </c>
      <c r="BM402" s="146" t="s">
        <v>1559</v>
      </c>
    </row>
    <row r="403" spans="2:65" s="13" customFormat="1">
      <c r="B403" s="155"/>
      <c r="D403" s="149" t="s">
        <v>153</v>
      </c>
      <c r="E403" s="156" t="s">
        <v>1</v>
      </c>
      <c r="F403" s="157" t="s">
        <v>1539</v>
      </c>
      <c r="H403" s="158">
        <v>162.13300000000001</v>
      </c>
      <c r="I403" s="159"/>
      <c r="L403" s="155"/>
      <c r="M403" s="160"/>
      <c r="T403" s="161"/>
      <c r="AT403" s="156" t="s">
        <v>153</v>
      </c>
      <c r="AU403" s="156" t="s">
        <v>81</v>
      </c>
      <c r="AV403" s="13" t="s">
        <v>81</v>
      </c>
      <c r="AW403" s="13" t="s">
        <v>28</v>
      </c>
      <c r="AX403" s="13" t="s">
        <v>71</v>
      </c>
      <c r="AY403" s="156" t="s">
        <v>144</v>
      </c>
    </row>
    <row r="404" spans="2:65" s="13" customFormat="1">
      <c r="B404" s="155"/>
      <c r="D404" s="149" t="s">
        <v>153</v>
      </c>
      <c r="E404" s="156" t="s">
        <v>1</v>
      </c>
      <c r="F404" s="157" t="s">
        <v>1540</v>
      </c>
      <c r="H404" s="158">
        <v>4.9119999999999999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65" s="13" customFormat="1">
      <c r="B405" s="155"/>
      <c r="D405" s="149" t="s">
        <v>153</v>
      </c>
      <c r="E405" s="156" t="s">
        <v>1</v>
      </c>
      <c r="F405" s="157" t="s">
        <v>1541</v>
      </c>
      <c r="H405" s="158">
        <v>4.1920000000000002</v>
      </c>
      <c r="I405" s="159"/>
      <c r="L405" s="155"/>
      <c r="M405" s="160"/>
      <c r="T405" s="161"/>
      <c r="AT405" s="156" t="s">
        <v>153</v>
      </c>
      <c r="AU405" s="156" t="s">
        <v>81</v>
      </c>
      <c r="AV405" s="13" t="s">
        <v>81</v>
      </c>
      <c r="AW405" s="13" t="s">
        <v>28</v>
      </c>
      <c r="AX405" s="13" t="s">
        <v>71</v>
      </c>
      <c r="AY405" s="156" t="s">
        <v>144</v>
      </c>
    </row>
    <row r="406" spans="2:65" s="15" customFormat="1">
      <c r="B406" s="180"/>
      <c r="D406" s="149" t="s">
        <v>153</v>
      </c>
      <c r="E406" s="181" t="s">
        <v>1</v>
      </c>
      <c r="F406" s="182" t="s">
        <v>182</v>
      </c>
      <c r="H406" s="183">
        <v>171.23699999999999</v>
      </c>
      <c r="I406" s="184"/>
      <c r="L406" s="180"/>
      <c r="M406" s="185"/>
      <c r="T406" s="186"/>
      <c r="AT406" s="181" t="s">
        <v>153</v>
      </c>
      <c r="AU406" s="181" t="s">
        <v>81</v>
      </c>
      <c r="AV406" s="15" t="s">
        <v>151</v>
      </c>
      <c r="AW406" s="15" t="s">
        <v>28</v>
      </c>
      <c r="AX406" s="15" t="s">
        <v>79</v>
      </c>
      <c r="AY406" s="181" t="s">
        <v>144</v>
      </c>
    </row>
    <row r="407" spans="2:65" s="13" customFormat="1">
      <c r="B407" s="155"/>
      <c r="D407" s="149" t="s">
        <v>153</v>
      </c>
      <c r="F407" s="157" t="s">
        <v>1560</v>
      </c>
      <c r="H407" s="158">
        <v>188.36099999999999</v>
      </c>
      <c r="I407" s="159"/>
      <c r="L407" s="155"/>
      <c r="M407" s="160"/>
      <c r="T407" s="161"/>
      <c r="AT407" s="156" t="s">
        <v>153</v>
      </c>
      <c r="AU407" s="156" t="s">
        <v>81</v>
      </c>
      <c r="AV407" s="13" t="s">
        <v>81</v>
      </c>
      <c r="AW407" s="13" t="s">
        <v>3</v>
      </c>
      <c r="AX407" s="13" t="s">
        <v>79</v>
      </c>
      <c r="AY407" s="156" t="s">
        <v>144</v>
      </c>
    </row>
    <row r="408" spans="2:65" s="1" customFormat="1" ht="24.2" customHeight="1">
      <c r="B408" s="133"/>
      <c r="C408" s="193" t="s">
        <v>476</v>
      </c>
      <c r="D408" s="193" t="s">
        <v>147</v>
      </c>
      <c r="E408" s="194" t="s">
        <v>1561</v>
      </c>
      <c r="F408" s="195" t="s">
        <v>1562</v>
      </c>
      <c r="G408" s="196" t="s">
        <v>279</v>
      </c>
      <c r="H408" s="197">
        <v>95</v>
      </c>
      <c r="I408" s="198"/>
      <c r="J408" s="198">
        <f>ROUND(I408*H408,2)</f>
        <v>0</v>
      </c>
      <c r="K408" s="141"/>
      <c r="L408" s="32"/>
      <c r="M408" s="142" t="s">
        <v>1</v>
      </c>
      <c r="N408" s="143" t="s">
        <v>36</v>
      </c>
      <c r="P408" s="144">
        <f>O408*H408</f>
        <v>0</v>
      </c>
      <c r="Q408" s="144">
        <v>1.8000000000000001E-4</v>
      </c>
      <c r="R408" s="144">
        <f>Q408*H408</f>
        <v>1.7100000000000001E-2</v>
      </c>
      <c r="S408" s="144">
        <v>0</v>
      </c>
      <c r="T408" s="145">
        <f>S408*H408</f>
        <v>0</v>
      </c>
      <c r="AR408" s="146" t="s">
        <v>265</v>
      </c>
      <c r="AT408" s="146" t="s">
        <v>147</v>
      </c>
      <c r="AU408" s="146" t="s">
        <v>81</v>
      </c>
      <c r="AY408" s="17" t="s">
        <v>144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7" t="s">
        <v>79</v>
      </c>
      <c r="BK408" s="147">
        <f>ROUND(I408*H408,2)</f>
        <v>0</v>
      </c>
      <c r="BL408" s="17" t="s">
        <v>265</v>
      </c>
      <c r="BM408" s="146" t="s">
        <v>1724</v>
      </c>
    </row>
    <row r="409" spans="2:65" s="13" customFormat="1">
      <c r="B409" s="155"/>
      <c r="D409" s="149" t="s">
        <v>153</v>
      </c>
      <c r="E409" s="156" t="s">
        <v>1</v>
      </c>
      <c r="F409" s="157" t="s">
        <v>1564</v>
      </c>
      <c r="H409" s="158">
        <v>95</v>
      </c>
      <c r="I409" s="159"/>
      <c r="L409" s="155"/>
      <c r="M409" s="160"/>
      <c r="T409" s="161"/>
      <c r="AT409" s="156" t="s">
        <v>153</v>
      </c>
      <c r="AU409" s="156" t="s">
        <v>81</v>
      </c>
      <c r="AV409" s="13" t="s">
        <v>81</v>
      </c>
      <c r="AW409" s="13" t="s">
        <v>28</v>
      </c>
      <c r="AX409" s="13" t="s">
        <v>79</v>
      </c>
      <c r="AY409" s="156" t="s">
        <v>144</v>
      </c>
    </row>
    <row r="410" spans="2:65" s="1" customFormat="1" ht="16.5" customHeight="1">
      <c r="B410" s="133"/>
      <c r="C410" s="455" t="s">
        <v>484</v>
      </c>
      <c r="D410" s="455" t="s">
        <v>163</v>
      </c>
      <c r="E410" s="456" t="s">
        <v>1565</v>
      </c>
      <c r="F410" s="457" t="s">
        <v>1566</v>
      </c>
      <c r="G410" s="458" t="s">
        <v>279</v>
      </c>
      <c r="H410" s="459">
        <v>99.75</v>
      </c>
      <c r="I410" s="460"/>
      <c r="J410" s="460">
        <f>ROUND(I410*H410,2)</f>
        <v>0</v>
      </c>
      <c r="K410" s="169"/>
      <c r="L410" s="170"/>
      <c r="M410" s="171" t="s">
        <v>1</v>
      </c>
      <c r="N410" s="172" t="s">
        <v>36</v>
      </c>
      <c r="P410" s="144">
        <f>O410*H410</f>
        <v>0</v>
      </c>
      <c r="Q410" s="144">
        <v>1.2E-4</v>
      </c>
      <c r="R410" s="144">
        <f>Q410*H410</f>
        <v>1.197E-2</v>
      </c>
      <c r="S410" s="144">
        <v>0</v>
      </c>
      <c r="T410" s="145">
        <f>S410*H410</f>
        <v>0</v>
      </c>
      <c r="AR410" s="146" t="s">
        <v>355</v>
      </c>
      <c r="AT410" s="146" t="s">
        <v>163</v>
      </c>
      <c r="AU410" s="146" t="s">
        <v>81</v>
      </c>
      <c r="AY410" s="17" t="s">
        <v>144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7" t="s">
        <v>79</v>
      </c>
      <c r="BK410" s="147">
        <f>ROUND(I410*H410,2)</f>
        <v>0</v>
      </c>
      <c r="BL410" s="17" t="s">
        <v>265</v>
      </c>
      <c r="BM410" s="146" t="s">
        <v>1725</v>
      </c>
    </row>
    <row r="411" spans="2:65" s="13" customFormat="1">
      <c r="B411" s="155"/>
      <c r="D411" s="149" t="s">
        <v>153</v>
      </c>
      <c r="F411" s="157" t="s">
        <v>1568</v>
      </c>
      <c r="H411" s="158">
        <v>99.75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3</v>
      </c>
      <c r="AX411" s="13" t="s">
        <v>79</v>
      </c>
      <c r="AY411" s="156" t="s">
        <v>144</v>
      </c>
    </row>
    <row r="412" spans="2:65" s="1" customFormat="1" ht="16.5" customHeight="1">
      <c r="B412" s="133"/>
      <c r="C412" s="193" t="s">
        <v>488</v>
      </c>
      <c r="D412" s="193" t="s">
        <v>147</v>
      </c>
      <c r="E412" s="194" t="s">
        <v>1569</v>
      </c>
      <c r="F412" s="195" t="s">
        <v>1534</v>
      </c>
      <c r="G412" s="196" t="s">
        <v>171</v>
      </c>
      <c r="H412" s="197">
        <v>171.23699999999999</v>
      </c>
      <c r="I412" s="198"/>
      <c r="J412" s="198">
        <f>ROUND(I412*H412,2)</f>
        <v>0</v>
      </c>
      <c r="K412" s="141"/>
      <c r="L412" s="32"/>
      <c r="M412" s="142" t="s">
        <v>1</v>
      </c>
      <c r="N412" s="143" t="s">
        <v>36</v>
      </c>
      <c r="P412" s="144">
        <f>O412*H412</f>
        <v>0</v>
      </c>
      <c r="Q412" s="144">
        <v>5.0000000000000002E-5</v>
      </c>
      <c r="R412" s="144">
        <f>Q412*H412</f>
        <v>8.5618499999999993E-3</v>
      </c>
      <c r="S412" s="144">
        <v>0</v>
      </c>
      <c r="T412" s="145">
        <f>S412*H412</f>
        <v>0</v>
      </c>
      <c r="AR412" s="146" t="s">
        <v>265</v>
      </c>
      <c r="AT412" s="146" t="s">
        <v>147</v>
      </c>
      <c r="AU412" s="146" t="s">
        <v>81</v>
      </c>
      <c r="AY412" s="17" t="s">
        <v>144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7" t="s">
        <v>79</v>
      </c>
      <c r="BK412" s="147">
        <f>ROUND(I412*H412,2)</f>
        <v>0</v>
      </c>
      <c r="BL412" s="17" t="s">
        <v>265</v>
      </c>
      <c r="BM412" s="146" t="s">
        <v>1726</v>
      </c>
    </row>
    <row r="413" spans="2:65" s="13" customFormat="1">
      <c r="B413" s="155"/>
      <c r="D413" s="149" t="s">
        <v>153</v>
      </c>
      <c r="E413" s="156" t="s">
        <v>1</v>
      </c>
      <c r="F413" s="157" t="s">
        <v>1571</v>
      </c>
      <c r="H413" s="158">
        <v>171.23699999999999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79</v>
      </c>
      <c r="AY413" s="156" t="s">
        <v>144</v>
      </c>
    </row>
    <row r="414" spans="2:65" s="1" customFormat="1" ht="24.2" customHeight="1">
      <c r="B414" s="133"/>
      <c r="C414" s="134" t="s">
        <v>495</v>
      </c>
      <c r="D414" s="134" t="s">
        <v>147</v>
      </c>
      <c r="E414" s="135" t="s">
        <v>1572</v>
      </c>
      <c r="F414" s="136" t="s">
        <v>1573</v>
      </c>
      <c r="G414" s="137" t="s">
        <v>279</v>
      </c>
      <c r="H414" s="138">
        <v>24.56</v>
      </c>
      <c r="I414" s="139"/>
      <c r="J414" s="140">
        <f>ROUND(I414*H414,2)</f>
        <v>0</v>
      </c>
      <c r="K414" s="141"/>
      <c r="L414" s="32"/>
      <c r="M414" s="142" t="s">
        <v>1</v>
      </c>
      <c r="N414" s="143" t="s">
        <v>36</v>
      </c>
      <c r="P414" s="144">
        <f>O414*H414</f>
        <v>0</v>
      </c>
      <c r="Q414" s="144">
        <v>9.5E-4</v>
      </c>
      <c r="R414" s="144">
        <f>Q414*H414</f>
        <v>2.3331999999999999E-2</v>
      </c>
      <c r="S414" s="144">
        <v>0</v>
      </c>
      <c r="T414" s="145">
        <f>S414*H414</f>
        <v>0</v>
      </c>
      <c r="AR414" s="146" t="s">
        <v>265</v>
      </c>
      <c r="AT414" s="146" t="s">
        <v>147</v>
      </c>
      <c r="AU414" s="146" t="s">
        <v>81</v>
      </c>
      <c r="AY414" s="17" t="s">
        <v>144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79</v>
      </c>
      <c r="BK414" s="147">
        <f>ROUND(I414*H414,2)</f>
        <v>0</v>
      </c>
      <c r="BL414" s="17" t="s">
        <v>265</v>
      </c>
      <c r="BM414" s="146" t="s">
        <v>1574</v>
      </c>
    </row>
    <row r="415" spans="2:65" s="12" customFormat="1">
      <c r="B415" s="148"/>
      <c r="D415" s="149" t="s">
        <v>153</v>
      </c>
      <c r="E415" s="150" t="s">
        <v>1</v>
      </c>
      <c r="F415" s="151" t="s">
        <v>174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65" s="12" customFormat="1">
      <c r="B416" s="148"/>
      <c r="D416" s="149" t="s">
        <v>153</v>
      </c>
      <c r="E416" s="150" t="s">
        <v>1</v>
      </c>
      <c r="F416" s="151" t="s">
        <v>228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1575</v>
      </c>
      <c r="H417" s="158">
        <v>3.2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230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3" customFormat="1">
      <c r="B419" s="155"/>
      <c r="D419" s="149" t="s">
        <v>153</v>
      </c>
      <c r="E419" s="156" t="s">
        <v>1</v>
      </c>
      <c r="F419" s="157" t="s">
        <v>1576</v>
      </c>
      <c r="H419" s="158">
        <v>6.84</v>
      </c>
      <c r="I419" s="159"/>
      <c r="L419" s="155"/>
      <c r="M419" s="160"/>
      <c r="T419" s="161"/>
      <c r="AT419" s="156" t="s">
        <v>153</v>
      </c>
      <c r="AU419" s="156" t="s">
        <v>81</v>
      </c>
      <c r="AV419" s="13" t="s">
        <v>81</v>
      </c>
      <c r="AW419" s="13" t="s">
        <v>28</v>
      </c>
      <c r="AX419" s="13" t="s">
        <v>71</v>
      </c>
      <c r="AY419" s="156" t="s">
        <v>144</v>
      </c>
    </row>
    <row r="420" spans="2:65" s="12" customFormat="1">
      <c r="B420" s="148"/>
      <c r="D420" s="149" t="s">
        <v>153</v>
      </c>
      <c r="E420" s="150" t="s">
        <v>1</v>
      </c>
      <c r="F420" s="151" t="s">
        <v>232</v>
      </c>
      <c r="H420" s="150" t="s">
        <v>1</v>
      </c>
      <c r="I420" s="152"/>
      <c r="L420" s="148"/>
      <c r="M420" s="153"/>
      <c r="T420" s="154"/>
      <c r="AT420" s="150" t="s">
        <v>153</v>
      </c>
      <c r="AU420" s="150" t="s">
        <v>81</v>
      </c>
      <c r="AV420" s="12" t="s">
        <v>79</v>
      </c>
      <c r="AW420" s="12" t="s">
        <v>28</v>
      </c>
      <c r="AX420" s="12" t="s">
        <v>71</v>
      </c>
      <c r="AY420" s="150" t="s">
        <v>144</v>
      </c>
    </row>
    <row r="421" spans="2:65" s="13" customFormat="1">
      <c r="B421" s="155"/>
      <c r="D421" s="149" t="s">
        <v>153</v>
      </c>
      <c r="E421" s="156" t="s">
        <v>1</v>
      </c>
      <c r="F421" s="157" t="s">
        <v>1577</v>
      </c>
      <c r="H421" s="158">
        <v>4.84</v>
      </c>
      <c r="I421" s="159"/>
      <c r="L421" s="155"/>
      <c r="M421" s="160"/>
      <c r="T421" s="161"/>
      <c r="AT421" s="156" t="s">
        <v>153</v>
      </c>
      <c r="AU421" s="156" t="s">
        <v>81</v>
      </c>
      <c r="AV421" s="13" t="s">
        <v>81</v>
      </c>
      <c r="AW421" s="13" t="s">
        <v>28</v>
      </c>
      <c r="AX421" s="13" t="s">
        <v>71</v>
      </c>
      <c r="AY421" s="156" t="s">
        <v>144</v>
      </c>
    </row>
    <row r="422" spans="2:65" s="14" customFormat="1">
      <c r="B422" s="173"/>
      <c r="D422" s="149" t="s">
        <v>153</v>
      </c>
      <c r="E422" s="174" t="s">
        <v>1</v>
      </c>
      <c r="F422" s="175" t="s">
        <v>178</v>
      </c>
      <c r="H422" s="176">
        <v>14.88</v>
      </c>
      <c r="I422" s="177"/>
      <c r="L422" s="173"/>
      <c r="M422" s="178"/>
      <c r="T422" s="179"/>
      <c r="AT422" s="174" t="s">
        <v>153</v>
      </c>
      <c r="AU422" s="174" t="s">
        <v>81</v>
      </c>
      <c r="AV422" s="14" t="s">
        <v>145</v>
      </c>
      <c r="AW422" s="14" t="s">
        <v>28</v>
      </c>
      <c r="AX422" s="14" t="s">
        <v>71</v>
      </c>
      <c r="AY422" s="174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179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2" customFormat="1">
      <c r="B424" s="148"/>
      <c r="D424" s="149" t="s">
        <v>153</v>
      </c>
      <c r="E424" s="150" t="s">
        <v>1</v>
      </c>
      <c r="F424" s="151" t="s">
        <v>236</v>
      </c>
      <c r="H424" s="150" t="s">
        <v>1</v>
      </c>
      <c r="I424" s="152"/>
      <c r="L424" s="148"/>
      <c r="M424" s="153"/>
      <c r="T424" s="154"/>
      <c r="AT424" s="150" t="s">
        <v>153</v>
      </c>
      <c r="AU424" s="150" t="s">
        <v>81</v>
      </c>
      <c r="AV424" s="12" t="s">
        <v>79</v>
      </c>
      <c r="AW424" s="12" t="s">
        <v>28</v>
      </c>
      <c r="AX424" s="12" t="s">
        <v>71</v>
      </c>
      <c r="AY424" s="150" t="s">
        <v>144</v>
      </c>
    </row>
    <row r="425" spans="2:65" s="13" customFormat="1">
      <c r="B425" s="155"/>
      <c r="D425" s="149" t="s">
        <v>153</v>
      </c>
      <c r="E425" s="156" t="s">
        <v>1</v>
      </c>
      <c r="F425" s="157" t="s">
        <v>1577</v>
      </c>
      <c r="H425" s="158">
        <v>4.84</v>
      </c>
      <c r="I425" s="159"/>
      <c r="L425" s="155"/>
      <c r="M425" s="160"/>
      <c r="T425" s="161"/>
      <c r="AT425" s="156" t="s">
        <v>153</v>
      </c>
      <c r="AU425" s="156" t="s">
        <v>81</v>
      </c>
      <c r="AV425" s="13" t="s">
        <v>81</v>
      </c>
      <c r="AW425" s="13" t="s">
        <v>28</v>
      </c>
      <c r="AX425" s="13" t="s">
        <v>71</v>
      </c>
      <c r="AY425" s="156" t="s">
        <v>144</v>
      </c>
    </row>
    <row r="426" spans="2:65" s="12" customFormat="1">
      <c r="B426" s="148"/>
      <c r="D426" s="149" t="s">
        <v>153</v>
      </c>
      <c r="E426" s="150" t="s">
        <v>1</v>
      </c>
      <c r="F426" s="151" t="s">
        <v>238</v>
      </c>
      <c r="H426" s="150" t="s">
        <v>1</v>
      </c>
      <c r="I426" s="152"/>
      <c r="L426" s="148"/>
      <c r="M426" s="153"/>
      <c r="T426" s="154"/>
      <c r="AT426" s="150" t="s">
        <v>153</v>
      </c>
      <c r="AU426" s="150" t="s">
        <v>81</v>
      </c>
      <c r="AV426" s="12" t="s">
        <v>79</v>
      </c>
      <c r="AW426" s="12" t="s">
        <v>28</v>
      </c>
      <c r="AX426" s="12" t="s">
        <v>71</v>
      </c>
      <c r="AY426" s="150" t="s">
        <v>144</v>
      </c>
    </row>
    <row r="427" spans="2:65" s="13" customFormat="1">
      <c r="B427" s="155"/>
      <c r="D427" s="149" t="s">
        <v>153</v>
      </c>
      <c r="E427" s="156" t="s">
        <v>1</v>
      </c>
      <c r="F427" s="157" t="s">
        <v>1577</v>
      </c>
      <c r="H427" s="158">
        <v>4.84</v>
      </c>
      <c r="I427" s="159"/>
      <c r="L427" s="155"/>
      <c r="M427" s="160"/>
      <c r="T427" s="161"/>
      <c r="AT427" s="156" t="s">
        <v>153</v>
      </c>
      <c r="AU427" s="156" t="s">
        <v>81</v>
      </c>
      <c r="AV427" s="13" t="s">
        <v>81</v>
      </c>
      <c r="AW427" s="13" t="s">
        <v>28</v>
      </c>
      <c r="AX427" s="13" t="s">
        <v>71</v>
      </c>
      <c r="AY427" s="156" t="s">
        <v>144</v>
      </c>
    </row>
    <row r="428" spans="2:65" s="14" customFormat="1">
      <c r="B428" s="173"/>
      <c r="D428" s="149" t="s">
        <v>153</v>
      </c>
      <c r="E428" s="174" t="s">
        <v>1</v>
      </c>
      <c r="F428" s="175" t="s">
        <v>178</v>
      </c>
      <c r="H428" s="176">
        <v>9.68</v>
      </c>
      <c r="I428" s="177"/>
      <c r="L428" s="173"/>
      <c r="M428" s="178"/>
      <c r="T428" s="179"/>
      <c r="AT428" s="174" t="s">
        <v>153</v>
      </c>
      <c r="AU428" s="174" t="s">
        <v>81</v>
      </c>
      <c r="AV428" s="14" t="s">
        <v>145</v>
      </c>
      <c r="AW428" s="14" t="s">
        <v>28</v>
      </c>
      <c r="AX428" s="14" t="s">
        <v>71</v>
      </c>
      <c r="AY428" s="174" t="s">
        <v>144</v>
      </c>
    </row>
    <row r="429" spans="2:65" s="15" customFormat="1">
      <c r="B429" s="180"/>
      <c r="D429" s="149" t="s">
        <v>153</v>
      </c>
      <c r="E429" s="181" t="s">
        <v>1</v>
      </c>
      <c r="F429" s="182" t="s">
        <v>182</v>
      </c>
      <c r="H429" s="183">
        <v>24.56</v>
      </c>
      <c r="I429" s="184"/>
      <c r="L429" s="180"/>
      <c r="M429" s="185"/>
      <c r="T429" s="186"/>
      <c r="AT429" s="181" t="s">
        <v>153</v>
      </c>
      <c r="AU429" s="181" t="s">
        <v>81</v>
      </c>
      <c r="AV429" s="15" t="s">
        <v>151</v>
      </c>
      <c r="AW429" s="15" t="s">
        <v>28</v>
      </c>
      <c r="AX429" s="15" t="s">
        <v>79</v>
      </c>
      <c r="AY429" s="181" t="s">
        <v>144</v>
      </c>
    </row>
    <row r="430" spans="2:65" s="1" customFormat="1" ht="33" customHeight="1">
      <c r="B430" s="133"/>
      <c r="C430" s="134" t="s">
        <v>516</v>
      </c>
      <c r="D430" s="134" t="s">
        <v>147</v>
      </c>
      <c r="E430" s="135" t="s">
        <v>1578</v>
      </c>
      <c r="F430" s="136" t="s">
        <v>1579</v>
      </c>
      <c r="G430" s="137" t="s">
        <v>279</v>
      </c>
      <c r="H430" s="138">
        <v>20.96</v>
      </c>
      <c r="I430" s="139"/>
      <c r="J430" s="140">
        <f>ROUND(I430*H430,2)</f>
        <v>0</v>
      </c>
      <c r="K430" s="141"/>
      <c r="L430" s="32"/>
      <c r="M430" s="142" t="s">
        <v>1</v>
      </c>
      <c r="N430" s="143" t="s">
        <v>36</v>
      </c>
      <c r="P430" s="144">
        <f>O430*H430</f>
        <v>0</v>
      </c>
      <c r="Q430" s="144">
        <v>9.7999999999999997E-4</v>
      </c>
      <c r="R430" s="144">
        <f>Q430*H430</f>
        <v>2.0540800000000001E-2</v>
      </c>
      <c r="S430" s="144">
        <v>0</v>
      </c>
      <c r="T430" s="145">
        <f>S430*H430</f>
        <v>0</v>
      </c>
      <c r="AR430" s="146" t="s">
        <v>265</v>
      </c>
      <c r="AT430" s="146" t="s">
        <v>147</v>
      </c>
      <c r="AU430" s="146" t="s">
        <v>81</v>
      </c>
      <c r="AY430" s="17" t="s">
        <v>144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7" t="s">
        <v>79</v>
      </c>
      <c r="BK430" s="147">
        <f>ROUND(I430*H430,2)</f>
        <v>0</v>
      </c>
      <c r="BL430" s="17" t="s">
        <v>265</v>
      </c>
      <c r="BM430" s="146" t="s">
        <v>1580</v>
      </c>
    </row>
    <row r="431" spans="2:65" s="12" customFormat="1">
      <c r="B431" s="148"/>
      <c r="D431" s="149" t="s">
        <v>153</v>
      </c>
      <c r="E431" s="150" t="s">
        <v>1</v>
      </c>
      <c r="F431" s="151" t="s">
        <v>174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2" customFormat="1">
      <c r="B432" s="148"/>
      <c r="D432" s="149" t="s">
        <v>153</v>
      </c>
      <c r="E432" s="150" t="s">
        <v>1</v>
      </c>
      <c r="F432" s="151" t="s">
        <v>230</v>
      </c>
      <c r="H432" s="150" t="s">
        <v>1</v>
      </c>
      <c r="I432" s="152"/>
      <c r="L432" s="148"/>
      <c r="M432" s="153"/>
      <c r="T432" s="154"/>
      <c r="AT432" s="150" t="s">
        <v>153</v>
      </c>
      <c r="AU432" s="150" t="s">
        <v>81</v>
      </c>
      <c r="AV432" s="12" t="s">
        <v>79</v>
      </c>
      <c r="AW432" s="12" t="s">
        <v>28</v>
      </c>
      <c r="AX432" s="12" t="s">
        <v>71</v>
      </c>
      <c r="AY432" s="150" t="s">
        <v>144</v>
      </c>
    </row>
    <row r="433" spans="2:65" s="13" customFormat="1">
      <c r="B433" s="155"/>
      <c r="D433" s="149" t="s">
        <v>153</v>
      </c>
      <c r="E433" s="156" t="s">
        <v>1</v>
      </c>
      <c r="F433" s="157" t="s">
        <v>1581</v>
      </c>
      <c r="H433" s="158">
        <v>6.04</v>
      </c>
      <c r="I433" s="159"/>
      <c r="L433" s="155"/>
      <c r="M433" s="160"/>
      <c r="T433" s="161"/>
      <c r="AT433" s="156" t="s">
        <v>153</v>
      </c>
      <c r="AU433" s="156" t="s">
        <v>81</v>
      </c>
      <c r="AV433" s="13" t="s">
        <v>81</v>
      </c>
      <c r="AW433" s="13" t="s">
        <v>28</v>
      </c>
      <c r="AX433" s="13" t="s">
        <v>71</v>
      </c>
      <c r="AY433" s="156" t="s">
        <v>144</v>
      </c>
    </row>
    <row r="434" spans="2:65" s="12" customFormat="1">
      <c r="B434" s="148"/>
      <c r="D434" s="149" t="s">
        <v>153</v>
      </c>
      <c r="E434" s="150" t="s">
        <v>1</v>
      </c>
      <c r="F434" s="151" t="s">
        <v>232</v>
      </c>
      <c r="H434" s="150" t="s">
        <v>1</v>
      </c>
      <c r="I434" s="152"/>
      <c r="L434" s="148"/>
      <c r="M434" s="153"/>
      <c r="T434" s="154"/>
      <c r="AT434" s="150" t="s">
        <v>153</v>
      </c>
      <c r="AU434" s="150" t="s">
        <v>81</v>
      </c>
      <c r="AV434" s="12" t="s">
        <v>79</v>
      </c>
      <c r="AW434" s="12" t="s">
        <v>28</v>
      </c>
      <c r="AX434" s="12" t="s">
        <v>71</v>
      </c>
      <c r="AY434" s="150" t="s">
        <v>144</v>
      </c>
    </row>
    <row r="435" spans="2:65" s="13" customFormat="1">
      <c r="B435" s="155"/>
      <c r="D435" s="149" t="s">
        <v>153</v>
      </c>
      <c r="E435" s="156" t="s">
        <v>1</v>
      </c>
      <c r="F435" s="157" t="s">
        <v>1582</v>
      </c>
      <c r="H435" s="158">
        <v>5.04</v>
      </c>
      <c r="I435" s="159"/>
      <c r="L435" s="155"/>
      <c r="M435" s="160"/>
      <c r="T435" s="161"/>
      <c r="AT435" s="156" t="s">
        <v>153</v>
      </c>
      <c r="AU435" s="156" t="s">
        <v>81</v>
      </c>
      <c r="AV435" s="13" t="s">
        <v>81</v>
      </c>
      <c r="AW435" s="13" t="s">
        <v>28</v>
      </c>
      <c r="AX435" s="13" t="s">
        <v>71</v>
      </c>
      <c r="AY435" s="156" t="s">
        <v>144</v>
      </c>
    </row>
    <row r="436" spans="2:65" s="14" customFormat="1">
      <c r="B436" s="173"/>
      <c r="D436" s="149" t="s">
        <v>153</v>
      </c>
      <c r="E436" s="174" t="s">
        <v>1</v>
      </c>
      <c r="F436" s="175" t="s">
        <v>178</v>
      </c>
      <c r="H436" s="176">
        <v>11.08</v>
      </c>
      <c r="I436" s="177"/>
      <c r="L436" s="173"/>
      <c r="M436" s="178"/>
      <c r="T436" s="179"/>
      <c r="AT436" s="174" t="s">
        <v>153</v>
      </c>
      <c r="AU436" s="174" t="s">
        <v>81</v>
      </c>
      <c r="AV436" s="14" t="s">
        <v>145</v>
      </c>
      <c r="AW436" s="14" t="s">
        <v>28</v>
      </c>
      <c r="AX436" s="14" t="s">
        <v>71</v>
      </c>
      <c r="AY436" s="174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179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2" customFormat="1">
      <c r="B438" s="148"/>
      <c r="D438" s="149" t="s">
        <v>153</v>
      </c>
      <c r="E438" s="150" t="s">
        <v>1</v>
      </c>
      <c r="F438" s="151" t="s">
        <v>234</v>
      </c>
      <c r="H438" s="150" t="s">
        <v>1</v>
      </c>
      <c r="I438" s="152"/>
      <c r="L438" s="148"/>
      <c r="M438" s="153"/>
      <c r="T438" s="154"/>
      <c r="AT438" s="150" t="s">
        <v>153</v>
      </c>
      <c r="AU438" s="150" t="s">
        <v>81</v>
      </c>
      <c r="AV438" s="12" t="s">
        <v>79</v>
      </c>
      <c r="AW438" s="12" t="s">
        <v>28</v>
      </c>
      <c r="AX438" s="12" t="s">
        <v>71</v>
      </c>
      <c r="AY438" s="150" t="s">
        <v>144</v>
      </c>
    </row>
    <row r="439" spans="2:65" s="13" customFormat="1">
      <c r="B439" s="155"/>
      <c r="D439" s="149" t="s">
        <v>153</v>
      </c>
      <c r="E439" s="156" t="s">
        <v>1</v>
      </c>
      <c r="F439" s="157" t="s">
        <v>1583</v>
      </c>
      <c r="H439" s="158">
        <v>0.6</v>
      </c>
      <c r="I439" s="159"/>
      <c r="L439" s="155"/>
      <c r="M439" s="160"/>
      <c r="T439" s="161"/>
      <c r="AT439" s="156" t="s">
        <v>153</v>
      </c>
      <c r="AU439" s="156" t="s">
        <v>81</v>
      </c>
      <c r="AV439" s="13" t="s">
        <v>81</v>
      </c>
      <c r="AW439" s="13" t="s">
        <v>28</v>
      </c>
      <c r="AX439" s="13" t="s">
        <v>71</v>
      </c>
      <c r="AY439" s="156" t="s">
        <v>144</v>
      </c>
    </row>
    <row r="440" spans="2:65" s="12" customFormat="1">
      <c r="B440" s="148"/>
      <c r="D440" s="149" t="s">
        <v>153</v>
      </c>
      <c r="E440" s="150" t="s">
        <v>1</v>
      </c>
      <c r="F440" s="151" t="s">
        <v>236</v>
      </c>
      <c r="H440" s="150" t="s">
        <v>1</v>
      </c>
      <c r="I440" s="152"/>
      <c r="L440" s="148"/>
      <c r="M440" s="153"/>
      <c r="T440" s="154"/>
      <c r="AT440" s="150" t="s">
        <v>153</v>
      </c>
      <c r="AU440" s="150" t="s">
        <v>81</v>
      </c>
      <c r="AV440" s="12" t="s">
        <v>79</v>
      </c>
      <c r="AW440" s="12" t="s">
        <v>28</v>
      </c>
      <c r="AX440" s="12" t="s">
        <v>71</v>
      </c>
      <c r="AY440" s="150" t="s">
        <v>144</v>
      </c>
    </row>
    <row r="441" spans="2:65" s="13" customFormat="1">
      <c r="B441" s="155"/>
      <c r="D441" s="149" t="s">
        <v>153</v>
      </c>
      <c r="E441" s="156" t="s">
        <v>1</v>
      </c>
      <c r="F441" s="157" t="s">
        <v>1584</v>
      </c>
      <c r="H441" s="158">
        <v>4.84</v>
      </c>
      <c r="I441" s="159"/>
      <c r="L441" s="155"/>
      <c r="M441" s="160"/>
      <c r="T441" s="161"/>
      <c r="AT441" s="156" t="s">
        <v>153</v>
      </c>
      <c r="AU441" s="156" t="s">
        <v>81</v>
      </c>
      <c r="AV441" s="13" t="s">
        <v>81</v>
      </c>
      <c r="AW441" s="13" t="s">
        <v>28</v>
      </c>
      <c r="AX441" s="13" t="s">
        <v>71</v>
      </c>
      <c r="AY441" s="156" t="s">
        <v>144</v>
      </c>
    </row>
    <row r="442" spans="2:65" s="12" customFormat="1">
      <c r="B442" s="148"/>
      <c r="D442" s="149" t="s">
        <v>153</v>
      </c>
      <c r="E442" s="150" t="s">
        <v>1</v>
      </c>
      <c r="F442" s="151" t="s">
        <v>238</v>
      </c>
      <c r="H442" s="150" t="s">
        <v>1</v>
      </c>
      <c r="I442" s="152"/>
      <c r="L442" s="148"/>
      <c r="M442" s="153"/>
      <c r="T442" s="154"/>
      <c r="AT442" s="150" t="s">
        <v>153</v>
      </c>
      <c r="AU442" s="150" t="s">
        <v>81</v>
      </c>
      <c r="AV442" s="12" t="s">
        <v>79</v>
      </c>
      <c r="AW442" s="12" t="s">
        <v>28</v>
      </c>
      <c r="AX442" s="12" t="s">
        <v>71</v>
      </c>
      <c r="AY442" s="150" t="s">
        <v>144</v>
      </c>
    </row>
    <row r="443" spans="2:65" s="13" customFormat="1">
      <c r="B443" s="155"/>
      <c r="D443" s="149" t="s">
        <v>153</v>
      </c>
      <c r="E443" s="156" t="s">
        <v>1</v>
      </c>
      <c r="F443" s="157" t="s">
        <v>1585</v>
      </c>
      <c r="H443" s="158">
        <v>4.4400000000000004</v>
      </c>
      <c r="I443" s="159"/>
      <c r="L443" s="155"/>
      <c r="M443" s="160"/>
      <c r="T443" s="161"/>
      <c r="AT443" s="156" t="s">
        <v>153</v>
      </c>
      <c r="AU443" s="156" t="s">
        <v>81</v>
      </c>
      <c r="AV443" s="13" t="s">
        <v>81</v>
      </c>
      <c r="AW443" s="13" t="s">
        <v>28</v>
      </c>
      <c r="AX443" s="13" t="s">
        <v>71</v>
      </c>
      <c r="AY443" s="156" t="s">
        <v>144</v>
      </c>
    </row>
    <row r="444" spans="2:65" s="14" customFormat="1">
      <c r="B444" s="173"/>
      <c r="D444" s="149" t="s">
        <v>153</v>
      </c>
      <c r="E444" s="174" t="s">
        <v>1</v>
      </c>
      <c r="F444" s="175" t="s">
        <v>178</v>
      </c>
      <c r="H444" s="176">
        <v>9.8800000000000008</v>
      </c>
      <c r="I444" s="177"/>
      <c r="L444" s="173"/>
      <c r="M444" s="178"/>
      <c r="T444" s="179"/>
      <c r="AT444" s="174" t="s">
        <v>153</v>
      </c>
      <c r="AU444" s="174" t="s">
        <v>81</v>
      </c>
      <c r="AV444" s="14" t="s">
        <v>145</v>
      </c>
      <c r="AW444" s="14" t="s">
        <v>28</v>
      </c>
      <c r="AX444" s="14" t="s">
        <v>71</v>
      </c>
      <c r="AY444" s="174" t="s">
        <v>144</v>
      </c>
    </row>
    <row r="445" spans="2:65" s="15" customFormat="1">
      <c r="B445" s="180"/>
      <c r="D445" s="149" t="s">
        <v>153</v>
      </c>
      <c r="E445" s="181" t="s">
        <v>1</v>
      </c>
      <c r="F445" s="182" t="s">
        <v>182</v>
      </c>
      <c r="H445" s="183">
        <v>20.96</v>
      </c>
      <c r="I445" s="184"/>
      <c r="L445" s="180"/>
      <c r="M445" s="185"/>
      <c r="T445" s="186"/>
      <c r="AT445" s="181" t="s">
        <v>153</v>
      </c>
      <c r="AU445" s="181" t="s">
        <v>81</v>
      </c>
      <c r="AV445" s="15" t="s">
        <v>151</v>
      </c>
      <c r="AW445" s="15" t="s">
        <v>28</v>
      </c>
      <c r="AX445" s="15" t="s">
        <v>79</v>
      </c>
      <c r="AY445" s="181" t="s">
        <v>144</v>
      </c>
    </row>
    <row r="446" spans="2:65" s="1" customFormat="1" ht="24.2" customHeight="1">
      <c r="B446" s="133"/>
      <c r="C446" s="134" t="s">
        <v>523</v>
      </c>
      <c r="D446" s="134" t="s">
        <v>147</v>
      </c>
      <c r="E446" s="135" t="s">
        <v>581</v>
      </c>
      <c r="F446" s="136" t="s">
        <v>582</v>
      </c>
      <c r="G446" s="137" t="s">
        <v>491</v>
      </c>
      <c r="H446" s="187"/>
      <c r="I446" s="139"/>
      <c r="J446" s="140">
        <f>ROUND(I446*H446,2)</f>
        <v>0</v>
      </c>
      <c r="K446" s="141"/>
      <c r="L446" s="32"/>
      <c r="M446" s="142" t="s">
        <v>1</v>
      </c>
      <c r="N446" s="143" t="s">
        <v>36</v>
      </c>
      <c r="P446" s="144">
        <f>O446*H446</f>
        <v>0</v>
      </c>
      <c r="Q446" s="144">
        <v>0</v>
      </c>
      <c r="R446" s="144">
        <f>Q446*H446</f>
        <v>0</v>
      </c>
      <c r="S446" s="144">
        <v>0</v>
      </c>
      <c r="T446" s="145">
        <f>S446*H446</f>
        <v>0</v>
      </c>
      <c r="AR446" s="146" t="s">
        <v>265</v>
      </c>
      <c r="AT446" s="146" t="s">
        <v>147</v>
      </c>
      <c r="AU446" s="146" t="s">
        <v>81</v>
      </c>
      <c r="AY446" s="17" t="s">
        <v>144</v>
      </c>
      <c r="BE446" s="147">
        <f>IF(N446="základní",J446,0)</f>
        <v>0</v>
      </c>
      <c r="BF446" s="147">
        <f>IF(N446="snížená",J446,0)</f>
        <v>0</v>
      </c>
      <c r="BG446" s="147">
        <f>IF(N446="zákl. přenesená",J446,0)</f>
        <v>0</v>
      </c>
      <c r="BH446" s="147">
        <f>IF(N446="sníž. přenesená",J446,0)</f>
        <v>0</v>
      </c>
      <c r="BI446" s="147">
        <f>IF(N446="nulová",J446,0)</f>
        <v>0</v>
      </c>
      <c r="BJ446" s="17" t="s">
        <v>79</v>
      </c>
      <c r="BK446" s="147">
        <f>ROUND(I446*H446,2)</f>
        <v>0</v>
      </c>
      <c r="BL446" s="17" t="s">
        <v>265</v>
      </c>
      <c r="BM446" s="146" t="s">
        <v>730</v>
      </c>
    </row>
    <row r="447" spans="2:65" s="11" customFormat="1" ht="22.9" customHeight="1">
      <c r="B447" s="121"/>
      <c r="D447" s="122" t="s">
        <v>70</v>
      </c>
      <c r="E447" s="131" t="s">
        <v>1586</v>
      </c>
      <c r="F447" s="131" t="s">
        <v>1587</v>
      </c>
      <c r="I447" s="124"/>
      <c r="J447" s="132">
        <f>BK447</f>
        <v>0</v>
      </c>
      <c r="L447" s="121"/>
      <c r="M447" s="126"/>
      <c r="P447" s="127">
        <f>SUM(P448:P465)</f>
        <v>0</v>
      </c>
      <c r="R447" s="127">
        <f>SUM(R448:R465)</f>
        <v>2.3993999999999998E-2</v>
      </c>
      <c r="T447" s="128">
        <f>SUM(T448:T465)</f>
        <v>0</v>
      </c>
      <c r="AR447" s="122" t="s">
        <v>81</v>
      </c>
      <c r="AT447" s="129" t="s">
        <v>70</v>
      </c>
      <c r="AU447" s="129" t="s">
        <v>79</v>
      </c>
      <c r="AY447" s="122" t="s">
        <v>144</v>
      </c>
      <c r="BK447" s="130">
        <f>SUM(BK448:BK465)</f>
        <v>0</v>
      </c>
    </row>
    <row r="448" spans="2:65" s="1" customFormat="1" ht="16.5" customHeight="1">
      <c r="B448" s="133"/>
      <c r="C448" s="134" t="s">
        <v>528</v>
      </c>
      <c r="D448" s="134" t="s">
        <v>147</v>
      </c>
      <c r="E448" s="135" t="s">
        <v>1588</v>
      </c>
      <c r="F448" s="136" t="s">
        <v>1589</v>
      </c>
      <c r="G448" s="137" t="s">
        <v>318</v>
      </c>
      <c r="H448" s="138">
        <v>9</v>
      </c>
      <c r="I448" s="139"/>
      <c r="J448" s="140">
        <f>ROUND(I448*H448,2)</f>
        <v>0</v>
      </c>
      <c r="K448" s="141"/>
      <c r="L448" s="32"/>
      <c r="M448" s="142" t="s">
        <v>1</v>
      </c>
      <c r="N448" s="143" t="s">
        <v>36</v>
      </c>
      <c r="P448" s="144">
        <f>O448*H448</f>
        <v>0</v>
      </c>
      <c r="Q448" s="144">
        <v>0</v>
      </c>
      <c r="R448" s="144">
        <f>Q448*H448</f>
        <v>0</v>
      </c>
      <c r="S448" s="144">
        <v>0</v>
      </c>
      <c r="T448" s="145">
        <f>S448*H448</f>
        <v>0</v>
      </c>
      <c r="AR448" s="146" t="s">
        <v>265</v>
      </c>
      <c r="AT448" s="146" t="s">
        <v>147</v>
      </c>
      <c r="AU448" s="146" t="s">
        <v>81</v>
      </c>
      <c r="AY448" s="17" t="s">
        <v>144</v>
      </c>
      <c r="BE448" s="147">
        <f>IF(N448="základní",J448,0)</f>
        <v>0</v>
      </c>
      <c r="BF448" s="147">
        <f>IF(N448="snížená",J448,0)</f>
        <v>0</v>
      </c>
      <c r="BG448" s="147">
        <f>IF(N448="zákl. přenesená",J448,0)</f>
        <v>0</v>
      </c>
      <c r="BH448" s="147">
        <f>IF(N448="sníž. přenesená",J448,0)</f>
        <v>0</v>
      </c>
      <c r="BI448" s="147">
        <f>IF(N448="nulová",J448,0)</f>
        <v>0</v>
      </c>
      <c r="BJ448" s="17" t="s">
        <v>79</v>
      </c>
      <c r="BK448" s="147">
        <f>ROUND(I448*H448,2)</f>
        <v>0</v>
      </c>
      <c r="BL448" s="17" t="s">
        <v>265</v>
      </c>
      <c r="BM448" s="146" t="s">
        <v>1590</v>
      </c>
    </row>
    <row r="449" spans="2:65" s="12" customFormat="1">
      <c r="B449" s="148"/>
      <c r="D449" s="149" t="s">
        <v>153</v>
      </c>
      <c r="E449" s="150" t="s">
        <v>1</v>
      </c>
      <c r="F449" s="151" t="s">
        <v>320</v>
      </c>
      <c r="H449" s="150" t="s">
        <v>1</v>
      </c>
      <c r="I449" s="152"/>
      <c r="L449" s="148"/>
      <c r="M449" s="153"/>
      <c r="T449" s="154"/>
      <c r="AT449" s="150" t="s">
        <v>153</v>
      </c>
      <c r="AU449" s="150" t="s">
        <v>81</v>
      </c>
      <c r="AV449" s="12" t="s">
        <v>79</v>
      </c>
      <c r="AW449" s="12" t="s">
        <v>28</v>
      </c>
      <c r="AX449" s="12" t="s">
        <v>71</v>
      </c>
      <c r="AY449" s="150" t="s">
        <v>144</v>
      </c>
    </row>
    <row r="450" spans="2:65" s="13" customFormat="1">
      <c r="B450" s="155"/>
      <c r="D450" s="149" t="s">
        <v>153</v>
      </c>
      <c r="E450" s="156" t="s">
        <v>1</v>
      </c>
      <c r="F450" s="157" t="s">
        <v>145</v>
      </c>
      <c r="H450" s="158">
        <v>3</v>
      </c>
      <c r="I450" s="159"/>
      <c r="L450" s="155"/>
      <c r="M450" s="160"/>
      <c r="T450" s="161"/>
      <c r="AT450" s="156" t="s">
        <v>153</v>
      </c>
      <c r="AU450" s="156" t="s">
        <v>81</v>
      </c>
      <c r="AV450" s="13" t="s">
        <v>81</v>
      </c>
      <c r="AW450" s="13" t="s">
        <v>28</v>
      </c>
      <c r="AX450" s="13" t="s">
        <v>71</v>
      </c>
      <c r="AY450" s="156" t="s">
        <v>144</v>
      </c>
    </row>
    <row r="451" spans="2:65" s="12" customFormat="1">
      <c r="B451" s="148"/>
      <c r="D451" s="149" t="s">
        <v>153</v>
      </c>
      <c r="E451" s="150" t="s">
        <v>1</v>
      </c>
      <c r="F451" s="151" t="s">
        <v>500</v>
      </c>
      <c r="H451" s="150" t="s">
        <v>1</v>
      </c>
      <c r="I451" s="152"/>
      <c r="L451" s="148"/>
      <c r="M451" s="153"/>
      <c r="T451" s="154"/>
      <c r="AT451" s="150" t="s">
        <v>153</v>
      </c>
      <c r="AU451" s="150" t="s">
        <v>81</v>
      </c>
      <c r="AV451" s="12" t="s">
        <v>79</v>
      </c>
      <c r="AW451" s="12" t="s">
        <v>28</v>
      </c>
      <c r="AX451" s="12" t="s">
        <v>71</v>
      </c>
      <c r="AY451" s="150" t="s">
        <v>144</v>
      </c>
    </row>
    <row r="452" spans="2:65" s="12" customFormat="1">
      <c r="B452" s="148"/>
      <c r="D452" s="149" t="s">
        <v>153</v>
      </c>
      <c r="E452" s="150" t="s">
        <v>1</v>
      </c>
      <c r="F452" s="151" t="s">
        <v>1477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79</v>
      </c>
      <c r="H453" s="158">
        <v>1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1478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79</v>
      </c>
      <c r="H455" s="158">
        <v>1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2" customFormat="1">
      <c r="B456" s="148"/>
      <c r="D456" s="149" t="s">
        <v>153</v>
      </c>
      <c r="E456" s="150" t="s">
        <v>1</v>
      </c>
      <c r="F456" s="151" t="s">
        <v>179</v>
      </c>
      <c r="H456" s="150" t="s">
        <v>1</v>
      </c>
      <c r="I456" s="152"/>
      <c r="L456" s="148"/>
      <c r="M456" s="153"/>
      <c r="T456" s="154"/>
      <c r="AT456" s="150" t="s">
        <v>153</v>
      </c>
      <c r="AU456" s="150" t="s">
        <v>81</v>
      </c>
      <c r="AV456" s="12" t="s">
        <v>79</v>
      </c>
      <c r="AW456" s="12" t="s">
        <v>28</v>
      </c>
      <c r="AX456" s="12" t="s">
        <v>71</v>
      </c>
      <c r="AY456" s="150" t="s">
        <v>144</v>
      </c>
    </row>
    <row r="457" spans="2:65" s="12" customFormat="1">
      <c r="B457" s="148"/>
      <c r="D457" s="149" t="s">
        <v>153</v>
      </c>
      <c r="E457" s="150" t="s">
        <v>1</v>
      </c>
      <c r="F457" s="151" t="s">
        <v>1479</v>
      </c>
      <c r="H457" s="150" t="s">
        <v>1</v>
      </c>
      <c r="I457" s="152"/>
      <c r="L457" s="148"/>
      <c r="M457" s="153"/>
      <c r="T457" s="154"/>
      <c r="AT457" s="150" t="s">
        <v>153</v>
      </c>
      <c r="AU457" s="150" t="s">
        <v>81</v>
      </c>
      <c r="AV457" s="12" t="s">
        <v>79</v>
      </c>
      <c r="AW457" s="12" t="s">
        <v>28</v>
      </c>
      <c r="AX457" s="12" t="s">
        <v>71</v>
      </c>
      <c r="AY457" s="150" t="s">
        <v>144</v>
      </c>
    </row>
    <row r="458" spans="2:65" s="13" customFormat="1">
      <c r="B458" s="155"/>
      <c r="D458" s="149" t="s">
        <v>153</v>
      </c>
      <c r="E458" s="156" t="s">
        <v>1</v>
      </c>
      <c r="F458" s="157" t="s">
        <v>151</v>
      </c>
      <c r="H458" s="158">
        <v>4</v>
      </c>
      <c r="I458" s="159"/>
      <c r="L458" s="155"/>
      <c r="M458" s="160"/>
      <c r="T458" s="161"/>
      <c r="AT458" s="156" t="s">
        <v>153</v>
      </c>
      <c r="AU458" s="156" t="s">
        <v>81</v>
      </c>
      <c r="AV458" s="13" t="s">
        <v>81</v>
      </c>
      <c r="AW458" s="13" t="s">
        <v>28</v>
      </c>
      <c r="AX458" s="13" t="s">
        <v>71</v>
      </c>
      <c r="AY458" s="156" t="s">
        <v>144</v>
      </c>
    </row>
    <row r="459" spans="2:65" s="15" customFormat="1">
      <c r="B459" s="180"/>
      <c r="D459" s="149" t="s">
        <v>153</v>
      </c>
      <c r="E459" s="181" t="s">
        <v>1</v>
      </c>
      <c r="F459" s="182" t="s">
        <v>182</v>
      </c>
      <c r="H459" s="183">
        <v>9</v>
      </c>
      <c r="I459" s="184"/>
      <c r="L459" s="180"/>
      <c r="M459" s="185"/>
      <c r="T459" s="186"/>
      <c r="AT459" s="181" t="s">
        <v>153</v>
      </c>
      <c r="AU459" s="181" t="s">
        <v>81</v>
      </c>
      <c r="AV459" s="15" t="s">
        <v>151</v>
      </c>
      <c r="AW459" s="15" t="s">
        <v>28</v>
      </c>
      <c r="AX459" s="15" t="s">
        <v>79</v>
      </c>
      <c r="AY459" s="181" t="s">
        <v>144</v>
      </c>
    </row>
    <row r="460" spans="2:65" s="1" customFormat="1" ht="24.2" customHeight="1">
      <c r="B460" s="133"/>
      <c r="C460" s="134" t="s">
        <v>532</v>
      </c>
      <c r="D460" s="134" t="s">
        <v>147</v>
      </c>
      <c r="E460" s="135" t="s">
        <v>1591</v>
      </c>
      <c r="F460" s="136" t="s">
        <v>1592</v>
      </c>
      <c r="G460" s="137" t="s">
        <v>171</v>
      </c>
      <c r="H460" s="138">
        <v>55.8</v>
      </c>
      <c r="I460" s="139"/>
      <c r="J460" s="140">
        <f>ROUND(I460*H460,2)</f>
        <v>0</v>
      </c>
      <c r="K460" s="141"/>
      <c r="L460" s="32"/>
      <c r="M460" s="142" t="s">
        <v>1</v>
      </c>
      <c r="N460" s="143" t="s">
        <v>36</v>
      </c>
      <c r="P460" s="144">
        <f>O460*H460</f>
        <v>0</v>
      </c>
      <c r="Q460" s="144">
        <v>4.2999999999999999E-4</v>
      </c>
      <c r="R460" s="144">
        <f>Q460*H460</f>
        <v>2.3993999999999998E-2</v>
      </c>
      <c r="S460" s="144">
        <v>0</v>
      </c>
      <c r="T460" s="145">
        <f>S460*H460</f>
        <v>0</v>
      </c>
      <c r="AR460" s="146" t="s">
        <v>265</v>
      </c>
      <c r="AT460" s="146" t="s">
        <v>147</v>
      </c>
      <c r="AU460" s="146" t="s">
        <v>81</v>
      </c>
      <c r="AY460" s="17" t="s">
        <v>144</v>
      </c>
      <c r="BE460" s="147">
        <f>IF(N460="základní",J460,0)</f>
        <v>0</v>
      </c>
      <c r="BF460" s="147">
        <f>IF(N460="snížená",J460,0)</f>
        <v>0</v>
      </c>
      <c r="BG460" s="147">
        <f>IF(N460="zákl. přenesená",J460,0)</f>
        <v>0</v>
      </c>
      <c r="BH460" s="147">
        <f>IF(N460="sníž. přenesená",J460,0)</f>
        <v>0</v>
      </c>
      <c r="BI460" s="147">
        <f>IF(N460="nulová",J460,0)</f>
        <v>0</v>
      </c>
      <c r="BJ460" s="17" t="s">
        <v>79</v>
      </c>
      <c r="BK460" s="147">
        <f>ROUND(I460*H460,2)</f>
        <v>0</v>
      </c>
      <c r="BL460" s="17" t="s">
        <v>265</v>
      </c>
      <c r="BM460" s="146" t="s">
        <v>1593</v>
      </c>
    </row>
    <row r="461" spans="2:65" s="12" customFormat="1">
      <c r="B461" s="148"/>
      <c r="D461" s="149" t="s">
        <v>153</v>
      </c>
      <c r="E461" s="150" t="s">
        <v>1</v>
      </c>
      <c r="F461" s="151" t="s">
        <v>174</v>
      </c>
      <c r="H461" s="150" t="s">
        <v>1</v>
      </c>
      <c r="I461" s="152"/>
      <c r="L461" s="148"/>
      <c r="M461" s="153"/>
      <c r="T461" s="154"/>
      <c r="AT461" s="150" t="s">
        <v>153</v>
      </c>
      <c r="AU461" s="150" t="s">
        <v>81</v>
      </c>
      <c r="AV461" s="12" t="s">
        <v>79</v>
      </c>
      <c r="AW461" s="12" t="s">
        <v>28</v>
      </c>
      <c r="AX461" s="12" t="s">
        <v>71</v>
      </c>
      <c r="AY461" s="150" t="s">
        <v>144</v>
      </c>
    </row>
    <row r="462" spans="2:65" s="13" customFormat="1">
      <c r="B462" s="155"/>
      <c r="D462" s="149" t="s">
        <v>153</v>
      </c>
      <c r="E462" s="156" t="s">
        <v>1</v>
      </c>
      <c r="F462" s="157" t="s">
        <v>307</v>
      </c>
      <c r="H462" s="158">
        <v>27.9</v>
      </c>
      <c r="I462" s="159"/>
      <c r="L462" s="155"/>
      <c r="M462" s="160"/>
      <c r="T462" s="161"/>
      <c r="AT462" s="156" t="s">
        <v>153</v>
      </c>
      <c r="AU462" s="156" t="s">
        <v>81</v>
      </c>
      <c r="AV462" s="13" t="s">
        <v>81</v>
      </c>
      <c r="AW462" s="13" t="s">
        <v>28</v>
      </c>
      <c r="AX462" s="13" t="s">
        <v>71</v>
      </c>
      <c r="AY462" s="156" t="s">
        <v>144</v>
      </c>
    </row>
    <row r="463" spans="2:65" s="12" customFormat="1">
      <c r="B463" s="148"/>
      <c r="D463" s="149" t="s">
        <v>153</v>
      </c>
      <c r="E463" s="150" t="s">
        <v>1</v>
      </c>
      <c r="F463" s="151" t="s">
        <v>179</v>
      </c>
      <c r="H463" s="150" t="s">
        <v>1</v>
      </c>
      <c r="I463" s="152"/>
      <c r="L463" s="148"/>
      <c r="M463" s="153"/>
      <c r="T463" s="154"/>
      <c r="AT463" s="150" t="s">
        <v>153</v>
      </c>
      <c r="AU463" s="150" t="s">
        <v>81</v>
      </c>
      <c r="AV463" s="12" t="s">
        <v>79</v>
      </c>
      <c r="AW463" s="12" t="s">
        <v>28</v>
      </c>
      <c r="AX463" s="12" t="s">
        <v>71</v>
      </c>
      <c r="AY463" s="150" t="s">
        <v>144</v>
      </c>
    </row>
    <row r="464" spans="2:65" s="13" customFormat="1">
      <c r="B464" s="155"/>
      <c r="D464" s="149" t="s">
        <v>153</v>
      </c>
      <c r="E464" s="156" t="s">
        <v>1</v>
      </c>
      <c r="F464" s="157" t="s">
        <v>307</v>
      </c>
      <c r="H464" s="158">
        <v>27.9</v>
      </c>
      <c r="I464" s="159"/>
      <c r="L464" s="155"/>
      <c r="M464" s="160"/>
      <c r="T464" s="161"/>
      <c r="AT464" s="156" t="s">
        <v>153</v>
      </c>
      <c r="AU464" s="156" t="s">
        <v>81</v>
      </c>
      <c r="AV464" s="13" t="s">
        <v>81</v>
      </c>
      <c r="AW464" s="13" t="s">
        <v>28</v>
      </c>
      <c r="AX464" s="13" t="s">
        <v>71</v>
      </c>
      <c r="AY464" s="156" t="s">
        <v>144</v>
      </c>
    </row>
    <row r="465" spans="2:65" s="15" customFormat="1">
      <c r="B465" s="180"/>
      <c r="D465" s="149" t="s">
        <v>153</v>
      </c>
      <c r="E465" s="181" t="s">
        <v>1</v>
      </c>
      <c r="F465" s="182" t="s">
        <v>182</v>
      </c>
      <c r="H465" s="183">
        <v>55.8</v>
      </c>
      <c r="I465" s="184"/>
      <c r="L465" s="180"/>
      <c r="M465" s="185"/>
      <c r="T465" s="186"/>
      <c r="AT465" s="181" t="s">
        <v>153</v>
      </c>
      <c r="AU465" s="181" t="s">
        <v>81</v>
      </c>
      <c r="AV465" s="15" t="s">
        <v>151</v>
      </c>
      <c r="AW465" s="15" t="s">
        <v>28</v>
      </c>
      <c r="AX465" s="15" t="s">
        <v>79</v>
      </c>
      <c r="AY465" s="181" t="s">
        <v>144</v>
      </c>
    </row>
    <row r="466" spans="2:65" s="11" customFormat="1" ht="22.9" customHeight="1">
      <c r="B466" s="121"/>
      <c r="D466" s="122" t="s">
        <v>70</v>
      </c>
      <c r="E466" s="131" t="s">
        <v>584</v>
      </c>
      <c r="F466" s="131" t="s">
        <v>585</v>
      </c>
      <c r="I466" s="124"/>
      <c r="J466" s="132">
        <f>BK466</f>
        <v>0</v>
      </c>
      <c r="L466" s="121"/>
      <c r="M466" s="126"/>
      <c r="P466" s="127">
        <f>SUM(P467:P493)</f>
        <v>0</v>
      </c>
      <c r="R466" s="127">
        <f>SUM(R467:R493)</f>
        <v>4.4798020000000001E-2</v>
      </c>
      <c r="T466" s="128">
        <f>SUM(T467:T493)</f>
        <v>0</v>
      </c>
      <c r="AR466" s="122" t="s">
        <v>81</v>
      </c>
      <c r="AT466" s="129" t="s">
        <v>70</v>
      </c>
      <c r="AU466" s="129" t="s">
        <v>79</v>
      </c>
      <c r="AY466" s="122" t="s">
        <v>144</v>
      </c>
      <c r="BK466" s="130">
        <f>SUM(BK467:BK493)</f>
        <v>0</v>
      </c>
    </row>
    <row r="467" spans="2:65" s="1" customFormat="1" ht="24.2" customHeight="1">
      <c r="B467" s="133"/>
      <c r="C467" s="134" t="s">
        <v>538</v>
      </c>
      <c r="D467" s="134" t="s">
        <v>147</v>
      </c>
      <c r="E467" s="135" t="s">
        <v>1594</v>
      </c>
      <c r="F467" s="136" t="s">
        <v>1595</v>
      </c>
      <c r="G467" s="137" t="s">
        <v>171</v>
      </c>
      <c r="H467" s="138">
        <v>97.387</v>
      </c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2.0000000000000001E-4</v>
      </c>
      <c r="R467" s="144">
        <f>Q467*H467</f>
        <v>1.9477400000000002E-2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1596</v>
      </c>
    </row>
    <row r="468" spans="2:65" s="1" customFormat="1" ht="33" customHeight="1">
      <c r="B468" s="133"/>
      <c r="C468" s="134" t="s">
        <v>542</v>
      </c>
      <c r="D468" s="134" t="s">
        <v>147</v>
      </c>
      <c r="E468" s="135" t="s">
        <v>1597</v>
      </c>
      <c r="F468" s="136" t="s">
        <v>1598</v>
      </c>
      <c r="G468" s="137" t="s">
        <v>171</v>
      </c>
      <c r="H468" s="138">
        <v>97.387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36</v>
      </c>
      <c r="P468" s="144">
        <f>O468*H468</f>
        <v>0</v>
      </c>
      <c r="Q468" s="144">
        <v>2.5999999999999998E-4</v>
      </c>
      <c r="R468" s="144">
        <f>Q468*H468</f>
        <v>2.5320619999999999E-2</v>
      </c>
      <c r="S468" s="144">
        <v>0</v>
      </c>
      <c r="T468" s="145">
        <f>S468*H468</f>
        <v>0</v>
      </c>
      <c r="AR468" s="146" t="s">
        <v>265</v>
      </c>
      <c r="AT468" s="146" t="s">
        <v>147</v>
      </c>
      <c r="AU468" s="146" t="s">
        <v>81</v>
      </c>
      <c r="AY468" s="17" t="s">
        <v>144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7" t="s">
        <v>79</v>
      </c>
      <c r="BK468" s="147">
        <f>ROUND(I468*H468,2)</f>
        <v>0</v>
      </c>
      <c r="BL468" s="17" t="s">
        <v>265</v>
      </c>
      <c r="BM468" s="146" t="s">
        <v>1599</v>
      </c>
    </row>
    <row r="469" spans="2:65" s="12" customFormat="1">
      <c r="B469" s="148"/>
      <c r="D469" s="149" t="s">
        <v>153</v>
      </c>
      <c r="E469" s="150" t="s">
        <v>1</v>
      </c>
      <c r="F469" s="151" t="s">
        <v>1600</v>
      </c>
      <c r="H469" s="150" t="s">
        <v>1</v>
      </c>
      <c r="I469" s="152"/>
      <c r="L469" s="148"/>
      <c r="M469" s="153"/>
      <c r="T469" s="154"/>
      <c r="AT469" s="150" t="s">
        <v>153</v>
      </c>
      <c r="AU469" s="150" t="s">
        <v>81</v>
      </c>
      <c r="AV469" s="12" t="s">
        <v>79</v>
      </c>
      <c r="AW469" s="12" t="s">
        <v>28</v>
      </c>
      <c r="AX469" s="12" t="s">
        <v>71</v>
      </c>
      <c r="AY469" s="150" t="s">
        <v>144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228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1601</v>
      </c>
      <c r="H472" s="158">
        <v>4.0750000000000002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270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3" customFormat="1">
      <c r="B474" s="155"/>
      <c r="D474" s="149" t="s">
        <v>153</v>
      </c>
      <c r="E474" s="156" t="s">
        <v>1</v>
      </c>
      <c r="F474" s="157" t="s">
        <v>1602</v>
      </c>
      <c r="H474" s="158">
        <v>11.516</v>
      </c>
      <c r="I474" s="159"/>
      <c r="L474" s="155"/>
      <c r="M474" s="160"/>
      <c r="T474" s="161"/>
      <c r="AT474" s="156" t="s">
        <v>153</v>
      </c>
      <c r="AU474" s="156" t="s">
        <v>81</v>
      </c>
      <c r="AV474" s="13" t="s">
        <v>81</v>
      </c>
      <c r="AW474" s="13" t="s">
        <v>28</v>
      </c>
      <c r="AX474" s="13" t="s">
        <v>71</v>
      </c>
      <c r="AY474" s="156" t="s">
        <v>144</v>
      </c>
    </row>
    <row r="475" spans="2:65" s="14" customFormat="1">
      <c r="B475" s="173"/>
      <c r="D475" s="149" t="s">
        <v>153</v>
      </c>
      <c r="E475" s="174" t="s">
        <v>1</v>
      </c>
      <c r="F475" s="175" t="s">
        <v>178</v>
      </c>
      <c r="H475" s="176">
        <v>15.590999999999999</v>
      </c>
      <c r="I475" s="177"/>
      <c r="L475" s="173"/>
      <c r="M475" s="178"/>
      <c r="T475" s="179"/>
      <c r="AT475" s="174" t="s">
        <v>153</v>
      </c>
      <c r="AU475" s="174" t="s">
        <v>81</v>
      </c>
      <c r="AV475" s="14" t="s">
        <v>145</v>
      </c>
      <c r="AW475" s="14" t="s">
        <v>28</v>
      </c>
      <c r="AX475" s="14" t="s">
        <v>71</v>
      </c>
      <c r="AY475" s="174" t="s">
        <v>144</v>
      </c>
    </row>
    <row r="476" spans="2:65" s="12" customFormat="1">
      <c r="B476" s="148"/>
      <c r="D476" s="149" t="s">
        <v>153</v>
      </c>
      <c r="E476" s="150" t="s">
        <v>1</v>
      </c>
      <c r="F476" s="151" t="s">
        <v>179</v>
      </c>
      <c r="H476" s="150" t="s">
        <v>1</v>
      </c>
      <c r="I476" s="152"/>
      <c r="L476" s="148"/>
      <c r="M476" s="153"/>
      <c r="T476" s="154"/>
      <c r="AT476" s="150" t="s">
        <v>153</v>
      </c>
      <c r="AU476" s="150" t="s">
        <v>81</v>
      </c>
      <c r="AV476" s="12" t="s">
        <v>79</v>
      </c>
      <c r="AW476" s="12" t="s">
        <v>28</v>
      </c>
      <c r="AX476" s="12" t="s">
        <v>71</v>
      </c>
      <c r="AY476" s="150" t="s">
        <v>144</v>
      </c>
    </row>
    <row r="477" spans="2:65" s="12" customFormat="1">
      <c r="B477" s="148"/>
      <c r="D477" s="149" t="s">
        <v>153</v>
      </c>
      <c r="E477" s="150" t="s">
        <v>1</v>
      </c>
      <c r="F477" s="151" t="s">
        <v>272</v>
      </c>
      <c r="H477" s="150" t="s">
        <v>1</v>
      </c>
      <c r="I477" s="152"/>
      <c r="L477" s="148"/>
      <c r="M477" s="153"/>
      <c r="T477" s="154"/>
      <c r="AT477" s="150" t="s">
        <v>153</v>
      </c>
      <c r="AU477" s="150" t="s">
        <v>81</v>
      </c>
      <c r="AV477" s="12" t="s">
        <v>79</v>
      </c>
      <c r="AW477" s="12" t="s">
        <v>28</v>
      </c>
      <c r="AX477" s="12" t="s">
        <v>71</v>
      </c>
      <c r="AY477" s="150" t="s">
        <v>144</v>
      </c>
    </row>
    <row r="478" spans="2:65" s="13" customFormat="1">
      <c r="B478" s="155"/>
      <c r="D478" s="149" t="s">
        <v>153</v>
      </c>
      <c r="E478" s="156" t="s">
        <v>1</v>
      </c>
      <c r="F478" s="157" t="s">
        <v>1603</v>
      </c>
      <c r="H478" s="158">
        <v>6.4640000000000004</v>
      </c>
      <c r="I478" s="159"/>
      <c r="L478" s="155"/>
      <c r="M478" s="160"/>
      <c r="T478" s="161"/>
      <c r="AT478" s="156" t="s">
        <v>153</v>
      </c>
      <c r="AU478" s="156" t="s">
        <v>81</v>
      </c>
      <c r="AV478" s="13" t="s">
        <v>81</v>
      </c>
      <c r="AW478" s="13" t="s">
        <v>28</v>
      </c>
      <c r="AX478" s="13" t="s">
        <v>71</v>
      </c>
      <c r="AY478" s="156" t="s">
        <v>144</v>
      </c>
    </row>
    <row r="479" spans="2:65" s="12" customFormat="1">
      <c r="B479" s="148"/>
      <c r="D479" s="149" t="s">
        <v>153</v>
      </c>
      <c r="E479" s="150" t="s">
        <v>1</v>
      </c>
      <c r="F479" s="151" t="s">
        <v>234</v>
      </c>
      <c r="H479" s="150" t="s">
        <v>1</v>
      </c>
      <c r="I479" s="152"/>
      <c r="L479" s="148"/>
      <c r="M479" s="153"/>
      <c r="T479" s="154"/>
      <c r="AT479" s="150" t="s">
        <v>153</v>
      </c>
      <c r="AU479" s="150" t="s">
        <v>81</v>
      </c>
      <c r="AV479" s="12" t="s">
        <v>79</v>
      </c>
      <c r="AW479" s="12" t="s">
        <v>28</v>
      </c>
      <c r="AX479" s="12" t="s">
        <v>71</v>
      </c>
      <c r="AY479" s="150" t="s">
        <v>144</v>
      </c>
    </row>
    <row r="480" spans="2:65" s="13" customFormat="1">
      <c r="B480" s="155"/>
      <c r="D480" s="149" t="s">
        <v>153</v>
      </c>
      <c r="E480" s="156" t="s">
        <v>1</v>
      </c>
      <c r="F480" s="157" t="s">
        <v>1604</v>
      </c>
      <c r="H480" s="158">
        <v>3.2490000000000001</v>
      </c>
      <c r="I480" s="159"/>
      <c r="L480" s="155"/>
      <c r="M480" s="160"/>
      <c r="T480" s="161"/>
      <c r="AT480" s="156" t="s">
        <v>153</v>
      </c>
      <c r="AU480" s="156" t="s">
        <v>81</v>
      </c>
      <c r="AV480" s="13" t="s">
        <v>81</v>
      </c>
      <c r="AW480" s="13" t="s">
        <v>28</v>
      </c>
      <c r="AX480" s="13" t="s">
        <v>71</v>
      </c>
      <c r="AY480" s="156" t="s">
        <v>144</v>
      </c>
    </row>
    <row r="481" spans="2:51" s="12" customFormat="1">
      <c r="B481" s="148"/>
      <c r="D481" s="149" t="s">
        <v>153</v>
      </c>
      <c r="E481" s="150" t="s">
        <v>1</v>
      </c>
      <c r="F481" s="151" t="s">
        <v>240</v>
      </c>
      <c r="H481" s="150" t="s">
        <v>1</v>
      </c>
      <c r="I481" s="152"/>
      <c r="L481" s="148"/>
      <c r="M481" s="153"/>
      <c r="T481" s="154"/>
      <c r="AT481" s="150" t="s">
        <v>153</v>
      </c>
      <c r="AU481" s="150" t="s">
        <v>81</v>
      </c>
      <c r="AV481" s="12" t="s">
        <v>79</v>
      </c>
      <c r="AW481" s="12" t="s">
        <v>28</v>
      </c>
      <c r="AX481" s="12" t="s">
        <v>71</v>
      </c>
      <c r="AY481" s="150" t="s">
        <v>144</v>
      </c>
    </row>
    <row r="482" spans="2:51" s="13" customFormat="1">
      <c r="B482" s="155"/>
      <c r="D482" s="149" t="s">
        <v>153</v>
      </c>
      <c r="E482" s="156" t="s">
        <v>1</v>
      </c>
      <c r="F482" s="157" t="s">
        <v>1605</v>
      </c>
      <c r="H482" s="158">
        <v>8.6790000000000003</v>
      </c>
      <c r="I482" s="159"/>
      <c r="L482" s="155"/>
      <c r="M482" s="160"/>
      <c r="T482" s="161"/>
      <c r="AT482" s="156" t="s">
        <v>153</v>
      </c>
      <c r="AU482" s="156" t="s">
        <v>81</v>
      </c>
      <c r="AV482" s="13" t="s">
        <v>81</v>
      </c>
      <c r="AW482" s="13" t="s">
        <v>28</v>
      </c>
      <c r="AX482" s="13" t="s">
        <v>71</v>
      </c>
      <c r="AY482" s="156" t="s">
        <v>144</v>
      </c>
    </row>
    <row r="483" spans="2:51" s="14" customFormat="1">
      <c r="B483" s="173"/>
      <c r="D483" s="149" t="s">
        <v>153</v>
      </c>
      <c r="E483" s="174" t="s">
        <v>1</v>
      </c>
      <c r="F483" s="175" t="s">
        <v>178</v>
      </c>
      <c r="H483" s="176">
        <v>18.391999999999999</v>
      </c>
      <c r="I483" s="177"/>
      <c r="L483" s="173"/>
      <c r="M483" s="178"/>
      <c r="T483" s="179"/>
      <c r="AT483" s="174" t="s">
        <v>153</v>
      </c>
      <c r="AU483" s="174" t="s">
        <v>81</v>
      </c>
      <c r="AV483" s="14" t="s">
        <v>145</v>
      </c>
      <c r="AW483" s="14" t="s">
        <v>28</v>
      </c>
      <c r="AX483" s="14" t="s">
        <v>71</v>
      </c>
      <c r="AY483" s="174" t="s">
        <v>144</v>
      </c>
    </row>
    <row r="484" spans="2:51" s="12" customFormat="1">
      <c r="B484" s="148"/>
      <c r="D484" s="149" t="s">
        <v>153</v>
      </c>
      <c r="E484" s="150" t="s">
        <v>1</v>
      </c>
      <c r="F484" s="151" t="s">
        <v>1606</v>
      </c>
      <c r="H484" s="150" t="s">
        <v>1</v>
      </c>
      <c r="I484" s="152"/>
      <c r="L484" s="148"/>
      <c r="M484" s="153"/>
      <c r="T484" s="154"/>
      <c r="AT484" s="150" t="s">
        <v>153</v>
      </c>
      <c r="AU484" s="150" t="s">
        <v>81</v>
      </c>
      <c r="AV484" s="12" t="s">
        <v>79</v>
      </c>
      <c r="AW484" s="12" t="s">
        <v>28</v>
      </c>
      <c r="AX484" s="12" t="s">
        <v>71</v>
      </c>
      <c r="AY484" s="150" t="s">
        <v>144</v>
      </c>
    </row>
    <row r="485" spans="2:51" s="13" customFormat="1">
      <c r="B485" s="155"/>
      <c r="D485" s="149" t="s">
        <v>153</v>
      </c>
      <c r="E485" s="156" t="s">
        <v>1</v>
      </c>
      <c r="F485" s="157" t="s">
        <v>1607</v>
      </c>
      <c r="H485" s="158">
        <v>13.536</v>
      </c>
      <c r="I485" s="159"/>
      <c r="L485" s="155"/>
      <c r="M485" s="160"/>
      <c r="T485" s="161"/>
      <c r="AT485" s="156" t="s">
        <v>153</v>
      </c>
      <c r="AU485" s="156" t="s">
        <v>81</v>
      </c>
      <c r="AV485" s="13" t="s">
        <v>81</v>
      </c>
      <c r="AW485" s="13" t="s">
        <v>28</v>
      </c>
      <c r="AX485" s="13" t="s">
        <v>71</v>
      </c>
      <c r="AY485" s="156" t="s">
        <v>144</v>
      </c>
    </row>
    <row r="486" spans="2:51" s="14" customFormat="1">
      <c r="B486" s="173"/>
      <c r="D486" s="149" t="s">
        <v>153</v>
      </c>
      <c r="E486" s="174" t="s">
        <v>1</v>
      </c>
      <c r="F486" s="175" t="s">
        <v>178</v>
      </c>
      <c r="H486" s="176">
        <v>13.536</v>
      </c>
      <c r="I486" s="177"/>
      <c r="L486" s="173"/>
      <c r="M486" s="178"/>
      <c r="T486" s="179"/>
      <c r="AT486" s="174" t="s">
        <v>153</v>
      </c>
      <c r="AU486" s="174" t="s">
        <v>81</v>
      </c>
      <c r="AV486" s="14" t="s">
        <v>145</v>
      </c>
      <c r="AW486" s="14" t="s">
        <v>28</v>
      </c>
      <c r="AX486" s="14" t="s">
        <v>71</v>
      </c>
      <c r="AY486" s="174" t="s">
        <v>144</v>
      </c>
    </row>
    <row r="487" spans="2:51" s="12" customFormat="1">
      <c r="B487" s="148"/>
      <c r="D487" s="149" t="s">
        <v>153</v>
      </c>
      <c r="E487" s="150" t="s">
        <v>1</v>
      </c>
      <c r="F487" s="151" t="s">
        <v>1608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51" s="13" customFormat="1">
      <c r="B488" s="155"/>
      <c r="D488" s="149" t="s">
        <v>153</v>
      </c>
      <c r="E488" s="156" t="s">
        <v>1</v>
      </c>
      <c r="F488" s="157" t="s">
        <v>1459</v>
      </c>
      <c r="H488" s="158">
        <v>6.3579999999999997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51" s="14" customFormat="1">
      <c r="B489" s="173"/>
      <c r="D489" s="149" t="s">
        <v>153</v>
      </c>
      <c r="E489" s="174" t="s">
        <v>1</v>
      </c>
      <c r="F489" s="175" t="s">
        <v>178</v>
      </c>
      <c r="H489" s="176">
        <v>6.3579999999999997</v>
      </c>
      <c r="I489" s="177"/>
      <c r="L489" s="173"/>
      <c r="M489" s="178"/>
      <c r="T489" s="179"/>
      <c r="AT489" s="174" t="s">
        <v>153</v>
      </c>
      <c r="AU489" s="174" t="s">
        <v>81</v>
      </c>
      <c r="AV489" s="14" t="s">
        <v>145</v>
      </c>
      <c r="AW489" s="14" t="s">
        <v>28</v>
      </c>
      <c r="AX489" s="14" t="s">
        <v>71</v>
      </c>
      <c r="AY489" s="174" t="s">
        <v>144</v>
      </c>
    </row>
    <row r="490" spans="2:51" s="12" customFormat="1">
      <c r="B490" s="148"/>
      <c r="D490" s="149" t="s">
        <v>153</v>
      </c>
      <c r="E490" s="150" t="s">
        <v>1</v>
      </c>
      <c r="F490" s="151" t="s">
        <v>1609</v>
      </c>
      <c r="H490" s="150" t="s">
        <v>1</v>
      </c>
      <c r="I490" s="152"/>
      <c r="L490" s="148"/>
      <c r="M490" s="153"/>
      <c r="T490" s="154"/>
      <c r="AT490" s="150" t="s">
        <v>153</v>
      </c>
      <c r="AU490" s="150" t="s">
        <v>81</v>
      </c>
      <c r="AV490" s="12" t="s">
        <v>79</v>
      </c>
      <c r="AW490" s="12" t="s">
        <v>28</v>
      </c>
      <c r="AX490" s="12" t="s">
        <v>71</v>
      </c>
      <c r="AY490" s="150" t="s">
        <v>144</v>
      </c>
    </row>
    <row r="491" spans="2:51" s="13" customFormat="1">
      <c r="B491" s="155"/>
      <c r="D491" s="149" t="s">
        <v>153</v>
      </c>
      <c r="E491" s="156" t="s">
        <v>1</v>
      </c>
      <c r="F491" s="157" t="s">
        <v>223</v>
      </c>
      <c r="H491" s="158">
        <v>43.51</v>
      </c>
      <c r="I491" s="159"/>
      <c r="L491" s="155"/>
      <c r="M491" s="160"/>
      <c r="T491" s="161"/>
      <c r="AT491" s="156" t="s">
        <v>153</v>
      </c>
      <c r="AU491" s="156" t="s">
        <v>81</v>
      </c>
      <c r="AV491" s="13" t="s">
        <v>81</v>
      </c>
      <c r="AW491" s="13" t="s">
        <v>28</v>
      </c>
      <c r="AX491" s="13" t="s">
        <v>71</v>
      </c>
      <c r="AY491" s="156" t="s">
        <v>144</v>
      </c>
    </row>
    <row r="492" spans="2:51" s="14" customFormat="1">
      <c r="B492" s="173"/>
      <c r="D492" s="149" t="s">
        <v>153</v>
      </c>
      <c r="E492" s="174" t="s">
        <v>1</v>
      </c>
      <c r="F492" s="175" t="s">
        <v>178</v>
      </c>
      <c r="H492" s="176">
        <v>43.51</v>
      </c>
      <c r="I492" s="177"/>
      <c r="L492" s="173"/>
      <c r="M492" s="178"/>
      <c r="T492" s="179"/>
      <c r="AT492" s="174" t="s">
        <v>153</v>
      </c>
      <c r="AU492" s="174" t="s">
        <v>81</v>
      </c>
      <c r="AV492" s="14" t="s">
        <v>145</v>
      </c>
      <c r="AW492" s="14" t="s">
        <v>28</v>
      </c>
      <c r="AX492" s="14" t="s">
        <v>71</v>
      </c>
      <c r="AY492" s="174" t="s">
        <v>144</v>
      </c>
    </row>
    <row r="493" spans="2:51" s="15" customFormat="1">
      <c r="B493" s="180"/>
      <c r="D493" s="149" t="s">
        <v>153</v>
      </c>
      <c r="E493" s="181" t="s">
        <v>1</v>
      </c>
      <c r="F493" s="182" t="s">
        <v>182</v>
      </c>
      <c r="H493" s="183">
        <v>97.387</v>
      </c>
      <c r="I493" s="184"/>
      <c r="L493" s="180"/>
      <c r="M493" s="461"/>
      <c r="N493" s="462"/>
      <c r="O493" s="462"/>
      <c r="P493" s="462"/>
      <c r="Q493" s="462"/>
      <c r="R493" s="462"/>
      <c r="S493" s="462"/>
      <c r="T493" s="463"/>
      <c r="AT493" s="181" t="s">
        <v>153</v>
      </c>
      <c r="AU493" s="181" t="s">
        <v>81</v>
      </c>
      <c r="AV493" s="15" t="s">
        <v>151</v>
      </c>
      <c r="AW493" s="15" t="s">
        <v>28</v>
      </c>
      <c r="AX493" s="15" t="s">
        <v>79</v>
      </c>
      <c r="AY493" s="181" t="s">
        <v>144</v>
      </c>
    </row>
    <row r="494" spans="2:51" s="1" customFormat="1" ht="6.95" customHeight="1">
      <c r="B494" s="44"/>
      <c r="C494" s="45"/>
      <c r="D494" s="45"/>
      <c r="E494" s="45"/>
      <c r="F494" s="45"/>
      <c r="G494" s="45"/>
      <c r="H494" s="45"/>
      <c r="I494" s="45"/>
      <c r="J494" s="45"/>
      <c r="K494" s="45"/>
      <c r="L494" s="32"/>
    </row>
  </sheetData>
  <autoFilter ref="C127:K493" xr:uid="{00000000-0009-0000-0000-000004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770E-4C6F-46E3-877D-640F4CF0EA91}">
  <sheetPr>
    <pageSetUpPr fitToPage="1"/>
  </sheetPr>
  <dimension ref="B2:BM494"/>
  <sheetViews>
    <sheetView showGridLines="0" topLeftCell="A398" workbookViewId="0">
      <selection activeCell="E12" sqref="E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1334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N'!K6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1727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N'!AN10="","",'Rekapitulace stavby N'!AN10)</f>
        <v/>
      </c>
      <c r="L14" s="32"/>
    </row>
    <row r="15" spans="2:46" s="1" customFormat="1" ht="18" customHeight="1">
      <c r="B15" s="32"/>
      <c r="E15" s="25" t="str">
        <f>IF('Rekapitulace stavby N'!E11="","",'Rekapitulace stavby N'!E11)</f>
        <v xml:space="preserve"> </v>
      </c>
      <c r="I15" s="27" t="s">
        <v>24</v>
      </c>
      <c r="J15" s="25" t="str">
        <f>IF('Rekapitulace stavby N'!AN11="","",'Rekapitulace stavby N'!AN11)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N'!AN13</f>
        <v>Vyplň údaj</v>
      </c>
      <c r="L17" s="32"/>
    </row>
    <row r="18" spans="2:12" s="1" customFormat="1" ht="18" customHeight="1">
      <c r="B18" s="32"/>
      <c r="E18" s="326" t="str">
        <f>'Rekapitulace stavby N'!E14</f>
        <v>Vyplň údaj</v>
      </c>
      <c r="F18" s="318"/>
      <c r="G18" s="318"/>
      <c r="H18" s="318"/>
      <c r="I18" s="27" t="s">
        <v>24</v>
      </c>
      <c r="J18" s="28" t="str">
        <f>'Rekapitulace stavby N'!AN14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N'!AN16="","",'Rekapitulace stavby N'!AN16)</f>
        <v/>
      </c>
      <c r="L20" s="32"/>
    </row>
    <row r="21" spans="2:12" s="1" customFormat="1" ht="18" customHeight="1">
      <c r="B21" s="32"/>
      <c r="E21" s="25" t="str">
        <f>IF('Rekapitulace stavby N'!E17="","",'Rekapitulace stavby N'!E17)</f>
        <v xml:space="preserve"> </v>
      </c>
      <c r="I21" s="27" t="s">
        <v>24</v>
      </c>
      <c r="J21" s="25" t="str">
        <f>IF('Rekapitulace stavby N'!AN17="","",'Rekapitulace stavby N'!AN17)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N'!AN19="","",'Rekapitulace stavby N'!AN19)</f>
        <v/>
      </c>
      <c r="L23" s="32"/>
    </row>
    <row r="24" spans="2:12" s="1" customFormat="1" ht="18" customHeight="1">
      <c r="B24" s="32"/>
      <c r="E24" s="25" t="str">
        <f>IF('Rekapitulace stavby N'!E20="","",'Rekapitulace stavby N'!E20)</f>
        <v xml:space="preserve"> </v>
      </c>
      <c r="I24" s="27" t="s">
        <v>24</v>
      </c>
      <c r="J24" s="25" t="str">
        <f>IF('Rekapitulace stavby N'!AN20="","",'Rekapitulace stavby N'!AN20)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ROUND((SUM(BE128:BE493)),  2)</f>
        <v>0</v>
      </c>
      <c r="I33" s="92">
        <v>0.21</v>
      </c>
      <c r="J33" s="91">
        <f>ROUND(((SUM(BE128:BE493))*I33),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ROUND((SUM(BF128:BF493)),  2)</f>
        <v>0</v>
      </c>
      <c r="I34" s="92">
        <v>0.15</v>
      </c>
      <c r="J34" s="91">
        <f>ROUND(((SUM(BF128:BF493))*I34),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ROUND((SUM(BG128:BG493)),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ROUND((SUM(BH128:BH493)),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ROUND((SUM(BI128:BI493)),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04bb - 4 NP - typ A a B NEINV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J128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121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1345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customHeight="1">
      <c r="B99" s="108"/>
      <c r="D99" s="109" t="s">
        <v>784</v>
      </c>
      <c r="E99" s="110"/>
      <c r="F99" s="110"/>
      <c r="G99" s="110"/>
      <c r="H99" s="110"/>
      <c r="I99" s="110"/>
      <c r="J99" s="111">
        <f>J198</f>
        <v>0</v>
      </c>
      <c r="L99" s="108"/>
    </row>
    <row r="100" spans="2:12" s="9" customFormat="1" ht="19.899999999999999" customHeight="1">
      <c r="B100" s="108"/>
      <c r="D100" s="109" t="s">
        <v>1346</v>
      </c>
      <c r="E100" s="110"/>
      <c r="F100" s="110"/>
      <c r="G100" s="110"/>
      <c r="H100" s="110"/>
      <c r="I100" s="110"/>
      <c r="J100" s="111">
        <f>J205</f>
        <v>0</v>
      </c>
      <c r="L100" s="108"/>
    </row>
    <row r="101" spans="2:12" s="9" customFormat="1" ht="19.899999999999999" customHeight="1">
      <c r="B101" s="108"/>
      <c r="D101" s="109" t="s">
        <v>1347</v>
      </c>
      <c r="E101" s="110"/>
      <c r="F101" s="110"/>
      <c r="G101" s="110"/>
      <c r="H101" s="110"/>
      <c r="I101" s="110"/>
      <c r="J101" s="111">
        <f>J213</f>
        <v>0</v>
      </c>
      <c r="L101" s="108"/>
    </row>
    <row r="102" spans="2:12" s="9" customFormat="1" ht="19.899999999999999" customHeight="1">
      <c r="B102" s="108"/>
      <c r="D102" s="109" t="s">
        <v>122</v>
      </c>
      <c r="E102" s="110"/>
      <c r="F102" s="110"/>
      <c r="G102" s="110"/>
      <c r="H102" s="110"/>
      <c r="I102" s="110"/>
      <c r="J102" s="111">
        <f>J217</f>
        <v>0</v>
      </c>
      <c r="L102" s="108"/>
    </row>
    <row r="103" spans="2:12" s="9" customFormat="1" ht="19.899999999999999" customHeight="1">
      <c r="B103" s="108"/>
      <c r="D103" s="109" t="s">
        <v>124</v>
      </c>
      <c r="E103" s="110"/>
      <c r="F103" s="110"/>
      <c r="G103" s="110"/>
      <c r="H103" s="110"/>
      <c r="I103" s="110"/>
      <c r="J103" s="111">
        <f>J219</f>
        <v>0</v>
      </c>
      <c r="L103" s="108"/>
    </row>
    <row r="104" spans="2:12" s="9" customFormat="1" ht="19.899999999999999" customHeight="1">
      <c r="B104" s="108"/>
      <c r="D104" s="109" t="s">
        <v>125</v>
      </c>
      <c r="E104" s="110"/>
      <c r="F104" s="110"/>
      <c r="G104" s="110"/>
      <c r="H104" s="110"/>
      <c r="I104" s="110"/>
      <c r="J104" s="111">
        <f>J320</f>
        <v>0</v>
      </c>
      <c r="L104" s="108"/>
    </row>
    <row r="105" spans="2:12" s="9" customFormat="1" ht="19.899999999999999" customHeight="1">
      <c r="B105" s="108"/>
      <c r="D105" s="109" t="s">
        <v>126</v>
      </c>
      <c r="E105" s="110"/>
      <c r="F105" s="110"/>
      <c r="G105" s="110"/>
      <c r="H105" s="110"/>
      <c r="I105" s="110"/>
      <c r="J105" s="111">
        <f>J327</f>
        <v>0</v>
      </c>
      <c r="L105" s="108"/>
    </row>
    <row r="106" spans="2:12" s="9" customFormat="1" ht="19.899999999999999" customHeight="1">
      <c r="B106" s="108"/>
      <c r="D106" s="109" t="s">
        <v>127</v>
      </c>
      <c r="E106" s="110"/>
      <c r="F106" s="110"/>
      <c r="G106" s="110"/>
      <c r="H106" s="110"/>
      <c r="I106" s="110"/>
      <c r="J106" s="111">
        <f>J373</f>
        <v>0</v>
      </c>
      <c r="L106" s="108"/>
    </row>
    <row r="107" spans="2:12" s="9" customFormat="1" ht="19.899999999999999" customHeight="1">
      <c r="B107" s="108"/>
      <c r="D107" s="109" t="s">
        <v>1348</v>
      </c>
      <c r="E107" s="110"/>
      <c r="F107" s="110"/>
      <c r="G107" s="110"/>
      <c r="H107" s="110"/>
      <c r="I107" s="110"/>
      <c r="J107" s="111">
        <f>J447</f>
        <v>0</v>
      </c>
      <c r="L107" s="108"/>
    </row>
    <row r="108" spans="2:12" s="9" customFormat="1" ht="19.899999999999999" customHeight="1">
      <c r="B108" s="108"/>
      <c r="D108" s="109" t="s">
        <v>128</v>
      </c>
      <c r="E108" s="110"/>
      <c r="F108" s="110"/>
      <c r="G108" s="110"/>
      <c r="H108" s="110"/>
      <c r="I108" s="110"/>
      <c r="J108" s="111">
        <f>J466</f>
        <v>0</v>
      </c>
      <c r="L108" s="108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129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15</v>
      </c>
      <c r="L117" s="32"/>
    </row>
    <row r="118" spans="2:63" s="1" customFormat="1" ht="26.25" customHeight="1">
      <c r="B118" s="32"/>
      <c r="E118" s="324" t="str">
        <f>E7</f>
        <v>UK Kam - Reko sdílených sociálek a kuchyní na 3 blocích, kolej Na Kotli, Hradec Králové</v>
      </c>
      <c r="F118" s="325"/>
      <c r="G118" s="325"/>
      <c r="H118" s="325"/>
      <c r="L118" s="32"/>
    </row>
    <row r="119" spans="2:63" s="1" customFormat="1" ht="12" customHeight="1">
      <c r="B119" s="32"/>
      <c r="C119" s="27" t="s">
        <v>107</v>
      </c>
      <c r="L119" s="32"/>
    </row>
    <row r="120" spans="2:63" s="1" customFormat="1" ht="16.5" customHeight="1">
      <c r="B120" s="32"/>
      <c r="E120" s="303" t="str">
        <f>E9</f>
        <v>04bb - 4 NP - typ A a B NEINV</v>
      </c>
      <c r="F120" s="323"/>
      <c r="G120" s="323"/>
      <c r="H120" s="32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F12</f>
        <v xml:space="preserve"> </v>
      </c>
      <c r="I122" s="27" t="s">
        <v>21</v>
      </c>
      <c r="J122" s="52" t="str">
        <f>IF(J12="","",J12)</f>
        <v/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E15</f>
        <v xml:space="preserve"> </v>
      </c>
      <c r="I124" s="27" t="s">
        <v>27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25</v>
      </c>
      <c r="F125" s="25" t="str">
        <f>IF(E18="","",E18)</f>
        <v>Vyplň údaj</v>
      </c>
      <c r="I125" s="27" t="s">
        <v>29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130</v>
      </c>
      <c r="D127" s="114" t="s">
        <v>56</v>
      </c>
      <c r="E127" s="114" t="s">
        <v>52</v>
      </c>
      <c r="F127" s="114" t="s">
        <v>53</v>
      </c>
      <c r="G127" s="114" t="s">
        <v>131</v>
      </c>
      <c r="H127" s="114" t="s">
        <v>132</v>
      </c>
      <c r="I127" s="114" t="s">
        <v>133</v>
      </c>
      <c r="J127" s="115" t="s">
        <v>111</v>
      </c>
      <c r="K127" s="116" t="s">
        <v>134</v>
      </c>
      <c r="L127" s="112"/>
      <c r="M127" s="59" t="s">
        <v>1</v>
      </c>
      <c r="N127" s="60" t="s">
        <v>35</v>
      </c>
      <c r="O127" s="60" t="s">
        <v>135</v>
      </c>
      <c r="P127" s="60" t="s">
        <v>136</v>
      </c>
      <c r="Q127" s="60" t="s">
        <v>137</v>
      </c>
      <c r="R127" s="60" t="s">
        <v>138</v>
      </c>
      <c r="S127" s="60" t="s">
        <v>139</v>
      </c>
      <c r="T127" s="61" t="s">
        <v>140</v>
      </c>
    </row>
    <row r="128" spans="2:63" s="1" customFormat="1" ht="22.9" customHeight="1">
      <c r="B128" s="32"/>
      <c r="C128" s="64" t="s">
        <v>141</v>
      </c>
      <c r="J128" s="117">
        <f>BK128</f>
        <v>0</v>
      </c>
      <c r="L128" s="32"/>
      <c r="M128" s="62"/>
      <c r="N128" s="53"/>
      <c r="O128" s="53"/>
      <c r="P128" s="118">
        <f>P129</f>
        <v>0</v>
      </c>
      <c r="Q128" s="53"/>
      <c r="R128" s="118">
        <f>R129</f>
        <v>9.8160188800000014</v>
      </c>
      <c r="S128" s="53"/>
      <c r="T128" s="119">
        <f>T129</f>
        <v>0</v>
      </c>
      <c r="AT128" s="17" t="s">
        <v>70</v>
      </c>
      <c r="AU128" s="17" t="s">
        <v>113</v>
      </c>
      <c r="BK128" s="120">
        <f>BK129</f>
        <v>0</v>
      </c>
    </row>
    <row r="129" spans="2:65" s="11" customFormat="1" ht="25.9" customHeight="1">
      <c r="B129" s="121"/>
      <c r="D129" s="122" t="s">
        <v>70</v>
      </c>
      <c r="E129" s="123" t="s">
        <v>472</v>
      </c>
      <c r="F129" s="123" t="s">
        <v>473</v>
      </c>
      <c r="I129" s="124"/>
      <c r="J129" s="125">
        <f>BK129</f>
        <v>0</v>
      </c>
      <c r="L129" s="121"/>
      <c r="M129" s="126"/>
      <c r="P129" s="127">
        <f>P130+P198+P205+P213+P217+P219+P320+P327+P373+P447+P466</f>
        <v>0</v>
      </c>
      <c r="R129" s="127">
        <f>R130+R198+R205+R213+R217+R219+R320+R327+R373+R447+R466</f>
        <v>9.8160188800000014</v>
      </c>
      <c r="T129" s="128">
        <f>T130+T198+T205+T213+T217+T219+T320+T327+T373+T447+T466</f>
        <v>0</v>
      </c>
      <c r="AR129" s="122" t="s">
        <v>81</v>
      </c>
      <c r="AT129" s="129" t="s">
        <v>70</v>
      </c>
      <c r="AU129" s="129" t="s">
        <v>71</v>
      </c>
      <c r="AY129" s="122" t="s">
        <v>144</v>
      </c>
      <c r="BK129" s="130">
        <f>BK130+BK198+BK205+BK213+BK217+BK219+BK320+BK327+BK373+BK447+BK466</f>
        <v>0</v>
      </c>
    </row>
    <row r="130" spans="2:65" s="11" customFormat="1" ht="22.9" customHeight="1">
      <c r="B130" s="121"/>
      <c r="D130" s="122" t="s">
        <v>70</v>
      </c>
      <c r="E130" s="131" t="s">
        <v>1349</v>
      </c>
      <c r="F130" s="131" t="s">
        <v>1350</v>
      </c>
      <c r="I130" s="124"/>
      <c r="J130" s="132">
        <f>BK130</f>
        <v>0</v>
      </c>
      <c r="L130" s="121"/>
      <c r="M130" s="126"/>
      <c r="P130" s="127">
        <f>SUM(P131:P197)</f>
        <v>0</v>
      </c>
      <c r="R130" s="127">
        <f>SUM(R131:R197)</f>
        <v>0.65818611999999999</v>
      </c>
      <c r="T130" s="128">
        <f>SUM(T131:T197)</f>
        <v>0</v>
      </c>
      <c r="AR130" s="122" t="s">
        <v>81</v>
      </c>
      <c r="AT130" s="129" t="s">
        <v>70</v>
      </c>
      <c r="AU130" s="129" t="s">
        <v>79</v>
      </c>
      <c r="AY130" s="122" t="s">
        <v>144</v>
      </c>
      <c r="BK130" s="130">
        <f>SUM(BK131:BK197)</f>
        <v>0</v>
      </c>
    </row>
    <row r="131" spans="2:65" s="1" customFormat="1" ht="24.2" customHeight="1">
      <c r="B131" s="133"/>
      <c r="C131" s="134" t="s">
        <v>79</v>
      </c>
      <c r="D131" s="134" t="s">
        <v>147</v>
      </c>
      <c r="E131" s="135" t="s">
        <v>1351</v>
      </c>
      <c r="F131" s="136" t="s">
        <v>1352</v>
      </c>
      <c r="G131" s="137" t="s">
        <v>279</v>
      </c>
      <c r="H131" s="138">
        <v>101.233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36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265</v>
      </c>
      <c r="AT131" s="146" t="s">
        <v>147</v>
      </c>
      <c r="AU131" s="146" t="s">
        <v>81</v>
      </c>
      <c r="AY131" s="17" t="s">
        <v>144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79</v>
      </c>
      <c r="BK131" s="147">
        <f>ROUND(I131*H131,2)</f>
        <v>0</v>
      </c>
      <c r="BL131" s="17" t="s">
        <v>265</v>
      </c>
      <c r="BM131" s="146" t="s">
        <v>1353</v>
      </c>
    </row>
    <row r="132" spans="2:65" s="12" customFormat="1">
      <c r="B132" s="148"/>
      <c r="D132" s="149" t="s">
        <v>153</v>
      </c>
      <c r="E132" s="150" t="s">
        <v>1</v>
      </c>
      <c r="F132" s="151" t="s">
        <v>173</v>
      </c>
      <c r="H132" s="150" t="s">
        <v>1</v>
      </c>
      <c r="I132" s="152"/>
      <c r="L132" s="148"/>
      <c r="M132" s="153"/>
      <c r="T132" s="154"/>
      <c r="AT132" s="150" t="s">
        <v>153</v>
      </c>
      <c r="AU132" s="150" t="s">
        <v>81</v>
      </c>
      <c r="AV132" s="12" t="s">
        <v>79</v>
      </c>
      <c r="AW132" s="12" t="s">
        <v>28</v>
      </c>
      <c r="AX132" s="12" t="s">
        <v>71</v>
      </c>
      <c r="AY132" s="150" t="s">
        <v>144</v>
      </c>
    </row>
    <row r="133" spans="2:65" s="12" customFormat="1">
      <c r="B133" s="148"/>
      <c r="D133" s="149" t="s">
        <v>153</v>
      </c>
      <c r="E133" s="150" t="s">
        <v>1</v>
      </c>
      <c r="F133" s="151" t="s">
        <v>174</v>
      </c>
      <c r="H133" s="150" t="s">
        <v>1</v>
      </c>
      <c r="I133" s="152"/>
      <c r="L133" s="148"/>
      <c r="M133" s="153"/>
      <c r="T133" s="154"/>
      <c r="AT133" s="150" t="s">
        <v>153</v>
      </c>
      <c r="AU133" s="150" t="s">
        <v>81</v>
      </c>
      <c r="AV133" s="12" t="s">
        <v>79</v>
      </c>
      <c r="AW133" s="12" t="s">
        <v>28</v>
      </c>
      <c r="AX133" s="12" t="s">
        <v>71</v>
      </c>
      <c r="AY133" s="150" t="s">
        <v>144</v>
      </c>
    </row>
    <row r="134" spans="2:65" s="13" customFormat="1">
      <c r="B134" s="155"/>
      <c r="D134" s="149" t="s">
        <v>153</v>
      </c>
      <c r="E134" s="156" t="s">
        <v>1</v>
      </c>
      <c r="F134" s="157" t="s">
        <v>312</v>
      </c>
      <c r="H134" s="158">
        <v>14.19</v>
      </c>
      <c r="I134" s="159"/>
      <c r="L134" s="155"/>
      <c r="M134" s="160"/>
      <c r="T134" s="161"/>
      <c r="AT134" s="156" t="s">
        <v>153</v>
      </c>
      <c r="AU134" s="156" t="s">
        <v>81</v>
      </c>
      <c r="AV134" s="13" t="s">
        <v>81</v>
      </c>
      <c r="AW134" s="13" t="s">
        <v>28</v>
      </c>
      <c r="AX134" s="13" t="s">
        <v>71</v>
      </c>
      <c r="AY134" s="156" t="s">
        <v>144</v>
      </c>
    </row>
    <row r="135" spans="2:65" s="14" customFormat="1">
      <c r="B135" s="173"/>
      <c r="D135" s="149" t="s">
        <v>153</v>
      </c>
      <c r="E135" s="174" t="s">
        <v>1</v>
      </c>
      <c r="F135" s="175" t="s">
        <v>178</v>
      </c>
      <c r="H135" s="176">
        <v>14.19</v>
      </c>
      <c r="I135" s="177"/>
      <c r="L135" s="173"/>
      <c r="M135" s="178"/>
      <c r="T135" s="179"/>
      <c r="AT135" s="174" t="s">
        <v>153</v>
      </c>
      <c r="AU135" s="174" t="s">
        <v>81</v>
      </c>
      <c r="AV135" s="14" t="s">
        <v>145</v>
      </c>
      <c r="AW135" s="14" t="s">
        <v>28</v>
      </c>
      <c r="AX135" s="14" t="s">
        <v>71</v>
      </c>
      <c r="AY135" s="174" t="s">
        <v>144</v>
      </c>
    </row>
    <row r="136" spans="2:65" s="12" customFormat="1">
      <c r="B136" s="148"/>
      <c r="D136" s="149" t="s">
        <v>153</v>
      </c>
      <c r="E136" s="150" t="s">
        <v>1</v>
      </c>
      <c r="F136" s="151" t="s">
        <v>179</v>
      </c>
      <c r="H136" s="150" t="s">
        <v>1</v>
      </c>
      <c r="I136" s="152"/>
      <c r="L136" s="148"/>
      <c r="M136" s="153"/>
      <c r="T136" s="154"/>
      <c r="AT136" s="150" t="s">
        <v>153</v>
      </c>
      <c r="AU136" s="150" t="s">
        <v>81</v>
      </c>
      <c r="AV136" s="12" t="s">
        <v>79</v>
      </c>
      <c r="AW136" s="12" t="s">
        <v>28</v>
      </c>
      <c r="AX136" s="12" t="s">
        <v>71</v>
      </c>
      <c r="AY136" s="150" t="s">
        <v>144</v>
      </c>
    </row>
    <row r="137" spans="2:65" s="13" customFormat="1">
      <c r="B137" s="155"/>
      <c r="D137" s="149" t="s">
        <v>153</v>
      </c>
      <c r="E137" s="156" t="s">
        <v>1</v>
      </c>
      <c r="F137" s="157" t="s">
        <v>313</v>
      </c>
      <c r="H137" s="158">
        <v>10.29</v>
      </c>
      <c r="I137" s="159"/>
      <c r="L137" s="155"/>
      <c r="M137" s="160"/>
      <c r="T137" s="161"/>
      <c r="AT137" s="156" t="s">
        <v>153</v>
      </c>
      <c r="AU137" s="156" t="s">
        <v>81</v>
      </c>
      <c r="AV137" s="13" t="s">
        <v>81</v>
      </c>
      <c r="AW137" s="13" t="s">
        <v>28</v>
      </c>
      <c r="AX137" s="13" t="s">
        <v>71</v>
      </c>
      <c r="AY137" s="156" t="s">
        <v>144</v>
      </c>
    </row>
    <row r="138" spans="2:65" s="14" customFormat="1">
      <c r="B138" s="173"/>
      <c r="D138" s="149" t="s">
        <v>153</v>
      </c>
      <c r="E138" s="174" t="s">
        <v>1</v>
      </c>
      <c r="F138" s="175" t="s">
        <v>178</v>
      </c>
      <c r="H138" s="176">
        <v>10.29</v>
      </c>
      <c r="I138" s="177"/>
      <c r="L138" s="173"/>
      <c r="M138" s="178"/>
      <c r="T138" s="179"/>
      <c r="AT138" s="174" t="s">
        <v>153</v>
      </c>
      <c r="AU138" s="174" t="s">
        <v>81</v>
      </c>
      <c r="AV138" s="14" t="s">
        <v>145</v>
      </c>
      <c r="AW138" s="14" t="s">
        <v>28</v>
      </c>
      <c r="AX138" s="14" t="s">
        <v>71</v>
      </c>
      <c r="AY138" s="174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174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2" customFormat="1">
      <c r="B140" s="148"/>
      <c r="D140" s="149" t="s">
        <v>153</v>
      </c>
      <c r="E140" s="150" t="s">
        <v>1</v>
      </c>
      <c r="F140" s="151" t="s">
        <v>230</v>
      </c>
      <c r="H140" s="150" t="s">
        <v>1</v>
      </c>
      <c r="I140" s="152"/>
      <c r="L140" s="148"/>
      <c r="M140" s="153"/>
      <c r="T140" s="154"/>
      <c r="AT140" s="150" t="s">
        <v>153</v>
      </c>
      <c r="AU140" s="150" t="s">
        <v>81</v>
      </c>
      <c r="AV140" s="12" t="s">
        <v>79</v>
      </c>
      <c r="AW140" s="12" t="s">
        <v>28</v>
      </c>
      <c r="AX140" s="12" t="s">
        <v>71</v>
      </c>
      <c r="AY140" s="150" t="s">
        <v>144</v>
      </c>
    </row>
    <row r="141" spans="2:65" s="13" customFormat="1">
      <c r="B141" s="155"/>
      <c r="D141" s="149" t="s">
        <v>153</v>
      </c>
      <c r="E141" s="156" t="s">
        <v>1</v>
      </c>
      <c r="F141" s="157" t="s">
        <v>1354</v>
      </c>
      <c r="H141" s="158">
        <v>11.87</v>
      </c>
      <c r="I141" s="159"/>
      <c r="L141" s="155"/>
      <c r="M141" s="160"/>
      <c r="T141" s="161"/>
      <c r="AT141" s="156" t="s">
        <v>153</v>
      </c>
      <c r="AU141" s="156" t="s">
        <v>81</v>
      </c>
      <c r="AV141" s="13" t="s">
        <v>81</v>
      </c>
      <c r="AW141" s="13" t="s">
        <v>28</v>
      </c>
      <c r="AX141" s="13" t="s">
        <v>71</v>
      </c>
      <c r="AY141" s="156" t="s">
        <v>144</v>
      </c>
    </row>
    <row r="142" spans="2:65" s="12" customFormat="1">
      <c r="B142" s="148"/>
      <c r="D142" s="149" t="s">
        <v>153</v>
      </c>
      <c r="E142" s="150" t="s">
        <v>1</v>
      </c>
      <c r="F142" s="151" t="s">
        <v>232</v>
      </c>
      <c r="H142" s="150" t="s">
        <v>1</v>
      </c>
      <c r="I142" s="152"/>
      <c r="L142" s="148"/>
      <c r="M142" s="153"/>
      <c r="T142" s="154"/>
      <c r="AT142" s="150" t="s">
        <v>153</v>
      </c>
      <c r="AU142" s="150" t="s">
        <v>81</v>
      </c>
      <c r="AV142" s="12" t="s">
        <v>79</v>
      </c>
      <c r="AW142" s="12" t="s">
        <v>28</v>
      </c>
      <c r="AX142" s="12" t="s">
        <v>71</v>
      </c>
      <c r="AY142" s="150" t="s">
        <v>144</v>
      </c>
    </row>
    <row r="143" spans="2:65" s="13" customFormat="1">
      <c r="B143" s="155"/>
      <c r="D143" s="149" t="s">
        <v>153</v>
      </c>
      <c r="E143" s="156" t="s">
        <v>1</v>
      </c>
      <c r="F143" s="157" t="s">
        <v>1355</v>
      </c>
      <c r="H143" s="158">
        <v>19.02</v>
      </c>
      <c r="I143" s="159"/>
      <c r="L143" s="155"/>
      <c r="M143" s="160"/>
      <c r="T143" s="161"/>
      <c r="AT143" s="156" t="s">
        <v>153</v>
      </c>
      <c r="AU143" s="156" t="s">
        <v>81</v>
      </c>
      <c r="AV143" s="13" t="s">
        <v>81</v>
      </c>
      <c r="AW143" s="13" t="s">
        <v>28</v>
      </c>
      <c r="AX143" s="13" t="s">
        <v>71</v>
      </c>
      <c r="AY143" s="156" t="s">
        <v>144</v>
      </c>
    </row>
    <row r="144" spans="2:65" s="14" customFormat="1">
      <c r="B144" s="173"/>
      <c r="D144" s="149" t="s">
        <v>153</v>
      </c>
      <c r="E144" s="174" t="s">
        <v>1</v>
      </c>
      <c r="F144" s="175" t="s">
        <v>178</v>
      </c>
      <c r="H144" s="176">
        <v>30.89</v>
      </c>
      <c r="I144" s="177"/>
      <c r="L144" s="173"/>
      <c r="M144" s="178"/>
      <c r="T144" s="179"/>
      <c r="AT144" s="174" t="s">
        <v>153</v>
      </c>
      <c r="AU144" s="174" t="s">
        <v>81</v>
      </c>
      <c r="AV144" s="14" t="s">
        <v>145</v>
      </c>
      <c r="AW144" s="14" t="s">
        <v>28</v>
      </c>
      <c r="AX144" s="14" t="s">
        <v>71</v>
      </c>
      <c r="AY144" s="174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179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2" customFormat="1">
      <c r="B146" s="148"/>
      <c r="D146" s="149" t="s">
        <v>153</v>
      </c>
      <c r="E146" s="150" t="s">
        <v>1</v>
      </c>
      <c r="F146" s="151" t="s">
        <v>234</v>
      </c>
      <c r="H146" s="150" t="s">
        <v>1</v>
      </c>
      <c r="I146" s="152"/>
      <c r="L146" s="148"/>
      <c r="M146" s="153"/>
      <c r="T146" s="154"/>
      <c r="AT146" s="150" t="s">
        <v>153</v>
      </c>
      <c r="AU146" s="150" t="s">
        <v>81</v>
      </c>
      <c r="AV146" s="12" t="s">
        <v>79</v>
      </c>
      <c r="AW146" s="12" t="s">
        <v>28</v>
      </c>
      <c r="AX146" s="12" t="s">
        <v>71</v>
      </c>
      <c r="AY146" s="150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1356</v>
      </c>
      <c r="H147" s="158">
        <v>5.6980000000000004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2" customFormat="1">
      <c r="B148" s="148"/>
      <c r="D148" s="149" t="s">
        <v>153</v>
      </c>
      <c r="E148" s="150" t="s">
        <v>1</v>
      </c>
      <c r="F148" s="151" t="s">
        <v>236</v>
      </c>
      <c r="H148" s="150" t="s">
        <v>1</v>
      </c>
      <c r="I148" s="152"/>
      <c r="L148" s="148"/>
      <c r="M148" s="153"/>
      <c r="T148" s="154"/>
      <c r="AT148" s="150" t="s">
        <v>153</v>
      </c>
      <c r="AU148" s="150" t="s">
        <v>81</v>
      </c>
      <c r="AV148" s="12" t="s">
        <v>79</v>
      </c>
      <c r="AW148" s="12" t="s">
        <v>28</v>
      </c>
      <c r="AX148" s="12" t="s">
        <v>71</v>
      </c>
      <c r="AY148" s="150" t="s">
        <v>144</v>
      </c>
    </row>
    <row r="149" spans="2:65" s="13" customFormat="1">
      <c r="B149" s="155"/>
      <c r="D149" s="149" t="s">
        <v>153</v>
      </c>
      <c r="E149" s="156" t="s">
        <v>1</v>
      </c>
      <c r="F149" s="157" t="s">
        <v>1357</v>
      </c>
      <c r="H149" s="158">
        <v>13.15</v>
      </c>
      <c r="I149" s="159"/>
      <c r="L149" s="155"/>
      <c r="M149" s="160"/>
      <c r="T149" s="161"/>
      <c r="AT149" s="156" t="s">
        <v>153</v>
      </c>
      <c r="AU149" s="156" t="s">
        <v>81</v>
      </c>
      <c r="AV149" s="13" t="s">
        <v>81</v>
      </c>
      <c r="AW149" s="13" t="s">
        <v>28</v>
      </c>
      <c r="AX149" s="13" t="s">
        <v>71</v>
      </c>
      <c r="AY149" s="156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238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1358</v>
      </c>
      <c r="H151" s="158">
        <v>27.015000000000001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4" customFormat="1">
      <c r="B152" s="173"/>
      <c r="D152" s="149" t="s">
        <v>153</v>
      </c>
      <c r="E152" s="174" t="s">
        <v>1</v>
      </c>
      <c r="F152" s="175" t="s">
        <v>178</v>
      </c>
      <c r="H152" s="176">
        <v>45.863</v>
      </c>
      <c r="I152" s="177"/>
      <c r="L152" s="173"/>
      <c r="M152" s="178"/>
      <c r="T152" s="179"/>
      <c r="AT152" s="174" t="s">
        <v>153</v>
      </c>
      <c r="AU152" s="174" t="s">
        <v>81</v>
      </c>
      <c r="AV152" s="14" t="s">
        <v>145</v>
      </c>
      <c r="AW152" s="14" t="s">
        <v>28</v>
      </c>
      <c r="AX152" s="14" t="s">
        <v>71</v>
      </c>
      <c r="AY152" s="174" t="s">
        <v>144</v>
      </c>
    </row>
    <row r="153" spans="2:65" s="15" customFormat="1">
      <c r="B153" s="180"/>
      <c r="D153" s="149" t="s">
        <v>153</v>
      </c>
      <c r="E153" s="181" t="s">
        <v>1</v>
      </c>
      <c r="F153" s="182" t="s">
        <v>182</v>
      </c>
      <c r="H153" s="183">
        <v>101.233</v>
      </c>
      <c r="I153" s="184"/>
      <c r="L153" s="180"/>
      <c r="M153" s="185"/>
      <c r="T153" s="186"/>
      <c r="AT153" s="181" t="s">
        <v>153</v>
      </c>
      <c r="AU153" s="181" t="s">
        <v>81</v>
      </c>
      <c r="AV153" s="15" t="s">
        <v>151</v>
      </c>
      <c r="AW153" s="15" t="s">
        <v>28</v>
      </c>
      <c r="AX153" s="15" t="s">
        <v>79</v>
      </c>
      <c r="AY153" s="181" t="s">
        <v>144</v>
      </c>
    </row>
    <row r="154" spans="2:65" s="1" customFormat="1" ht="16.5" customHeight="1">
      <c r="B154" s="133"/>
      <c r="C154" s="162" t="s">
        <v>81</v>
      </c>
      <c r="D154" s="162" t="s">
        <v>163</v>
      </c>
      <c r="E154" s="163" t="s">
        <v>1359</v>
      </c>
      <c r="F154" s="164" t="s">
        <v>1360</v>
      </c>
      <c r="G154" s="165" t="s">
        <v>279</v>
      </c>
      <c r="H154" s="166">
        <v>111.35599999999999</v>
      </c>
      <c r="I154" s="167"/>
      <c r="J154" s="168">
        <f>ROUND(I154*H154,2)</f>
        <v>0</v>
      </c>
      <c r="K154" s="169"/>
      <c r="L154" s="170"/>
      <c r="M154" s="171" t="s">
        <v>1</v>
      </c>
      <c r="N154" s="172" t="s">
        <v>36</v>
      </c>
      <c r="P154" s="144">
        <f>O154*H154</f>
        <v>0</v>
      </c>
      <c r="Q154" s="144">
        <v>8.0000000000000007E-5</v>
      </c>
      <c r="R154" s="144">
        <f>Q154*H154</f>
        <v>8.9084799999999999E-3</v>
      </c>
      <c r="S154" s="144">
        <v>0</v>
      </c>
      <c r="T154" s="145">
        <f>S154*H154</f>
        <v>0</v>
      </c>
      <c r="AR154" s="146" t="s">
        <v>355</v>
      </c>
      <c r="AT154" s="146" t="s">
        <v>163</v>
      </c>
      <c r="AU154" s="146" t="s">
        <v>81</v>
      </c>
      <c r="AY154" s="17" t="s">
        <v>144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79</v>
      </c>
      <c r="BK154" s="147">
        <f>ROUND(I154*H154,2)</f>
        <v>0</v>
      </c>
      <c r="BL154" s="17" t="s">
        <v>265</v>
      </c>
      <c r="BM154" s="146" t="s">
        <v>1361</v>
      </c>
    </row>
    <row r="155" spans="2:65" s="13" customFormat="1">
      <c r="B155" s="155"/>
      <c r="D155" s="149" t="s">
        <v>153</v>
      </c>
      <c r="F155" s="157" t="s">
        <v>1362</v>
      </c>
      <c r="H155" s="158">
        <v>111.35599999999999</v>
      </c>
      <c r="I155" s="159"/>
      <c r="L155" s="155"/>
      <c r="M155" s="160"/>
      <c r="T155" s="161"/>
      <c r="AT155" s="156" t="s">
        <v>153</v>
      </c>
      <c r="AU155" s="156" t="s">
        <v>81</v>
      </c>
      <c r="AV155" s="13" t="s">
        <v>81</v>
      </c>
      <c r="AW155" s="13" t="s">
        <v>3</v>
      </c>
      <c r="AX155" s="13" t="s">
        <v>79</v>
      </c>
      <c r="AY155" s="156" t="s">
        <v>144</v>
      </c>
    </row>
    <row r="156" spans="2:65" s="1" customFormat="1" ht="33" customHeight="1">
      <c r="B156" s="133"/>
      <c r="C156" s="134" t="s">
        <v>145</v>
      </c>
      <c r="D156" s="134" t="s">
        <v>147</v>
      </c>
      <c r="E156" s="135" t="s">
        <v>1363</v>
      </c>
      <c r="F156" s="136" t="s">
        <v>1364</v>
      </c>
      <c r="G156" s="137" t="s">
        <v>171</v>
      </c>
      <c r="H156" s="138">
        <v>37.69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4.5100000000000001E-3</v>
      </c>
      <c r="R156" s="144">
        <f>Q156*H156</f>
        <v>0.16998189999999999</v>
      </c>
      <c r="S156" s="144">
        <v>0</v>
      </c>
      <c r="T156" s="145">
        <f>S156*H156</f>
        <v>0</v>
      </c>
      <c r="AR156" s="146" t="s">
        <v>265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265</v>
      </c>
      <c r="BM156" s="146" t="s">
        <v>1365</v>
      </c>
    </row>
    <row r="157" spans="2:65" s="12" customFormat="1">
      <c r="B157" s="148"/>
      <c r="D157" s="149" t="s">
        <v>153</v>
      </c>
      <c r="E157" s="150" t="s">
        <v>1</v>
      </c>
      <c r="F157" s="151" t="s">
        <v>174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2" customFormat="1">
      <c r="B158" s="148"/>
      <c r="D158" s="149" t="s">
        <v>153</v>
      </c>
      <c r="E158" s="150" t="s">
        <v>1</v>
      </c>
      <c r="F158" s="151" t="s">
        <v>230</v>
      </c>
      <c r="H158" s="150" t="s">
        <v>1</v>
      </c>
      <c r="I158" s="152"/>
      <c r="L158" s="148"/>
      <c r="M158" s="153"/>
      <c r="T158" s="154"/>
      <c r="AT158" s="150" t="s">
        <v>153</v>
      </c>
      <c r="AU158" s="150" t="s">
        <v>81</v>
      </c>
      <c r="AV158" s="12" t="s">
        <v>79</v>
      </c>
      <c r="AW158" s="12" t="s">
        <v>28</v>
      </c>
      <c r="AX158" s="12" t="s">
        <v>71</v>
      </c>
      <c r="AY158" s="150" t="s">
        <v>144</v>
      </c>
    </row>
    <row r="159" spans="2:65" s="13" customFormat="1">
      <c r="B159" s="155"/>
      <c r="D159" s="149" t="s">
        <v>153</v>
      </c>
      <c r="E159" s="156" t="s">
        <v>1</v>
      </c>
      <c r="F159" s="157" t="s">
        <v>231</v>
      </c>
      <c r="H159" s="158">
        <v>8.39</v>
      </c>
      <c r="I159" s="159"/>
      <c r="L159" s="155"/>
      <c r="M159" s="160"/>
      <c r="T159" s="161"/>
      <c r="AT159" s="156" t="s">
        <v>153</v>
      </c>
      <c r="AU159" s="156" t="s">
        <v>81</v>
      </c>
      <c r="AV159" s="13" t="s">
        <v>81</v>
      </c>
      <c r="AW159" s="13" t="s">
        <v>28</v>
      </c>
      <c r="AX159" s="13" t="s">
        <v>71</v>
      </c>
      <c r="AY159" s="156" t="s">
        <v>144</v>
      </c>
    </row>
    <row r="160" spans="2:65" s="12" customFormat="1">
      <c r="B160" s="148"/>
      <c r="D160" s="149" t="s">
        <v>153</v>
      </c>
      <c r="E160" s="150" t="s">
        <v>1</v>
      </c>
      <c r="F160" s="151" t="s">
        <v>232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233</v>
      </c>
      <c r="H161" s="158">
        <v>9.5299999999999994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71</v>
      </c>
      <c r="AY161" s="156" t="s">
        <v>144</v>
      </c>
    </row>
    <row r="162" spans="2:65" s="14" customFormat="1">
      <c r="B162" s="173"/>
      <c r="D162" s="149" t="s">
        <v>153</v>
      </c>
      <c r="E162" s="174" t="s">
        <v>1</v>
      </c>
      <c r="F162" s="175" t="s">
        <v>178</v>
      </c>
      <c r="H162" s="176">
        <v>17.920000000000002</v>
      </c>
      <c r="I162" s="177"/>
      <c r="L162" s="173"/>
      <c r="M162" s="178"/>
      <c r="T162" s="179"/>
      <c r="AT162" s="174" t="s">
        <v>153</v>
      </c>
      <c r="AU162" s="174" t="s">
        <v>81</v>
      </c>
      <c r="AV162" s="14" t="s">
        <v>145</v>
      </c>
      <c r="AW162" s="14" t="s">
        <v>28</v>
      </c>
      <c r="AX162" s="14" t="s">
        <v>71</v>
      </c>
      <c r="AY162" s="174" t="s">
        <v>144</v>
      </c>
    </row>
    <row r="163" spans="2:65" s="12" customFormat="1">
      <c r="B163" s="148"/>
      <c r="D163" s="149" t="s">
        <v>153</v>
      </c>
      <c r="E163" s="150" t="s">
        <v>1</v>
      </c>
      <c r="F163" s="151" t="s">
        <v>179</v>
      </c>
      <c r="H163" s="150" t="s">
        <v>1</v>
      </c>
      <c r="I163" s="152"/>
      <c r="L163" s="148"/>
      <c r="M163" s="153"/>
      <c r="T163" s="154"/>
      <c r="AT163" s="150" t="s">
        <v>153</v>
      </c>
      <c r="AU163" s="150" t="s">
        <v>81</v>
      </c>
      <c r="AV163" s="12" t="s">
        <v>79</v>
      </c>
      <c r="AW163" s="12" t="s">
        <v>28</v>
      </c>
      <c r="AX163" s="12" t="s">
        <v>71</v>
      </c>
      <c r="AY163" s="150" t="s">
        <v>144</v>
      </c>
    </row>
    <row r="164" spans="2:65" s="12" customFormat="1">
      <c r="B164" s="148"/>
      <c r="D164" s="149" t="s">
        <v>153</v>
      </c>
      <c r="E164" s="150" t="s">
        <v>1</v>
      </c>
      <c r="F164" s="151" t="s">
        <v>234</v>
      </c>
      <c r="H164" s="150" t="s">
        <v>1</v>
      </c>
      <c r="I164" s="152"/>
      <c r="L164" s="148"/>
      <c r="M164" s="153"/>
      <c r="T164" s="154"/>
      <c r="AT164" s="150" t="s">
        <v>153</v>
      </c>
      <c r="AU164" s="150" t="s">
        <v>81</v>
      </c>
      <c r="AV164" s="12" t="s">
        <v>79</v>
      </c>
      <c r="AW164" s="12" t="s">
        <v>28</v>
      </c>
      <c r="AX164" s="12" t="s">
        <v>71</v>
      </c>
      <c r="AY164" s="150" t="s">
        <v>144</v>
      </c>
    </row>
    <row r="165" spans="2:65" s="13" customFormat="1">
      <c r="B165" s="155"/>
      <c r="D165" s="149" t="s">
        <v>153</v>
      </c>
      <c r="E165" s="156" t="s">
        <v>1</v>
      </c>
      <c r="F165" s="157" t="s">
        <v>235</v>
      </c>
      <c r="H165" s="158">
        <v>1.71</v>
      </c>
      <c r="I165" s="159"/>
      <c r="L165" s="155"/>
      <c r="M165" s="160"/>
      <c r="T165" s="161"/>
      <c r="AT165" s="156" t="s">
        <v>153</v>
      </c>
      <c r="AU165" s="156" t="s">
        <v>81</v>
      </c>
      <c r="AV165" s="13" t="s">
        <v>81</v>
      </c>
      <c r="AW165" s="13" t="s">
        <v>28</v>
      </c>
      <c r="AX165" s="13" t="s">
        <v>71</v>
      </c>
      <c r="AY165" s="156" t="s">
        <v>144</v>
      </c>
    </row>
    <row r="166" spans="2:65" s="12" customFormat="1">
      <c r="B166" s="148"/>
      <c r="D166" s="149" t="s">
        <v>153</v>
      </c>
      <c r="E166" s="150" t="s">
        <v>1</v>
      </c>
      <c r="F166" s="151" t="s">
        <v>236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237</v>
      </c>
      <c r="H167" s="158">
        <v>8.99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71</v>
      </c>
      <c r="AY167" s="156" t="s">
        <v>144</v>
      </c>
    </row>
    <row r="168" spans="2:65" s="12" customFormat="1">
      <c r="B168" s="148"/>
      <c r="D168" s="149" t="s">
        <v>153</v>
      </c>
      <c r="E168" s="150" t="s">
        <v>1</v>
      </c>
      <c r="F168" s="151" t="s">
        <v>238</v>
      </c>
      <c r="H168" s="150" t="s">
        <v>1</v>
      </c>
      <c r="I168" s="152"/>
      <c r="L168" s="148"/>
      <c r="M168" s="153"/>
      <c r="T168" s="154"/>
      <c r="AT168" s="150" t="s">
        <v>153</v>
      </c>
      <c r="AU168" s="150" t="s">
        <v>81</v>
      </c>
      <c r="AV168" s="12" t="s">
        <v>79</v>
      </c>
      <c r="AW168" s="12" t="s">
        <v>28</v>
      </c>
      <c r="AX168" s="12" t="s">
        <v>71</v>
      </c>
      <c r="AY168" s="150" t="s">
        <v>144</v>
      </c>
    </row>
    <row r="169" spans="2:65" s="13" customFormat="1">
      <c r="B169" s="155"/>
      <c r="D169" s="149" t="s">
        <v>153</v>
      </c>
      <c r="E169" s="156" t="s">
        <v>1</v>
      </c>
      <c r="F169" s="157" t="s">
        <v>239</v>
      </c>
      <c r="H169" s="158">
        <v>9.07</v>
      </c>
      <c r="I169" s="159"/>
      <c r="L169" s="155"/>
      <c r="M169" s="160"/>
      <c r="T169" s="161"/>
      <c r="AT169" s="156" t="s">
        <v>153</v>
      </c>
      <c r="AU169" s="156" t="s">
        <v>81</v>
      </c>
      <c r="AV169" s="13" t="s">
        <v>81</v>
      </c>
      <c r="AW169" s="13" t="s">
        <v>28</v>
      </c>
      <c r="AX169" s="13" t="s">
        <v>71</v>
      </c>
      <c r="AY169" s="156" t="s">
        <v>144</v>
      </c>
    </row>
    <row r="170" spans="2:65" s="14" customFormat="1">
      <c r="B170" s="173"/>
      <c r="D170" s="149" t="s">
        <v>153</v>
      </c>
      <c r="E170" s="174" t="s">
        <v>1</v>
      </c>
      <c r="F170" s="175" t="s">
        <v>178</v>
      </c>
      <c r="H170" s="176">
        <v>19.77</v>
      </c>
      <c r="I170" s="177"/>
      <c r="L170" s="173"/>
      <c r="M170" s="178"/>
      <c r="T170" s="179"/>
      <c r="AT170" s="174" t="s">
        <v>153</v>
      </c>
      <c r="AU170" s="174" t="s">
        <v>81</v>
      </c>
      <c r="AV170" s="14" t="s">
        <v>145</v>
      </c>
      <c r="AW170" s="14" t="s">
        <v>28</v>
      </c>
      <c r="AX170" s="14" t="s">
        <v>71</v>
      </c>
      <c r="AY170" s="174" t="s">
        <v>144</v>
      </c>
    </row>
    <row r="171" spans="2:65" s="15" customFormat="1">
      <c r="B171" s="180"/>
      <c r="D171" s="149" t="s">
        <v>153</v>
      </c>
      <c r="E171" s="181" t="s">
        <v>1</v>
      </c>
      <c r="F171" s="182" t="s">
        <v>182</v>
      </c>
      <c r="H171" s="183">
        <v>37.69</v>
      </c>
      <c r="I171" s="184"/>
      <c r="L171" s="180"/>
      <c r="M171" s="185"/>
      <c r="T171" s="186"/>
      <c r="AT171" s="181" t="s">
        <v>153</v>
      </c>
      <c r="AU171" s="181" t="s">
        <v>81</v>
      </c>
      <c r="AV171" s="15" t="s">
        <v>151</v>
      </c>
      <c r="AW171" s="15" t="s">
        <v>28</v>
      </c>
      <c r="AX171" s="15" t="s">
        <v>79</v>
      </c>
      <c r="AY171" s="181" t="s">
        <v>144</v>
      </c>
    </row>
    <row r="172" spans="2:65" s="1" customFormat="1" ht="24.2" customHeight="1">
      <c r="B172" s="133"/>
      <c r="C172" s="134" t="s">
        <v>151</v>
      </c>
      <c r="D172" s="134" t="s">
        <v>147</v>
      </c>
      <c r="E172" s="135" t="s">
        <v>1366</v>
      </c>
      <c r="F172" s="136" t="s">
        <v>1367</v>
      </c>
      <c r="G172" s="137" t="s">
        <v>171</v>
      </c>
      <c r="H172" s="138">
        <v>106.274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4.5100000000000001E-3</v>
      </c>
      <c r="R172" s="144">
        <f>Q172*H172</f>
        <v>0.47929574000000003</v>
      </c>
      <c r="S172" s="144">
        <v>0</v>
      </c>
      <c r="T172" s="145">
        <f>S172*H172</f>
        <v>0</v>
      </c>
      <c r="AR172" s="146" t="s">
        <v>265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265</v>
      </c>
      <c r="BM172" s="146" t="s">
        <v>1368</v>
      </c>
    </row>
    <row r="173" spans="2:65" s="12" customFormat="1">
      <c r="B173" s="148"/>
      <c r="D173" s="149" t="s">
        <v>153</v>
      </c>
      <c r="E173" s="150" t="s">
        <v>1</v>
      </c>
      <c r="F173" s="151" t="s">
        <v>173</v>
      </c>
      <c r="H173" s="150" t="s">
        <v>1</v>
      </c>
      <c r="I173" s="152"/>
      <c r="L173" s="148"/>
      <c r="M173" s="153"/>
      <c r="T173" s="154"/>
      <c r="AT173" s="150" t="s">
        <v>153</v>
      </c>
      <c r="AU173" s="150" t="s">
        <v>81</v>
      </c>
      <c r="AV173" s="12" t="s">
        <v>79</v>
      </c>
      <c r="AW173" s="12" t="s">
        <v>28</v>
      </c>
      <c r="AX173" s="12" t="s">
        <v>71</v>
      </c>
      <c r="AY173" s="150" t="s">
        <v>144</v>
      </c>
    </row>
    <row r="174" spans="2:65" s="12" customFormat="1">
      <c r="B174" s="148"/>
      <c r="D174" s="149" t="s">
        <v>153</v>
      </c>
      <c r="E174" s="150" t="s">
        <v>1</v>
      </c>
      <c r="F174" s="151" t="s">
        <v>174</v>
      </c>
      <c r="H174" s="150" t="s">
        <v>1</v>
      </c>
      <c r="I174" s="152"/>
      <c r="L174" s="148"/>
      <c r="M174" s="153"/>
      <c r="T174" s="154"/>
      <c r="AT174" s="150" t="s">
        <v>153</v>
      </c>
      <c r="AU174" s="150" t="s">
        <v>81</v>
      </c>
      <c r="AV174" s="12" t="s">
        <v>79</v>
      </c>
      <c r="AW174" s="12" t="s">
        <v>28</v>
      </c>
      <c r="AX174" s="12" t="s">
        <v>71</v>
      </c>
      <c r="AY174" s="150" t="s">
        <v>144</v>
      </c>
    </row>
    <row r="175" spans="2:65" s="13" customFormat="1">
      <c r="B175" s="155"/>
      <c r="D175" s="149" t="s">
        <v>153</v>
      </c>
      <c r="E175" s="156" t="s">
        <v>1</v>
      </c>
      <c r="F175" s="157" t="s">
        <v>1369</v>
      </c>
      <c r="H175" s="158">
        <v>1.7529999999999999</v>
      </c>
      <c r="I175" s="159"/>
      <c r="L175" s="155"/>
      <c r="M175" s="160"/>
      <c r="T175" s="161"/>
      <c r="AT175" s="156" t="s">
        <v>153</v>
      </c>
      <c r="AU175" s="156" t="s">
        <v>81</v>
      </c>
      <c r="AV175" s="13" t="s">
        <v>81</v>
      </c>
      <c r="AW175" s="13" t="s">
        <v>28</v>
      </c>
      <c r="AX175" s="13" t="s">
        <v>71</v>
      </c>
      <c r="AY175" s="156" t="s">
        <v>144</v>
      </c>
    </row>
    <row r="176" spans="2:65" s="13" customFormat="1">
      <c r="B176" s="155"/>
      <c r="D176" s="149" t="s">
        <v>153</v>
      </c>
      <c r="E176" s="156" t="s">
        <v>1</v>
      </c>
      <c r="F176" s="157" t="s">
        <v>1370</v>
      </c>
      <c r="H176" s="158">
        <v>4.2569999999999997</v>
      </c>
      <c r="I176" s="159"/>
      <c r="L176" s="155"/>
      <c r="M176" s="160"/>
      <c r="T176" s="161"/>
      <c r="AT176" s="156" t="s">
        <v>153</v>
      </c>
      <c r="AU176" s="156" t="s">
        <v>81</v>
      </c>
      <c r="AV176" s="13" t="s">
        <v>81</v>
      </c>
      <c r="AW176" s="13" t="s">
        <v>28</v>
      </c>
      <c r="AX176" s="13" t="s">
        <v>71</v>
      </c>
      <c r="AY176" s="156" t="s">
        <v>144</v>
      </c>
    </row>
    <row r="177" spans="2:51" s="14" customFormat="1">
      <c r="B177" s="173"/>
      <c r="D177" s="149" t="s">
        <v>153</v>
      </c>
      <c r="E177" s="174" t="s">
        <v>1</v>
      </c>
      <c r="F177" s="175" t="s">
        <v>178</v>
      </c>
      <c r="H177" s="176">
        <v>6.01</v>
      </c>
      <c r="I177" s="177"/>
      <c r="L177" s="173"/>
      <c r="M177" s="178"/>
      <c r="T177" s="179"/>
      <c r="AT177" s="174" t="s">
        <v>153</v>
      </c>
      <c r="AU177" s="174" t="s">
        <v>81</v>
      </c>
      <c r="AV177" s="14" t="s">
        <v>145</v>
      </c>
      <c r="AW177" s="14" t="s">
        <v>28</v>
      </c>
      <c r="AX177" s="14" t="s">
        <v>71</v>
      </c>
      <c r="AY177" s="174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179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1371</v>
      </c>
      <c r="H179" s="158">
        <v>1.35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3" customFormat="1">
      <c r="B180" s="155"/>
      <c r="D180" s="149" t="s">
        <v>153</v>
      </c>
      <c r="E180" s="156" t="s">
        <v>1</v>
      </c>
      <c r="F180" s="157" t="s">
        <v>1372</v>
      </c>
      <c r="H180" s="158">
        <v>3.0870000000000002</v>
      </c>
      <c r="I180" s="159"/>
      <c r="L180" s="155"/>
      <c r="M180" s="160"/>
      <c r="T180" s="161"/>
      <c r="AT180" s="156" t="s">
        <v>153</v>
      </c>
      <c r="AU180" s="156" t="s">
        <v>81</v>
      </c>
      <c r="AV180" s="13" t="s">
        <v>81</v>
      </c>
      <c r="AW180" s="13" t="s">
        <v>28</v>
      </c>
      <c r="AX180" s="13" t="s">
        <v>71</v>
      </c>
      <c r="AY180" s="156" t="s">
        <v>144</v>
      </c>
    </row>
    <row r="181" spans="2:51" s="14" customFormat="1">
      <c r="B181" s="173"/>
      <c r="D181" s="149" t="s">
        <v>153</v>
      </c>
      <c r="E181" s="174" t="s">
        <v>1</v>
      </c>
      <c r="F181" s="175" t="s">
        <v>178</v>
      </c>
      <c r="H181" s="176">
        <v>4.4370000000000003</v>
      </c>
      <c r="I181" s="177"/>
      <c r="L181" s="173"/>
      <c r="M181" s="178"/>
      <c r="T181" s="179"/>
      <c r="AT181" s="174" t="s">
        <v>153</v>
      </c>
      <c r="AU181" s="174" t="s">
        <v>81</v>
      </c>
      <c r="AV181" s="14" t="s">
        <v>145</v>
      </c>
      <c r="AW181" s="14" t="s">
        <v>28</v>
      </c>
      <c r="AX181" s="14" t="s">
        <v>71</v>
      </c>
      <c r="AY181" s="174" t="s">
        <v>144</v>
      </c>
    </row>
    <row r="182" spans="2:51" s="12" customFormat="1">
      <c r="B182" s="148"/>
      <c r="D182" s="149" t="s">
        <v>153</v>
      </c>
      <c r="E182" s="150" t="s">
        <v>1</v>
      </c>
      <c r="F182" s="151" t="s">
        <v>174</v>
      </c>
      <c r="H182" s="150" t="s">
        <v>1</v>
      </c>
      <c r="I182" s="152"/>
      <c r="L182" s="148"/>
      <c r="M182" s="153"/>
      <c r="T182" s="154"/>
      <c r="AT182" s="150" t="s">
        <v>153</v>
      </c>
      <c r="AU182" s="150" t="s">
        <v>81</v>
      </c>
      <c r="AV182" s="12" t="s">
        <v>79</v>
      </c>
      <c r="AW182" s="12" t="s">
        <v>28</v>
      </c>
      <c r="AX182" s="12" t="s">
        <v>71</v>
      </c>
      <c r="AY182" s="150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230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3" customFormat="1">
      <c r="B184" s="155"/>
      <c r="D184" s="149" t="s">
        <v>153</v>
      </c>
      <c r="E184" s="156" t="s">
        <v>1</v>
      </c>
      <c r="F184" s="157" t="s">
        <v>1373</v>
      </c>
      <c r="H184" s="158">
        <v>9.6709999999999994</v>
      </c>
      <c r="I184" s="159"/>
      <c r="L184" s="155"/>
      <c r="M184" s="160"/>
      <c r="T184" s="161"/>
      <c r="AT184" s="156" t="s">
        <v>153</v>
      </c>
      <c r="AU184" s="156" t="s">
        <v>81</v>
      </c>
      <c r="AV184" s="13" t="s">
        <v>81</v>
      </c>
      <c r="AW184" s="13" t="s">
        <v>28</v>
      </c>
      <c r="AX184" s="13" t="s">
        <v>71</v>
      </c>
      <c r="AY184" s="156" t="s">
        <v>144</v>
      </c>
    </row>
    <row r="185" spans="2:51" s="12" customFormat="1">
      <c r="B185" s="148"/>
      <c r="D185" s="149" t="s">
        <v>153</v>
      </c>
      <c r="E185" s="150" t="s">
        <v>1</v>
      </c>
      <c r="F185" s="151" t="s">
        <v>232</v>
      </c>
      <c r="H185" s="150" t="s">
        <v>1</v>
      </c>
      <c r="I185" s="152"/>
      <c r="L185" s="148"/>
      <c r="M185" s="153"/>
      <c r="T185" s="154"/>
      <c r="AT185" s="150" t="s">
        <v>153</v>
      </c>
      <c r="AU185" s="150" t="s">
        <v>81</v>
      </c>
      <c r="AV185" s="12" t="s">
        <v>79</v>
      </c>
      <c r="AW185" s="12" t="s">
        <v>28</v>
      </c>
      <c r="AX185" s="12" t="s">
        <v>71</v>
      </c>
      <c r="AY185" s="150" t="s">
        <v>144</v>
      </c>
    </row>
    <row r="186" spans="2:51" s="13" customFormat="1" ht="22.5">
      <c r="B186" s="155"/>
      <c r="D186" s="149" t="s">
        <v>153</v>
      </c>
      <c r="E186" s="156" t="s">
        <v>1</v>
      </c>
      <c r="F186" s="157" t="s">
        <v>1374</v>
      </c>
      <c r="H186" s="158">
        <v>40.393999999999998</v>
      </c>
      <c r="I186" s="159"/>
      <c r="L186" s="155"/>
      <c r="M186" s="160"/>
      <c r="T186" s="161"/>
      <c r="AT186" s="156" t="s">
        <v>153</v>
      </c>
      <c r="AU186" s="156" t="s">
        <v>81</v>
      </c>
      <c r="AV186" s="13" t="s">
        <v>81</v>
      </c>
      <c r="AW186" s="13" t="s">
        <v>28</v>
      </c>
      <c r="AX186" s="13" t="s">
        <v>71</v>
      </c>
      <c r="AY186" s="156" t="s">
        <v>144</v>
      </c>
    </row>
    <row r="187" spans="2:51" s="14" customFormat="1">
      <c r="B187" s="173"/>
      <c r="D187" s="149" t="s">
        <v>153</v>
      </c>
      <c r="E187" s="174" t="s">
        <v>1</v>
      </c>
      <c r="F187" s="175" t="s">
        <v>178</v>
      </c>
      <c r="H187" s="176">
        <v>50.064999999999998</v>
      </c>
      <c r="I187" s="177"/>
      <c r="L187" s="173"/>
      <c r="M187" s="178"/>
      <c r="T187" s="179"/>
      <c r="AT187" s="174" t="s">
        <v>153</v>
      </c>
      <c r="AU187" s="174" t="s">
        <v>81</v>
      </c>
      <c r="AV187" s="14" t="s">
        <v>145</v>
      </c>
      <c r="AW187" s="14" t="s">
        <v>28</v>
      </c>
      <c r="AX187" s="14" t="s">
        <v>71</v>
      </c>
      <c r="AY187" s="174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179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2" customFormat="1">
      <c r="B189" s="148"/>
      <c r="D189" s="149" t="s">
        <v>153</v>
      </c>
      <c r="E189" s="150" t="s">
        <v>1</v>
      </c>
      <c r="F189" s="151" t="s">
        <v>234</v>
      </c>
      <c r="H189" s="150" t="s">
        <v>1</v>
      </c>
      <c r="I189" s="152"/>
      <c r="L189" s="148"/>
      <c r="M189" s="153"/>
      <c r="T189" s="154"/>
      <c r="AT189" s="150" t="s">
        <v>153</v>
      </c>
      <c r="AU189" s="150" t="s">
        <v>81</v>
      </c>
      <c r="AV189" s="12" t="s">
        <v>79</v>
      </c>
      <c r="AW189" s="12" t="s">
        <v>28</v>
      </c>
      <c r="AX189" s="12" t="s">
        <v>71</v>
      </c>
      <c r="AY189" s="150" t="s">
        <v>144</v>
      </c>
    </row>
    <row r="190" spans="2:51" s="13" customFormat="1">
      <c r="B190" s="155"/>
      <c r="D190" s="149" t="s">
        <v>153</v>
      </c>
      <c r="E190" s="156" t="s">
        <v>1</v>
      </c>
      <c r="F190" s="157" t="s">
        <v>1375</v>
      </c>
      <c r="H190" s="158">
        <v>2.4889999999999999</v>
      </c>
      <c r="I190" s="159"/>
      <c r="L190" s="155"/>
      <c r="M190" s="160"/>
      <c r="T190" s="161"/>
      <c r="AT190" s="156" t="s">
        <v>153</v>
      </c>
      <c r="AU190" s="156" t="s">
        <v>81</v>
      </c>
      <c r="AV190" s="13" t="s">
        <v>81</v>
      </c>
      <c r="AW190" s="13" t="s">
        <v>28</v>
      </c>
      <c r="AX190" s="13" t="s">
        <v>71</v>
      </c>
      <c r="AY190" s="156" t="s">
        <v>144</v>
      </c>
    </row>
    <row r="191" spans="2:51" s="12" customFormat="1">
      <c r="B191" s="148"/>
      <c r="D191" s="149" t="s">
        <v>153</v>
      </c>
      <c r="E191" s="150" t="s">
        <v>1</v>
      </c>
      <c r="F191" s="151" t="s">
        <v>236</v>
      </c>
      <c r="H191" s="150" t="s">
        <v>1</v>
      </c>
      <c r="I191" s="152"/>
      <c r="L191" s="148"/>
      <c r="M191" s="153"/>
      <c r="T191" s="154"/>
      <c r="AT191" s="150" t="s">
        <v>153</v>
      </c>
      <c r="AU191" s="150" t="s">
        <v>81</v>
      </c>
      <c r="AV191" s="12" t="s">
        <v>79</v>
      </c>
      <c r="AW191" s="12" t="s">
        <v>28</v>
      </c>
      <c r="AX191" s="12" t="s">
        <v>71</v>
      </c>
      <c r="AY191" s="150" t="s">
        <v>144</v>
      </c>
    </row>
    <row r="192" spans="2:51" s="13" customFormat="1">
      <c r="B192" s="155"/>
      <c r="D192" s="149" t="s">
        <v>153</v>
      </c>
      <c r="E192" s="156" t="s">
        <v>1</v>
      </c>
      <c r="F192" s="157" t="s">
        <v>1376</v>
      </c>
      <c r="H192" s="158">
        <v>11.355</v>
      </c>
      <c r="I192" s="159"/>
      <c r="L192" s="155"/>
      <c r="M192" s="160"/>
      <c r="T192" s="161"/>
      <c r="AT192" s="156" t="s">
        <v>153</v>
      </c>
      <c r="AU192" s="156" t="s">
        <v>81</v>
      </c>
      <c r="AV192" s="13" t="s">
        <v>81</v>
      </c>
      <c r="AW192" s="13" t="s">
        <v>28</v>
      </c>
      <c r="AX192" s="13" t="s">
        <v>71</v>
      </c>
      <c r="AY192" s="156" t="s">
        <v>144</v>
      </c>
    </row>
    <row r="193" spans="2:65" s="12" customFormat="1">
      <c r="B193" s="148"/>
      <c r="D193" s="149" t="s">
        <v>153</v>
      </c>
      <c r="E193" s="150" t="s">
        <v>1</v>
      </c>
      <c r="F193" s="151" t="s">
        <v>238</v>
      </c>
      <c r="H193" s="150" t="s">
        <v>1</v>
      </c>
      <c r="I193" s="152"/>
      <c r="L193" s="148"/>
      <c r="M193" s="153"/>
      <c r="T193" s="154"/>
      <c r="AT193" s="150" t="s">
        <v>153</v>
      </c>
      <c r="AU193" s="150" t="s">
        <v>81</v>
      </c>
      <c r="AV193" s="12" t="s">
        <v>79</v>
      </c>
      <c r="AW193" s="12" t="s">
        <v>28</v>
      </c>
      <c r="AX193" s="12" t="s">
        <v>71</v>
      </c>
      <c r="AY193" s="150" t="s">
        <v>144</v>
      </c>
    </row>
    <row r="194" spans="2:65" s="13" customFormat="1" ht="22.5">
      <c r="B194" s="155"/>
      <c r="D194" s="149" t="s">
        <v>153</v>
      </c>
      <c r="E194" s="156" t="s">
        <v>1</v>
      </c>
      <c r="F194" s="157" t="s">
        <v>1377</v>
      </c>
      <c r="H194" s="158">
        <v>31.917999999999999</v>
      </c>
      <c r="I194" s="159"/>
      <c r="L194" s="155"/>
      <c r="M194" s="160"/>
      <c r="T194" s="161"/>
      <c r="AT194" s="156" t="s">
        <v>153</v>
      </c>
      <c r="AU194" s="156" t="s">
        <v>81</v>
      </c>
      <c r="AV194" s="13" t="s">
        <v>81</v>
      </c>
      <c r="AW194" s="13" t="s">
        <v>28</v>
      </c>
      <c r="AX194" s="13" t="s">
        <v>71</v>
      </c>
      <c r="AY194" s="156" t="s">
        <v>144</v>
      </c>
    </row>
    <row r="195" spans="2:65" s="14" customFormat="1">
      <c r="B195" s="173"/>
      <c r="D195" s="149" t="s">
        <v>153</v>
      </c>
      <c r="E195" s="174" t="s">
        <v>1</v>
      </c>
      <c r="F195" s="175" t="s">
        <v>178</v>
      </c>
      <c r="H195" s="176">
        <v>45.762</v>
      </c>
      <c r="I195" s="177"/>
      <c r="L195" s="173"/>
      <c r="M195" s="178"/>
      <c r="T195" s="179"/>
      <c r="AT195" s="174" t="s">
        <v>153</v>
      </c>
      <c r="AU195" s="174" t="s">
        <v>81</v>
      </c>
      <c r="AV195" s="14" t="s">
        <v>145</v>
      </c>
      <c r="AW195" s="14" t="s">
        <v>28</v>
      </c>
      <c r="AX195" s="14" t="s">
        <v>71</v>
      </c>
      <c r="AY195" s="174" t="s">
        <v>144</v>
      </c>
    </row>
    <row r="196" spans="2:65" s="15" customFormat="1">
      <c r="B196" s="180"/>
      <c r="D196" s="149" t="s">
        <v>153</v>
      </c>
      <c r="E196" s="181" t="s">
        <v>1</v>
      </c>
      <c r="F196" s="182" t="s">
        <v>182</v>
      </c>
      <c r="H196" s="183">
        <v>106.274</v>
      </c>
      <c r="I196" s="184"/>
      <c r="L196" s="180"/>
      <c r="M196" s="185"/>
      <c r="T196" s="186"/>
      <c r="AT196" s="181" t="s">
        <v>153</v>
      </c>
      <c r="AU196" s="181" t="s">
        <v>81</v>
      </c>
      <c r="AV196" s="15" t="s">
        <v>151</v>
      </c>
      <c r="AW196" s="15" t="s">
        <v>28</v>
      </c>
      <c r="AX196" s="15" t="s">
        <v>79</v>
      </c>
      <c r="AY196" s="181" t="s">
        <v>144</v>
      </c>
    </row>
    <row r="197" spans="2:65" s="1" customFormat="1" ht="33" customHeight="1">
      <c r="B197" s="133"/>
      <c r="C197" s="134" t="s">
        <v>184</v>
      </c>
      <c r="D197" s="134" t="s">
        <v>147</v>
      </c>
      <c r="E197" s="135" t="s">
        <v>1378</v>
      </c>
      <c r="F197" s="136" t="s">
        <v>1379</v>
      </c>
      <c r="G197" s="137" t="s">
        <v>491</v>
      </c>
      <c r="H197" s="187"/>
      <c r="I197" s="139"/>
      <c r="J197" s="140">
        <f>ROUND(I197*H197,2)</f>
        <v>0</v>
      </c>
      <c r="K197" s="141"/>
      <c r="L197" s="32"/>
      <c r="M197" s="142" t="s">
        <v>1</v>
      </c>
      <c r="N197" s="143" t="s">
        <v>36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265</v>
      </c>
      <c r="AT197" s="146" t="s">
        <v>147</v>
      </c>
      <c r="AU197" s="146" t="s">
        <v>81</v>
      </c>
      <c r="AY197" s="17" t="s">
        <v>144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79</v>
      </c>
      <c r="BK197" s="147">
        <f>ROUND(I197*H197,2)</f>
        <v>0</v>
      </c>
      <c r="BL197" s="17" t="s">
        <v>265</v>
      </c>
      <c r="BM197" s="146" t="s">
        <v>1380</v>
      </c>
    </row>
    <row r="198" spans="2:65" s="11" customFormat="1" ht="22.9" customHeight="1">
      <c r="B198" s="121"/>
      <c r="D198" s="122" t="s">
        <v>70</v>
      </c>
      <c r="E198" s="131" t="s">
        <v>828</v>
      </c>
      <c r="F198" s="131" t="s">
        <v>829</v>
      </c>
      <c r="I198" s="124"/>
      <c r="J198" s="132">
        <f>BK198</f>
        <v>0</v>
      </c>
      <c r="L198" s="121"/>
      <c r="M198" s="126"/>
      <c r="P198" s="127">
        <f>SUM(P199:P204)</f>
        <v>0</v>
      </c>
      <c r="R198" s="127">
        <f>SUM(R199:R204)</f>
        <v>1.22395E-2</v>
      </c>
      <c r="T198" s="128">
        <f>SUM(T199:T204)</f>
        <v>0</v>
      </c>
      <c r="AR198" s="122" t="s">
        <v>81</v>
      </c>
      <c r="AT198" s="129" t="s">
        <v>70</v>
      </c>
      <c r="AU198" s="129" t="s">
        <v>79</v>
      </c>
      <c r="AY198" s="122" t="s">
        <v>144</v>
      </c>
      <c r="BK198" s="130">
        <f>SUM(BK199:BK204)</f>
        <v>0</v>
      </c>
    </row>
    <row r="199" spans="2:65" s="1" customFormat="1" ht="24.2" customHeight="1">
      <c r="B199" s="133"/>
      <c r="C199" s="193" t="s">
        <v>190</v>
      </c>
      <c r="D199" s="193" t="s">
        <v>147</v>
      </c>
      <c r="E199" s="194" t="s">
        <v>1381</v>
      </c>
      <c r="F199" s="195" t="s">
        <v>1382</v>
      </c>
      <c r="G199" s="196" t="s">
        <v>171</v>
      </c>
      <c r="H199" s="197">
        <v>6.3579999999999997</v>
      </c>
      <c r="I199" s="198"/>
      <c r="J199" s="198">
        <f>ROUND(I199*H199,2)</f>
        <v>0</v>
      </c>
      <c r="K199" s="141"/>
      <c r="L199" s="32"/>
      <c r="M199" s="142" t="s">
        <v>1</v>
      </c>
      <c r="N199" s="143" t="s">
        <v>36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265</v>
      </c>
      <c r="AT199" s="146" t="s">
        <v>147</v>
      </c>
      <c r="AU199" s="146" t="s">
        <v>81</v>
      </c>
      <c r="AY199" s="17" t="s">
        <v>144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79</v>
      </c>
      <c r="BK199" s="147">
        <f>ROUND(I199*H199,2)</f>
        <v>0</v>
      </c>
      <c r="BL199" s="17" t="s">
        <v>265</v>
      </c>
      <c r="BM199" s="146" t="s">
        <v>1728</v>
      </c>
    </row>
    <row r="200" spans="2:65" s="13" customFormat="1">
      <c r="B200" s="155"/>
      <c r="D200" s="149" t="s">
        <v>153</v>
      </c>
      <c r="E200" s="156" t="s">
        <v>1</v>
      </c>
      <c r="F200" s="157" t="s">
        <v>1384</v>
      </c>
      <c r="H200" s="158">
        <v>6.3579999999999997</v>
      </c>
      <c r="I200" s="159"/>
      <c r="L200" s="155"/>
      <c r="M200" s="160"/>
      <c r="T200" s="161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71</v>
      </c>
      <c r="AY200" s="156" t="s">
        <v>144</v>
      </c>
    </row>
    <row r="201" spans="2:65" s="14" customFormat="1">
      <c r="B201" s="173"/>
      <c r="D201" s="149" t="s">
        <v>153</v>
      </c>
      <c r="E201" s="174" t="s">
        <v>1</v>
      </c>
      <c r="F201" s="175" t="s">
        <v>178</v>
      </c>
      <c r="H201" s="176">
        <v>6.3579999999999997</v>
      </c>
      <c r="I201" s="177"/>
      <c r="L201" s="173"/>
      <c r="M201" s="178"/>
      <c r="T201" s="179"/>
      <c r="AT201" s="174" t="s">
        <v>153</v>
      </c>
      <c r="AU201" s="174" t="s">
        <v>81</v>
      </c>
      <c r="AV201" s="14" t="s">
        <v>145</v>
      </c>
      <c r="AW201" s="14" t="s">
        <v>28</v>
      </c>
      <c r="AX201" s="14" t="s">
        <v>79</v>
      </c>
      <c r="AY201" s="174" t="s">
        <v>144</v>
      </c>
    </row>
    <row r="202" spans="2:65" s="1" customFormat="1" ht="24.2" customHeight="1">
      <c r="B202" s="133"/>
      <c r="C202" s="162" t="s">
        <v>195</v>
      </c>
      <c r="D202" s="162" t="s">
        <v>163</v>
      </c>
      <c r="E202" s="163" t="s">
        <v>1385</v>
      </c>
      <c r="F202" s="164" t="s">
        <v>1386</v>
      </c>
      <c r="G202" s="165" t="s">
        <v>171</v>
      </c>
      <c r="H202" s="166">
        <v>6.9939999999999998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36</v>
      </c>
      <c r="P202" s="144">
        <f>O202*H202</f>
        <v>0</v>
      </c>
      <c r="Q202" s="144">
        <v>1.75E-3</v>
      </c>
      <c r="R202" s="144">
        <f>Q202*H202</f>
        <v>1.22395E-2</v>
      </c>
      <c r="S202" s="144">
        <v>0</v>
      </c>
      <c r="T202" s="145">
        <f>S202*H202</f>
        <v>0</v>
      </c>
      <c r="AR202" s="146" t="s">
        <v>355</v>
      </c>
      <c r="AT202" s="146" t="s">
        <v>163</v>
      </c>
      <c r="AU202" s="146" t="s">
        <v>81</v>
      </c>
      <c r="AY202" s="17" t="s">
        <v>144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79</v>
      </c>
      <c r="BK202" s="147">
        <f>ROUND(I202*H202,2)</f>
        <v>0</v>
      </c>
      <c r="BL202" s="17" t="s">
        <v>265</v>
      </c>
      <c r="BM202" s="146" t="s">
        <v>1387</v>
      </c>
    </row>
    <row r="203" spans="2:65" s="13" customFormat="1">
      <c r="B203" s="155"/>
      <c r="D203" s="149" t="s">
        <v>153</v>
      </c>
      <c r="F203" s="157" t="s">
        <v>1388</v>
      </c>
      <c r="H203" s="158">
        <v>6.9939999999999998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3</v>
      </c>
      <c r="AX203" s="13" t="s">
        <v>79</v>
      </c>
      <c r="AY203" s="156" t="s">
        <v>144</v>
      </c>
    </row>
    <row r="204" spans="2:65" s="1" customFormat="1" ht="24.2" customHeight="1">
      <c r="B204" s="133"/>
      <c r="C204" s="134" t="s">
        <v>166</v>
      </c>
      <c r="D204" s="134" t="s">
        <v>147</v>
      </c>
      <c r="E204" s="135" t="s">
        <v>833</v>
      </c>
      <c r="F204" s="136" t="s">
        <v>834</v>
      </c>
      <c r="G204" s="137" t="s">
        <v>491</v>
      </c>
      <c r="H204" s="187"/>
      <c r="I204" s="139"/>
      <c r="J204" s="140">
        <f>ROUND(I204*H204,2)</f>
        <v>0</v>
      </c>
      <c r="K204" s="141"/>
      <c r="L204" s="32"/>
      <c r="M204" s="142" t="s">
        <v>1</v>
      </c>
      <c r="N204" s="143" t="s">
        <v>36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265</v>
      </c>
      <c r="AT204" s="146" t="s">
        <v>147</v>
      </c>
      <c r="AU204" s="146" t="s">
        <v>81</v>
      </c>
      <c r="AY204" s="17" t="s">
        <v>144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79</v>
      </c>
      <c r="BK204" s="147">
        <f>ROUND(I204*H204,2)</f>
        <v>0</v>
      </c>
      <c r="BL204" s="17" t="s">
        <v>265</v>
      </c>
      <c r="BM204" s="146" t="s">
        <v>1729</v>
      </c>
    </row>
    <row r="205" spans="2:65" s="11" customFormat="1" ht="22.9" customHeight="1">
      <c r="B205" s="121"/>
      <c r="D205" s="122" t="s">
        <v>70</v>
      </c>
      <c r="E205" s="131" t="s">
        <v>1084</v>
      </c>
      <c r="F205" s="131" t="s">
        <v>1166</v>
      </c>
      <c r="I205" s="124"/>
      <c r="J205" s="132">
        <f>BK205</f>
        <v>0</v>
      </c>
      <c r="L205" s="121"/>
      <c r="M205" s="126"/>
      <c r="P205" s="127">
        <f>SUM(P206:P212)</f>
        <v>0</v>
      </c>
      <c r="R205" s="127">
        <f>SUM(R206:R212)</f>
        <v>1.7699999999999999E-3</v>
      </c>
      <c r="T205" s="128">
        <f>SUM(T206:T212)</f>
        <v>0</v>
      </c>
      <c r="AR205" s="122" t="s">
        <v>81</v>
      </c>
      <c r="AT205" s="129" t="s">
        <v>70</v>
      </c>
      <c r="AU205" s="129" t="s">
        <v>79</v>
      </c>
      <c r="AY205" s="122" t="s">
        <v>144</v>
      </c>
      <c r="BK205" s="130">
        <f>SUM(BK206:BK212)</f>
        <v>0</v>
      </c>
    </row>
    <row r="206" spans="2:65" s="1" customFormat="1" ht="16.5" customHeight="1">
      <c r="B206" s="133"/>
      <c r="C206" s="193" t="s">
        <v>203</v>
      </c>
      <c r="D206" s="193" t="s">
        <v>147</v>
      </c>
      <c r="E206" s="194" t="s">
        <v>1396</v>
      </c>
      <c r="F206" s="195" t="s">
        <v>1397</v>
      </c>
      <c r="G206" s="196" t="s">
        <v>318</v>
      </c>
      <c r="H206" s="197">
        <v>4</v>
      </c>
      <c r="I206" s="198"/>
      <c r="J206" s="198">
        <f>ROUND(I206*H206,2)</f>
        <v>0</v>
      </c>
      <c r="K206" s="141"/>
      <c r="L206" s="32"/>
      <c r="M206" s="142" t="s">
        <v>1</v>
      </c>
      <c r="N206" s="143" t="s">
        <v>36</v>
      </c>
      <c r="P206" s="144">
        <f>O206*H206</f>
        <v>0</v>
      </c>
      <c r="Q206" s="144">
        <v>1.8000000000000001E-4</v>
      </c>
      <c r="R206" s="144">
        <f>Q206*H206</f>
        <v>7.2000000000000005E-4</v>
      </c>
      <c r="S206" s="144">
        <v>0</v>
      </c>
      <c r="T206" s="145">
        <f>S206*H206</f>
        <v>0</v>
      </c>
      <c r="AR206" s="146" t="s">
        <v>265</v>
      </c>
      <c r="AT206" s="146" t="s">
        <v>147</v>
      </c>
      <c r="AU206" s="146" t="s">
        <v>81</v>
      </c>
      <c r="AY206" s="17" t="s">
        <v>144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79</v>
      </c>
      <c r="BK206" s="147">
        <f>ROUND(I206*H206,2)</f>
        <v>0</v>
      </c>
      <c r="BL206" s="17" t="s">
        <v>265</v>
      </c>
      <c r="BM206" s="146" t="s">
        <v>1730</v>
      </c>
    </row>
    <row r="207" spans="2:65" s="12" customFormat="1">
      <c r="B207" s="148"/>
      <c r="D207" s="149" t="s">
        <v>153</v>
      </c>
      <c r="E207" s="150" t="s">
        <v>1</v>
      </c>
      <c r="F207" s="151" t="s">
        <v>1399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1400</v>
      </c>
      <c r="H208" s="158">
        <v>4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79</v>
      </c>
      <c r="AY208" s="156" t="s">
        <v>144</v>
      </c>
    </row>
    <row r="209" spans="2:65" s="1" customFormat="1" ht="24.2" customHeight="1">
      <c r="B209" s="133"/>
      <c r="C209" s="193" t="s">
        <v>209</v>
      </c>
      <c r="D209" s="193" t="s">
        <v>147</v>
      </c>
      <c r="E209" s="194" t="s">
        <v>1401</v>
      </c>
      <c r="F209" s="195" t="s">
        <v>1402</v>
      </c>
      <c r="G209" s="196" t="s">
        <v>318</v>
      </c>
      <c r="H209" s="197">
        <v>7</v>
      </c>
      <c r="I209" s="198"/>
      <c r="J209" s="198">
        <f>ROUND(I209*H209,2)</f>
        <v>0</v>
      </c>
      <c r="K209" s="141"/>
      <c r="L209" s="32"/>
      <c r="M209" s="142" t="s">
        <v>1</v>
      </c>
      <c r="N209" s="143" t="s">
        <v>36</v>
      </c>
      <c r="P209" s="144">
        <f>O209*H209</f>
        <v>0</v>
      </c>
      <c r="Q209" s="144">
        <v>1.4999999999999999E-4</v>
      </c>
      <c r="R209" s="144">
        <f>Q209*H209</f>
        <v>1.0499999999999999E-3</v>
      </c>
      <c r="S209" s="144">
        <v>0</v>
      </c>
      <c r="T209" s="145">
        <f>S209*H209</f>
        <v>0</v>
      </c>
      <c r="AR209" s="146" t="s">
        <v>265</v>
      </c>
      <c r="AT209" s="146" t="s">
        <v>147</v>
      </c>
      <c r="AU209" s="146" t="s">
        <v>81</v>
      </c>
      <c r="AY209" s="17" t="s">
        <v>144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79</v>
      </c>
      <c r="BK209" s="147">
        <f>ROUND(I209*H209,2)</f>
        <v>0</v>
      </c>
      <c r="BL209" s="17" t="s">
        <v>265</v>
      </c>
      <c r="BM209" s="146" t="s">
        <v>1731</v>
      </c>
    </row>
    <row r="210" spans="2:65" s="12" customFormat="1">
      <c r="B210" s="148"/>
      <c r="D210" s="149" t="s">
        <v>153</v>
      </c>
      <c r="E210" s="150" t="s">
        <v>1</v>
      </c>
      <c r="F210" s="151" t="s">
        <v>1399</v>
      </c>
      <c r="H210" s="150" t="s">
        <v>1</v>
      </c>
      <c r="I210" s="152"/>
      <c r="L210" s="148"/>
      <c r="M210" s="153"/>
      <c r="T210" s="154"/>
      <c r="AT210" s="150" t="s">
        <v>153</v>
      </c>
      <c r="AU210" s="150" t="s">
        <v>81</v>
      </c>
      <c r="AV210" s="12" t="s">
        <v>79</v>
      </c>
      <c r="AW210" s="12" t="s">
        <v>28</v>
      </c>
      <c r="AX210" s="12" t="s">
        <v>71</v>
      </c>
      <c r="AY210" s="150" t="s">
        <v>144</v>
      </c>
    </row>
    <row r="211" spans="2:65" s="13" customFormat="1">
      <c r="B211" s="155"/>
      <c r="D211" s="149" t="s">
        <v>153</v>
      </c>
      <c r="E211" s="156" t="s">
        <v>1</v>
      </c>
      <c r="F211" s="157" t="s">
        <v>195</v>
      </c>
      <c r="H211" s="158">
        <v>7</v>
      </c>
      <c r="I211" s="159"/>
      <c r="L211" s="155"/>
      <c r="M211" s="160"/>
      <c r="T211" s="161"/>
      <c r="AT211" s="156" t="s">
        <v>153</v>
      </c>
      <c r="AU211" s="156" t="s">
        <v>81</v>
      </c>
      <c r="AV211" s="13" t="s">
        <v>81</v>
      </c>
      <c r="AW211" s="13" t="s">
        <v>28</v>
      </c>
      <c r="AX211" s="13" t="s">
        <v>79</v>
      </c>
      <c r="AY211" s="156" t="s">
        <v>144</v>
      </c>
    </row>
    <row r="212" spans="2:65" s="1" customFormat="1" ht="24.2" customHeight="1">
      <c r="B212" s="133"/>
      <c r="C212" s="193" t="s">
        <v>214</v>
      </c>
      <c r="D212" s="193" t="s">
        <v>147</v>
      </c>
      <c r="E212" s="194" t="s">
        <v>1404</v>
      </c>
      <c r="F212" s="195" t="s">
        <v>1405</v>
      </c>
      <c r="G212" s="196" t="s">
        <v>491</v>
      </c>
      <c r="H212" s="197"/>
      <c r="I212" s="198"/>
      <c r="J212" s="198">
        <f>ROUND(I212*H212,2)</f>
        <v>0</v>
      </c>
      <c r="K212" s="141"/>
      <c r="L212" s="32"/>
      <c r="M212" s="142" t="s">
        <v>1</v>
      </c>
      <c r="N212" s="143" t="s">
        <v>36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265</v>
      </c>
      <c r="AT212" s="146" t="s">
        <v>147</v>
      </c>
      <c r="AU212" s="146" t="s">
        <v>81</v>
      </c>
      <c r="AY212" s="17" t="s">
        <v>144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79</v>
      </c>
      <c r="BK212" s="147">
        <f>ROUND(I212*H212,2)</f>
        <v>0</v>
      </c>
      <c r="BL212" s="17" t="s">
        <v>265</v>
      </c>
      <c r="BM212" s="146" t="s">
        <v>1732</v>
      </c>
    </row>
    <row r="213" spans="2:65" s="11" customFormat="1" ht="22.9" customHeight="1">
      <c r="B213" s="121"/>
      <c r="D213" s="122" t="s">
        <v>70</v>
      </c>
      <c r="E213" s="131" t="s">
        <v>1407</v>
      </c>
      <c r="F213" s="131" t="s">
        <v>1408</v>
      </c>
      <c r="I213" s="124"/>
      <c r="J213" s="132">
        <f>BK213</f>
        <v>0</v>
      </c>
      <c r="L213" s="121"/>
      <c r="M213" s="126"/>
      <c r="P213" s="127">
        <f>SUM(P214:P216)</f>
        <v>0</v>
      </c>
      <c r="R213" s="127">
        <f>SUM(R214:R216)</f>
        <v>0</v>
      </c>
      <c r="T213" s="128">
        <f>SUM(T214:T216)</f>
        <v>0</v>
      </c>
      <c r="AR213" s="122" t="s">
        <v>81</v>
      </c>
      <c r="AT213" s="129" t="s">
        <v>70</v>
      </c>
      <c r="AU213" s="129" t="s">
        <v>79</v>
      </c>
      <c r="AY213" s="122" t="s">
        <v>144</v>
      </c>
      <c r="BK213" s="130">
        <f>SUM(BK214:BK216)</f>
        <v>0</v>
      </c>
    </row>
    <row r="214" spans="2:65" s="1" customFormat="1" ht="24.2" customHeight="1">
      <c r="B214" s="133"/>
      <c r="C214" s="193" t="s">
        <v>219</v>
      </c>
      <c r="D214" s="193" t="s">
        <v>147</v>
      </c>
      <c r="E214" s="194" t="s">
        <v>1409</v>
      </c>
      <c r="F214" s="195" t="s">
        <v>1410</v>
      </c>
      <c r="G214" s="196" t="s">
        <v>349</v>
      </c>
      <c r="H214" s="197">
        <v>1</v>
      </c>
      <c r="I214" s="198"/>
      <c r="J214" s="198">
        <f>ROUND(I214*H214,2)</f>
        <v>0</v>
      </c>
      <c r="K214" s="141"/>
      <c r="L214" s="32"/>
      <c r="M214" s="142" t="s">
        <v>1</v>
      </c>
      <c r="N214" s="143" t="s">
        <v>36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265</v>
      </c>
      <c r="AT214" s="146" t="s">
        <v>147</v>
      </c>
      <c r="AU214" s="146" t="s">
        <v>81</v>
      </c>
      <c r="AY214" s="17" t="s">
        <v>144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79</v>
      </c>
      <c r="BK214" s="147">
        <f>ROUND(I214*H214,2)</f>
        <v>0</v>
      </c>
      <c r="BL214" s="17" t="s">
        <v>265</v>
      </c>
      <c r="BM214" s="146" t="s">
        <v>1733</v>
      </c>
    </row>
    <row r="215" spans="2:65" s="1" customFormat="1" ht="21.75" customHeight="1">
      <c r="B215" s="133"/>
      <c r="C215" s="193" t="s">
        <v>224</v>
      </c>
      <c r="D215" s="193" t="s">
        <v>147</v>
      </c>
      <c r="E215" s="194" t="s">
        <v>1412</v>
      </c>
      <c r="F215" s="195" t="s">
        <v>1413</v>
      </c>
      <c r="G215" s="196" t="s">
        <v>279</v>
      </c>
      <c r="H215" s="197">
        <v>9</v>
      </c>
      <c r="I215" s="198"/>
      <c r="J215" s="198">
        <f>ROUND(I215*H215,2)</f>
        <v>0</v>
      </c>
      <c r="K215" s="141"/>
      <c r="L215" s="32"/>
      <c r="M215" s="142" t="s">
        <v>1</v>
      </c>
      <c r="N215" s="143" t="s">
        <v>36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265</v>
      </c>
      <c r="AT215" s="146" t="s">
        <v>147</v>
      </c>
      <c r="AU215" s="146" t="s">
        <v>81</v>
      </c>
      <c r="AY215" s="17" t="s">
        <v>144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79</v>
      </c>
      <c r="BK215" s="147">
        <f>ROUND(I215*H215,2)</f>
        <v>0</v>
      </c>
      <c r="BL215" s="17" t="s">
        <v>265</v>
      </c>
      <c r="BM215" s="146" t="s">
        <v>1734</v>
      </c>
    </row>
    <row r="216" spans="2:65" s="1" customFormat="1" ht="24.2" customHeight="1">
      <c r="B216" s="133"/>
      <c r="C216" s="193" t="s">
        <v>242</v>
      </c>
      <c r="D216" s="193" t="s">
        <v>147</v>
      </c>
      <c r="E216" s="194" t="s">
        <v>1415</v>
      </c>
      <c r="F216" s="195" t="s">
        <v>1416</v>
      </c>
      <c r="G216" s="196" t="s">
        <v>491</v>
      </c>
      <c r="H216" s="197"/>
      <c r="I216" s="198"/>
      <c r="J216" s="198">
        <f>ROUND(I216*H216,2)</f>
        <v>0</v>
      </c>
      <c r="K216" s="141"/>
      <c r="L216" s="32"/>
      <c r="M216" s="142" t="s">
        <v>1</v>
      </c>
      <c r="N216" s="143" t="s">
        <v>36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265</v>
      </c>
      <c r="AT216" s="146" t="s">
        <v>147</v>
      </c>
      <c r="AU216" s="146" t="s">
        <v>81</v>
      </c>
      <c r="AY216" s="17" t="s">
        <v>144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79</v>
      </c>
      <c r="BK216" s="147">
        <f>ROUND(I216*H216,2)</f>
        <v>0</v>
      </c>
      <c r="BL216" s="17" t="s">
        <v>265</v>
      </c>
      <c r="BM216" s="146" t="s">
        <v>1735</v>
      </c>
    </row>
    <row r="217" spans="2:65" s="11" customFormat="1" ht="22.9" customHeight="1">
      <c r="B217" s="121"/>
      <c r="D217" s="122" t="s">
        <v>70</v>
      </c>
      <c r="E217" s="131" t="s">
        <v>474</v>
      </c>
      <c r="F217" s="131" t="s">
        <v>475</v>
      </c>
      <c r="I217" s="124"/>
      <c r="J217" s="132">
        <f>BK217</f>
        <v>0</v>
      </c>
      <c r="L217" s="121"/>
      <c r="M217" s="126"/>
      <c r="P217" s="127">
        <f>P218</f>
        <v>0</v>
      </c>
      <c r="R217" s="127">
        <f>R218</f>
        <v>8.2400000000000008E-3</v>
      </c>
      <c r="T217" s="128">
        <f>T218</f>
        <v>0</v>
      </c>
      <c r="AR217" s="122" t="s">
        <v>81</v>
      </c>
      <c r="AT217" s="129" t="s">
        <v>70</v>
      </c>
      <c r="AU217" s="129" t="s">
        <v>79</v>
      </c>
      <c r="AY217" s="122" t="s">
        <v>144</v>
      </c>
      <c r="BK217" s="130">
        <f>BK218</f>
        <v>0</v>
      </c>
    </row>
    <row r="218" spans="2:65" s="1" customFormat="1" ht="21.75" customHeight="1">
      <c r="B218" s="133"/>
      <c r="C218" s="134" t="s">
        <v>8</v>
      </c>
      <c r="D218" s="134" t="s">
        <v>147</v>
      </c>
      <c r="E218" s="135" t="s">
        <v>1418</v>
      </c>
      <c r="F218" s="136" t="s">
        <v>1419</v>
      </c>
      <c r="G218" s="137" t="s">
        <v>171</v>
      </c>
      <c r="H218" s="138">
        <v>4</v>
      </c>
      <c r="I218" s="139"/>
      <c r="J218" s="140">
        <f>ROUND(I218*H218,2)</f>
        <v>0</v>
      </c>
      <c r="K218" s="141"/>
      <c r="L218" s="32"/>
      <c r="M218" s="142" t="s">
        <v>1</v>
      </c>
      <c r="N218" s="143" t="s">
        <v>36</v>
      </c>
      <c r="P218" s="144">
        <f>O218*H218</f>
        <v>0</v>
      </c>
      <c r="Q218" s="144">
        <v>2.0600000000000002E-3</v>
      </c>
      <c r="R218" s="144">
        <f>Q218*H218</f>
        <v>8.2400000000000008E-3</v>
      </c>
      <c r="S218" s="144">
        <v>0</v>
      </c>
      <c r="T218" s="145">
        <f>S218*H218</f>
        <v>0</v>
      </c>
      <c r="AR218" s="146" t="s">
        <v>265</v>
      </c>
      <c r="AT218" s="146" t="s">
        <v>147</v>
      </c>
      <c r="AU218" s="146" t="s">
        <v>81</v>
      </c>
      <c r="AY218" s="17" t="s">
        <v>144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79</v>
      </c>
      <c r="BK218" s="147">
        <f>ROUND(I218*H218,2)</f>
        <v>0</v>
      </c>
      <c r="BL218" s="17" t="s">
        <v>265</v>
      </c>
      <c r="BM218" s="146" t="s">
        <v>1420</v>
      </c>
    </row>
    <row r="219" spans="2:65" s="11" customFormat="1" ht="22.9" customHeight="1">
      <c r="B219" s="121"/>
      <c r="D219" s="122" t="s">
        <v>70</v>
      </c>
      <c r="E219" s="131" t="s">
        <v>493</v>
      </c>
      <c r="F219" s="131" t="s">
        <v>494</v>
      </c>
      <c r="I219" s="124"/>
      <c r="J219" s="132">
        <f>BK219</f>
        <v>0</v>
      </c>
      <c r="L219" s="121"/>
      <c r="M219" s="126"/>
      <c r="P219" s="127">
        <f>SUM(P220:P319)</f>
        <v>0</v>
      </c>
      <c r="R219" s="127">
        <f>SUM(R220:R319)</f>
        <v>4.190027810000001</v>
      </c>
      <c r="T219" s="128">
        <f>SUM(T220:T319)</f>
        <v>0</v>
      </c>
      <c r="AR219" s="122" t="s">
        <v>81</v>
      </c>
      <c r="AT219" s="129" t="s">
        <v>70</v>
      </c>
      <c r="AU219" s="129" t="s">
        <v>79</v>
      </c>
      <c r="AY219" s="122" t="s">
        <v>144</v>
      </c>
      <c r="BK219" s="130">
        <f>SUM(BK220:BK319)</f>
        <v>0</v>
      </c>
    </row>
    <row r="220" spans="2:65" s="1" customFormat="1" ht="33" customHeight="1">
      <c r="B220" s="133"/>
      <c r="C220" s="134" t="s">
        <v>265</v>
      </c>
      <c r="D220" s="134" t="s">
        <v>147</v>
      </c>
      <c r="E220" s="135" t="s">
        <v>1421</v>
      </c>
      <c r="F220" s="136" t="s">
        <v>1422</v>
      </c>
      <c r="G220" s="137" t="s">
        <v>171</v>
      </c>
      <c r="H220" s="138">
        <v>34.133000000000003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36</v>
      </c>
      <c r="P220" s="144">
        <f>O220*H220</f>
        <v>0</v>
      </c>
      <c r="Q220" s="144">
        <v>3.236E-2</v>
      </c>
      <c r="R220" s="144">
        <f>Q220*H220</f>
        <v>1.10454388</v>
      </c>
      <c r="S220" s="144">
        <v>0</v>
      </c>
      <c r="T220" s="145">
        <f>S220*H220</f>
        <v>0</v>
      </c>
      <c r="AR220" s="146" t="s">
        <v>265</v>
      </c>
      <c r="AT220" s="146" t="s">
        <v>147</v>
      </c>
      <c r="AU220" s="146" t="s">
        <v>81</v>
      </c>
      <c r="AY220" s="17" t="s">
        <v>144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79</v>
      </c>
      <c r="BK220" s="147">
        <f>ROUND(I220*H220,2)</f>
        <v>0</v>
      </c>
      <c r="BL220" s="17" t="s">
        <v>265</v>
      </c>
      <c r="BM220" s="146" t="s">
        <v>1423</v>
      </c>
    </row>
    <row r="221" spans="2:65" s="12" customFormat="1">
      <c r="B221" s="148"/>
      <c r="D221" s="149" t="s">
        <v>153</v>
      </c>
      <c r="E221" s="150" t="s">
        <v>1</v>
      </c>
      <c r="F221" s="151" t="s">
        <v>174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1424</v>
      </c>
      <c r="H222" s="158">
        <v>11.138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179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 ht="22.5">
      <c r="B224" s="155"/>
      <c r="D224" s="149" t="s">
        <v>153</v>
      </c>
      <c r="E224" s="156" t="s">
        <v>1</v>
      </c>
      <c r="F224" s="157" t="s">
        <v>1425</v>
      </c>
      <c r="H224" s="158">
        <v>22.995000000000001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5" customFormat="1">
      <c r="B225" s="180"/>
      <c r="D225" s="149" t="s">
        <v>153</v>
      </c>
      <c r="E225" s="181" t="s">
        <v>1</v>
      </c>
      <c r="F225" s="182" t="s">
        <v>182</v>
      </c>
      <c r="H225" s="183">
        <v>34.133000000000003</v>
      </c>
      <c r="I225" s="184"/>
      <c r="L225" s="180"/>
      <c r="M225" s="185"/>
      <c r="T225" s="186"/>
      <c r="AT225" s="181" t="s">
        <v>153</v>
      </c>
      <c r="AU225" s="181" t="s">
        <v>81</v>
      </c>
      <c r="AV225" s="15" t="s">
        <v>151</v>
      </c>
      <c r="AW225" s="15" t="s">
        <v>28</v>
      </c>
      <c r="AX225" s="15" t="s">
        <v>79</v>
      </c>
      <c r="AY225" s="181" t="s">
        <v>144</v>
      </c>
    </row>
    <row r="226" spans="2:65" s="1" customFormat="1" ht="33" customHeight="1">
      <c r="B226" s="133"/>
      <c r="C226" s="134" t="s">
        <v>276</v>
      </c>
      <c r="D226" s="134" t="s">
        <v>147</v>
      </c>
      <c r="E226" s="135" t="s">
        <v>1426</v>
      </c>
      <c r="F226" s="136" t="s">
        <v>1427</v>
      </c>
      <c r="G226" s="137" t="s">
        <v>171</v>
      </c>
      <c r="H226" s="138">
        <v>14.35</v>
      </c>
      <c r="I226" s="139"/>
      <c r="J226" s="140">
        <f>ROUND(I226*H226,2)</f>
        <v>0</v>
      </c>
      <c r="K226" s="141"/>
      <c r="L226" s="32"/>
      <c r="M226" s="142" t="s">
        <v>1</v>
      </c>
      <c r="N226" s="143" t="s">
        <v>36</v>
      </c>
      <c r="P226" s="144">
        <f>O226*H226</f>
        <v>0</v>
      </c>
      <c r="Q226" s="144">
        <v>3.4169999999999999E-2</v>
      </c>
      <c r="R226" s="144">
        <f>Q226*H226</f>
        <v>0.49033949999999998</v>
      </c>
      <c r="S226" s="144">
        <v>0</v>
      </c>
      <c r="T226" s="145">
        <f>S226*H226</f>
        <v>0</v>
      </c>
      <c r="AR226" s="146" t="s">
        <v>265</v>
      </c>
      <c r="AT226" s="146" t="s">
        <v>147</v>
      </c>
      <c r="AU226" s="146" t="s">
        <v>81</v>
      </c>
      <c r="AY226" s="17" t="s">
        <v>144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7" t="s">
        <v>79</v>
      </c>
      <c r="BK226" s="147">
        <f>ROUND(I226*H226,2)</f>
        <v>0</v>
      </c>
      <c r="BL226" s="17" t="s">
        <v>265</v>
      </c>
      <c r="BM226" s="146" t="s">
        <v>1428</v>
      </c>
    </row>
    <row r="227" spans="2:65" s="12" customFormat="1">
      <c r="B227" s="148"/>
      <c r="D227" s="149" t="s">
        <v>153</v>
      </c>
      <c r="E227" s="150" t="s">
        <v>1</v>
      </c>
      <c r="F227" s="151" t="s">
        <v>174</v>
      </c>
      <c r="H227" s="150" t="s">
        <v>1</v>
      </c>
      <c r="I227" s="152"/>
      <c r="L227" s="148"/>
      <c r="M227" s="153"/>
      <c r="T227" s="154"/>
      <c r="AT227" s="150" t="s">
        <v>153</v>
      </c>
      <c r="AU227" s="150" t="s">
        <v>81</v>
      </c>
      <c r="AV227" s="12" t="s">
        <v>79</v>
      </c>
      <c r="AW227" s="12" t="s">
        <v>28</v>
      </c>
      <c r="AX227" s="12" t="s">
        <v>71</v>
      </c>
      <c r="AY227" s="150" t="s">
        <v>144</v>
      </c>
    </row>
    <row r="228" spans="2:65" s="13" customFormat="1">
      <c r="B228" s="155"/>
      <c r="D228" s="149" t="s">
        <v>153</v>
      </c>
      <c r="E228" s="156" t="s">
        <v>1</v>
      </c>
      <c r="F228" s="157" t="s">
        <v>1429</v>
      </c>
      <c r="H228" s="158">
        <v>6.35</v>
      </c>
      <c r="I228" s="159"/>
      <c r="L228" s="155"/>
      <c r="M228" s="160"/>
      <c r="T228" s="161"/>
      <c r="AT228" s="156" t="s">
        <v>153</v>
      </c>
      <c r="AU228" s="156" t="s">
        <v>81</v>
      </c>
      <c r="AV228" s="13" t="s">
        <v>81</v>
      </c>
      <c r="AW228" s="13" t="s">
        <v>28</v>
      </c>
      <c r="AX228" s="13" t="s">
        <v>71</v>
      </c>
      <c r="AY228" s="156" t="s">
        <v>144</v>
      </c>
    </row>
    <row r="229" spans="2:65" s="12" customFormat="1">
      <c r="B229" s="148"/>
      <c r="D229" s="149" t="s">
        <v>153</v>
      </c>
      <c r="E229" s="150" t="s">
        <v>1</v>
      </c>
      <c r="F229" s="151" t="s">
        <v>179</v>
      </c>
      <c r="H229" s="150" t="s">
        <v>1</v>
      </c>
      <c r="I229" s="152"/>
      <c r="L229" s="148"/>
      <c r="M229" s="153"/>
      <c r="T229" s="154"/>
      <c r="AT229" s="150" t="s">
        <v>153</v>
      </c>
      <c r="AU229" s="150" t="s">
        <v>81</v>
      </c>
      <c r="AV229" s="12" t="s">
        <v>79</v>
      </c>
      <c r="AW229" s="12" t="s">
        <v>28</v>
      </c>
      <c r="AX229" s="12" t="s">
        <v>71</v>
      </c>
      <c r="AY229" s="150" t="s">
        <v>144</v>
      </c>
    </row>
    <row r="230" spans="2:65" s="13" customFormat="1">
      <c r="B230" s="155"/>
      <c r="D230" s="149" t="s">
        <v>153</v>
      </c>
      <c r="E230" s="156" t="s">
        <v>1</v>
      </c>
      <c r="F230" s="157" t="s">
        <v>1430</v>
      </c>
      <c r="H230" s="158">
        <v>8</v>
      </c>
      <c r="I230" s="159"/>
      <c r="L230" s="155"/>
      <c r="M230" s="160"/>
      <c r="T230" s="161"/>
      <c r="AT230" s="156" t="s">
        <v>153</v>
      </c>
      <c r="AU230" s="156" t="s">
        <v>81</v>
      </c>
      <c r="AV230" s="13" t="s">
        <v>81</v>
      </c>
      <c r="AW230" s="13" t="s">
        <v>28</v>
      </c>
      <c r="AX230" s="13" t="s">
        <v>71</v>
      </c>
      <c r="AY230" s="156" t="s">
        <v>144</v>
      </c>
    </row>
    <row r="231" spans="2:65" s="15" customFormat="1">
      <c r="B231" s="180"/>
      <c r="D231" s="149" t="s">
        <v>153</v>
      </c>
      <c r="E231" s="181" t="s">
        <v>1</v>
      </c>
      <c r="F231" s="182" t="s">
        <v>182</v>
      </c>
      <c r="H231" s="183">
        <v>14.35</v>
      </c>
      <c r="I231" s="184"/>
      <c r="L231" s="180"/>
      <c r="M231" s="185"/>
      <c r="T231" s="186"/>
      <c r="AT231" s="181" t="s">
        <v>153</v>
      </c>
      <c r="AU231" s="181" t="s">
        <v>81</v>
      </c>
      <c r="AV231" s="15" t="s">
        <v>151</v>
      </c>
      <c r="AW231" s="15" t="s">
        <v>28</v>
      </c>
      <c r="AX231" s="15" t="s">
        <v>79</v>
      </c>
      <c r="AY231" s="181" t="s">
        <v>144</v>
      </c>
    </row>
    <row r="232" spans="2:65" s="1" customFormat="1" ht="33" customHeight="1">
      <c r="B232" s="133"/>
      <c r="C232" s="134" t="s">
        <v>286</v>
      </c>
      <c r="D232" s="134" t="s">
        <v>147</v>
      </c>
      <c r="E232" s="135" t="s">
        <v>1431</v>
      </c>
      <c r="F232" s="136" t="s">
        <v>1432</v>
      </c>
      <c r="G232" s="137" t="s">
        <v>171</v>
      </c>
      <c r="H232" s="138">
        <v>2.25</v>
      </c>
      <c r="I232" s="139"/>
      <c r="J232" s="140">
        <f>ROUND(I232*H232,2)</f>
        <v>0</v>
      </c>
      <c r="K232" s="141"/>
      <c r="L232" s="32"/>
      <c r="M232" s="142" t="s">
        <v>1</v>
      </c>
      <c r="N232" s="143" t="s">
        <v>36</v>
      </c>
      <c r="P232" s="144">
        <f>O232*H232</f>
        <v>0</v>
      </c>
      <c r="Q232" s="144">
        <v>5.9709999999999999E-2</v>
      </c>
      <c r="R232" s="144">
        <f>Q232*H232</f>
        <v>0.13434750000000001</v>
      </c>
      <c r="S232" s="144">
        <v>0</v>
      </c>
      <c r="T232" s="145">
        <f>S232*H232</f>
        <v>0</v>
      </c>
      <c r="AR232" s="146" t="s">
        <v>265</v>
      </c>
      <c r="AT232" s="146" t="s">
        <v>147</v>
      </c>
      <c r="AU232" s="146" t="s">
        <v>81</v>
      </c>
      <c r="AY232" s="17" t="s">
        <v>144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79</v>
      </c>
      <c r="BK232" s="147">
        <f>ROUND(I232*H232,2)</f>
        <v>0</v>
      </c>
      <c r="BL232" s="17" t="s">
        <v>265</v>
      </c>
      <c r="BM232" s="146" t="s">
        <v>1433</v>
      </c>
    </row>
    <row r="233" spans="2:65" s="12" customFormat="1">
      <c r="B233" s="148"/>
      <c r="D233" s="149" t="s">
        <v>153</v>
      </c>
      <c r="E233" s="150" t="s">
        <v>1</v>
      </c>
      <c r="F233" s="151" t="s">
        <v>179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1434</v>
      </c>
      <c r="H234" s="158">
        <v>2.25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5" customFormat="1">
      <c r="B235" s="180"/>
      <c r="D235" s="149" t="s">
        <v>153</v>
      </c>
      <c r="E235" s="181" t="s">
        <v>1</v>
      </c>
      <c r="F235" s="182" t="s">
        <v>182</v>
      </c>
      <c r="H235" s="183">
        <v>2.25</v>
      </c>
      <c r="I235" s="184"/>
      <c r="L235" s="180"/>
      <c r="M235" s="185"/>
      <c r="T235" s="186"/>
      <c r="AT235" s="181" t="s">
        <v>153</v>
      </c>
      <c r="AU235" s="181" t="s">
        <v>81</v>
      </c>
      <c r="AV235" s="15" t="s">
        <v>151</v>
      </c>
      <c r="AW235" s="15" t="s">
        <v>28</v>
      </c>
      <c r="AX235" s="15" t="s">
        <v>79</v>
      </c>
      <c r="AY235" s="181" t="s">
        <v>144</v>
      </c>
    </row>
    <row r="236" spans="2:65" s="1" customFormat="1" ht="21.75" customHeight="1">
      <c r="B236" s="133"/>
      <c r="C236" s="134" t="s">
        <v>293</v>
      </c>
      <c r="D236" s="134" t="s">
        <v>147</v>
      </c>
      <c r="E236" s="135" t="s">
        <v>1435</v>
      </c>
      <c r="F236" s="136" t="s">
        <v>1436</v>
      </c>
      <c r="G236" s="137" t="s">
        <v>279</v>
      </c>
      <c r="H236" s="138">
        <v>41.4</v>
      </c>
      <c r="I236" s="139"/>
      <c r="J236" s="140">
        <f>ROUND(I236*H236,2)</f>
        <v>0</v>
      </c>
      <c r="K236" s="141"/>
      <c r="L236" s="32"/>
      <c r="M236" s="142" t="s">
        <v>1</v>
      </c>
      <c r="N236" s="143" t="s">
        <v>36</v>
      </c>
      <c r="P236" s="144">
        <f>O236*H236</f>
        <v>0</v>
      </c>
      <c r="Q236" s="144">
        <v>5.1900000000000002E-3</v>
      </c>
      <c r="R236" s="144">
        <f>Q236*H236</f>
        <v>0.214866</v>
      </c>
      <c r="S236" s="144">
        <v>0</v>
      </c>
      <c r="T236" s="145">
        <f>S236*H236</f>
        <v>0</v>
      </c>
      <c r="AR236" s="146" t="s">
        <v>265</v>
      </c>
      <c r="AT236" s="146" t="s">
        <v>147</v>
      </c>
      <c r="AU236" s="146" t="s">
        <v>81</v>
      </c>
      <c r="AY236" s="17" t="s">
        <v>144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79</v>
      </c>
      <c r="BK236" s="147">
        <f>ROUND(I236*H236,2)</f>
        <v>0</v>
      </c>
      <c r="BL236" s="17" t="s">
        <v>265</v>
      </c>
      <c r="BM236" s="146" t="s">
        <v>1437</v>
      </c>
    </row>
    <row r="237" spans="2:65" s="12" customFormat="1">
      <c r="B237" s="148"/>
      <c r="D237" s="149" t="s">
        <v>153</v>
      </c>
      <c r="E237" s="150" t="s">
        <v>1</v>
      </c>
      <c r="F237" s="151" t="s">
        <v>1438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1439</v>
      </c>
      <c r="H238" s="158">
        <v>14.85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179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1440</v>
      </c>
      <c r="H240" s="158">
        <v>26.55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5" customFormat="1">
      <c r="B241" s="180"/>
      <c r="D241" s="149" t="s">
        <v>153</v>
      </c>
      <c r="E241" s="181" t="s">
        <v>1</v>
      </c>
      <c r="F241" s="182" t="s">
        <v>182</v>
      </c>
      <c r="H241" s="183">
        <v>41.4</v>
      </c>
      <c r="I241" s="184"/>
      <c r="L241" s="180"/>
      <c r="M241" s="185"/>
      <c r="T241" s="186"/>
      <c r="AT241" s="181" t="s">
        <v>153</v>
      </c>
      <c r="AU241" s="181" t="s">
        <v>81</v>
      </c>
      <c r="AV241" s="15" t="s">
        <v>151</v>
      </c>
      <c r="AW241" s="15" t="s">
        <v>28</v>
      </c>
      <c r="AX241" s="15" t="s">
        <v>79</v>
      </c>
      <c r="AY241" s="181" t="s">
        <v>144</v>
      </c>
    </row>
    <row r="242" spans="2:65" s="1" customFormat="1" ht="44.25" customHeight="1">
      <c r="B242" s="133"/>
      <c r="C242" s="134" t="s">
        <v>298</v>
      </c>
      <c r="D242" s="134" t="s">
        <v>147</v>
      </c>
      <c r="E242" s="135" t="s">
        <v>1441</v>
      </c>
      <c r="F242" s="136" t="s">
        <v>1442</v>
      </c>
      <c r="G242" s="137" t="s">
        <v>171</v>
      </c>
      <c r="H242" s="138">
        <v>17.882999999999999</v>
      </c>
      <c r="I242" s="139"/>
      <c r="J242" s="140">
        <f>ROUND(I242*H242,2)</f>
        <v>0</v>
      </c>
      <c r="K242" s="141"/>
      <c r="L242" s="32"/>
      <c r="M242" s="142" t="s">
        <v>1</v>
      </c>
      <c r="N242" s="143" t="s">
        <v>36</v>
      </c>
      <c r="P242" s="144">
        <f>O242*H242</f>
        <v>0</v>
      </c>
      <c r="Q242" s="144">
        <v>1.7809999999999999E-2</v>
      </c>
      <c r="R242" s="144">
        <f>Q242*H242</f>
        <v>0.31849622999999999</v>
      </c>
      <c r="S242" s="144">
        <v>0</v>
      </c>
      <c r="T242" s="145">
        <f>S242*H242</f>
        <v>0</v>
      </c>
      <c r="AR242" s="146" t="s">
        <v>265</v>
      </c>
      <c r="AT242" s="146" t="s">
        <v>147</v>
      </c>
      <c r="AU242" s="146" t="s">
        <v>81</v>
      </c>
      <c r="AY242" s="17" t="s">
        <v>144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7" t="s">
        <v>79</v>
      </c>
      <c r="BK242" s="147">
        <f>ROUND(I242*H242,2)</f>
        <v>0</v>
      </c>
      <c r="BL242" s="17" t="s">
        <v>265</v>
      </c>
      <c r="BM242" s="146" t="s">
        <v>1443</v>
      </c>
    </row>
    <row r="243" spans="2:65" s="12" customFormat="1">
      <c r="B243" s="148"/>
      <c r="D243" s="149" t="s">
        <v>153</v>
      </c>
      <c r="E243" s="150" t="s">
        <v>1</v>
      </c>
      <c r="F243" s="151" t="s">
        <v>174</v>
      </c>
      <c r="H243" s="150" t="s">
        <v>1</v>
      </c>
      <c r="I243" s="152"/>
      <c r="L243" s="148"/>
      <c r="M243" s="153"/>
      <c r="T243" s="154"/>
      <c r="AT243" s="150" t="s">
        <v>153</v>
      </c>
      <c r="AU243" s="150" t="s">
        <v>81</v>
      </c>
      <c r="AV243" s="12" t="s">
        <v>79</v>
      </c>
      <c r="AW243" s="12" t="s">
        <v>28</v>
      </c>
      <c r="AX243" s="12" t="s">
        <v>71</v>
      </c>
      <c r="AY243" s="150" t="s">
        <v>144</v>
      </c>
    </row>
    <row r="244" spans="2:65" s="13" customFormat="1">
      <c r="B244" s="155"/>
      <c r="D244" s="149" t="s">
        <v>153</v>
      </c>
      <c r="E244" s="156" t="s">
        <v>1</v>
      </c>
      <c r="F244" s="157" t="s">
        <v>1444</v>
      </c>
      <c r="H244" s="158">
        <v>12.263</v>
      </c>
      <c r="I244" s="159"/>
      <c r="L244" s="155"/>
      <c r="M244" s="160"/>
      <c r="T244" s="161"/>
      <c r="AT244" s="156" t="s">
        <v>153</v>
      </c>
      <c r="AU244" s="156" t="s">
        <v>81</v>
      </c>
      <c r="AV244" s="13" t="s">
        <v>81</v>
      </c>
      <c r="AW244" s="13" t="s">
        <v>28</v>
      </c>
      <c r="AX244" s="13" t="s">
        <v>71</v>
      </c>
      <c r="AY244" s="156" t="s">
        <v>144</v>
      </c>
    </row>
    <row r="245" spans="2:65" s="12" customFormat="1">
      <c r="B245" s="148"/>
      <c r="D245" s="149" t="s">
        <v>153</v>
      </c>
      <c r="E245" s="150" t="s">
        <v>1</v>
      </c>
      <c r="F245" s="151" t="s">
        <v>179</v>
      </c>
      <c r="H245" s="150" t="s">
        <v>1</v>
      </c>
      <c r="I245" s="152"/>
      <c r="L245" s="148"/>
      <c r="M245" s="153"/>
      <c r="T245" s="154"/>
      <c r="AT245" s="150" t="s">
        <v>153</v>
      </c>
      <c r="AU245" s="150" t="s">
        <v>81</v>
      </c>
      <c r="AV245" s="12" t="s">
        <v>79</v>
      </c>
      <c r="AW245" s="12" t="s">
        <v>28</v>
      </c>
      <c r="AX245" s="12" t="s">
        <v>71</v>
      </c>
      <c r="AY245" s="150" t="s">
        <v>144</v>
      </c>
    </row>
    <row r="246" spans="2:65" s="13" customFormat="1">
      <c r="B246" s="155"/>
      <c r="D246" s="149" t="s">
        <v>153</v>
      </c>
      <c r="E246" s="156" t="s">
        <v>1</v>
      </c>
      <c r="F246" s="157" t="s">
        <v>1445</v>
      </c>
      <c r="H246" s="158">
        <v>5.62</v>
      </c>
      <c r="I246" s="159"/>
      <c r="L246" s="155"/>
      <c r="M246" s="160"/>
      <c r="T246" s="161"/>
      <c r="AT246" s="156" t="s">
        <v>153</v>
      </c>
      <c r="AU246" s="156" t="s">
        <v>81</v>
      </c>
      <c r="AV246" s="13" t="s">
        <v>81</v>
      </c>
      <c r="AW246" s="13" t="s">
        <v>28</v>
      </c>
      <c r="AX246" s="13" t="s">
        <v>71</v>
      </c>
      <c r="AY246" s="156" t="s">
        <v>144</v>
      </c>
    </row>
    <row r="247" spans="2:65" s="15" customFormat="1">
      <c r="B247" s="180"/>
      <c r="D247" s="149" t="s">
        <v>153</v>
      </c>
      <c r="E247" s="181" t="s">
        <v>1</v>
      </c>
      <c r="F247" s="182" t="s">
        <v>182</v>
      </c>
      <c r="H247" s="183">
        <v>17.882999999999999</v>
      </c>
      <c r="I247" s="184"/>
      <c r="L247" s="180"/>
      <c r="M247" s="185"/>
      <c r="T247" s="186"/>
      <c r="AT247" s="181" t="s">
        <v>153</v>
      </c>
      <c r="AU247" s="181" t="s">
        <v>81</v>
      </c>
      <c r="AV247" s="15" t="s">
        <v>151</v>
      </c>
      <c r="AW247" s="15" t="s">
        <v>28</v>
      </c>
      <c r="AX247" s="15" t="s">
        <v>79</v>
      </c>
      <c r="AY247" s="181" t="s">
        <v>144</v>
      </c>
    </row>
    <row r="248" spans="2:65" s="1" customFormat="1" ht="44.25" customHeight="1">
      <c r="B248" s="133"/>
      <c r="C248" s="134" t="s">
        <v>7</v>
      </c>
      <c r="D248" s="134" t="s">
        <v>147</v>
      </c>
      <c r="E248" s="135" t="s">
        <v>1446</v>
      </c>
      <c r="F248" s="136" t="s">
        <v>1447</v>
      </c>
      <c r="G248" s="137" t="s">
        <v>171</v>
      </c>
      <c r="H248" s="138">
        <v>8.06</v>
      </c>
      <c r="I248" s="139"/>
      <c r="J248" s="140">
        <f>ROUND(I248*H248,2)</f>
        <v>0</v>
      </c>
      <c r="K248" s="141"/>
      <c r="L248" s="32"/>
      <c r="M248" s="142" t="s">
        <v>1</v>
      </c>
      <c r="N248" s="143" t="s">
        <v>36</v>
      </c>
      <c r="P248" s="144">
        <f>O248*H248</f>
        <v>0</v>
      </c>
      <c r="Q248" s="144">
        <v>3.0720000000000001E-2</v>
      </c>
      <c r="R248" s="144">
        <f>Q248*H248</f>
        <v>0.24760320000000002</v>
      </c>
      <c r="S248" s="144">
        <v>0</v>
      </c>
      <c r="T248" s="145">
        <f>S248*H248</f>
        <v>0</v>
      </c>
      <c r="AR248" s="146" t="s">
        <v>265</v>
      </c>
      <c r="AT248" s="146" t="s">
        <v>147</v>
      </c>
      <c r="AU248" s="146" t="s">
        <v>81</v>
      </c>
      <c r="AY248" s="17" t="s">
        <v>144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7" t="s">
        <v>79</v>
      </c>
      <c r="BK248" s="147">
        <f>ROUND(I248*H248,2)</f>
        <v>0</v>
      </c>
      <c r="BL248" s="17" t="s">
        <v>265</v>
      </c>
      <c r="BM248" s="146" t="s">
        <v>1448</v>
      </c>
    </row>
    <row r="249" spans="2:65" s="12" customFormat="1">
      <c r="B249" s="148"/>
      <c r="D249" s="149" t="s">
        <v>153</v>
      </c>
      <c r="E249" s="150" t="s">
        <v>1</v>
      </c>
      <c r="F249" s="151" t="s">
        <v>174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1449</v>
      </c>
      <c r="H250" s="158">
        <v>3.64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2" customFormat="1">
      <c r="B251" s="148"/>
      <c r="D251" s="149" t="s">
        <v>153</v>
      </c>
      <c r="E251" s="150" t="s">
        <v>1</v>
      </c>
      <c r="F251" s="151" t="s">
        <v>179</v>
      </c>
      <c r="H251" s="150" t="s">
        <v>1</v>
      </c>
      <c r="I251" s="152"/>
      <c r="L251" s="148"/>
      <c r="M251" s="153"/>
      <c r="T251" s="154"/>
      <c r="AT251" s="150" t="s">
        <v>153</v>
      </c>
      <c r="AU251" s="150" t="s">
        <v>81</v>
      </c>
      <c r="AV251" s="12" t="s">
        <v>79</v>
      </c>
      <c r="AW251" s="12" t="s">
        <v>28</v>
      </c>
      <c r="AX251" s="12" t="s">
        <v>71</v>
      </c>
      <c r="AY251" s="150" t="s">
        <v>144</v>
      </c>
    </row>
    <row r="252" spans="2:65" s="13" customFormat="1">
      <c r="B252" s="155"/>
      <c r="D252" s="149" t="s">
        <v>153</v>
      </c>
      <c r="E252" s="156" t="s">
        <v>1</v>
      </c>
      <c r="F252" s="157" t="s">
        <v>1450</v>
      </c>
      <c r="H252" s="158">
        <v>4.42</v>
      </c>
      <c r="I252" s="159"/>
      <c r="L252" s="155"/>
      <c r="M252" s="160"/>
      <c r="T252" s="161"/>
      <c r="AT252" s="156" t="s">
        <v>153</v>
      </c>
      <c r="AU252" s="156" t="s">
        <v>81</v>
      </c>
      <c r="AV252" s="13" t="s">
        <v>81</v>
      </c>
      <c r="AW252" s="13" t="s">
        <v>28</v>
      </c>
      <c r="AX252" s="13" t="s">
        <v>71</v>
      </c>
      <c r="AY252" s="156" t="s">
        <v>144</v>
      </c>
    </row>
    <row r="253" spans="2:65" s="15" customFormat="1">
      <c r="B253" s="180"/>
      <c r="D253" s="149" t="s">
        <v>153</v>
      </c>
      <c r="E253" s="181" t="s">
        <v>1</v>
      </c>
      <c r="F253" s="182" t="s">
        <v>182</v>
      </c>
      <c r="H253" s="183">
        <v>8.06</v>
      </c>
      <c r="I253" s="184"/>
      <c r="L253" s="180"/>
      <c r="M253" s="185"/>
      <c r="T253" s="186"/>
      <c r="AT253" s="181" t="s">
        <v>153</v>
      </c>
      <c r="AU253" s="181" t="s">
        <v>81</v>
      </c>
      <c r="AV253" s="15" t="s">
        <v>151</v>
      </c>
      <c r="AW253" s="15" t="s">
        <v>28</v>
      </c>
      <c r="AX253" s="15" t="s">
        <v>79</v>
      </c>
      <c r="AY253" s="181" t="s">
        <v>144</v>
      </c>
    </row>
    <row r="254" spans="2:65" s="1" customFormat="1" ht="24.2" customHeight="1">
      <c r="B254" s="133"/>
      <c r="C254" s="134" t="s">
        <v>308</v>
      </c>
      <c r="D254" s="134" t="s">
        <v>147</v>
      </c>
      <c r="E254" s="135" t="s">
        <v>1451</v>
      </c>
      <c r="F254" s="136" t="s">
        <v>1452</v>
      </c>
      <c r="G254" s="137" t="s">
        <v>171</v>
      </c>
      <c r="H254" s="138">
        <v>5.89</v>
      </c>
      <c r="I254" s="139"/>
      <c r="J254" s="140">
        <f>ROUND(I254*H254,2)</f>
        <v>0</v>
      </c>
      <c r="K254" s="141"/>
      <c r="L254" s="32"/>
      <c r="M254" s="142" t="s">
        <v>1</v>
      </c>
      <c r="N254" s="143" t="s">
        <v>36</v>
      </c>
      <c r="P254" s="144">
        <f>O254*H254</f>
        <v>0</v>
      </c>
      <c r="Q254" s="144">
        <v>1.259E-2</v>
      </c>
      <c r="R254" s="144">
        <f>Q254*H254</f>
        <v>7.4155100000000002E-2</v>
      </c>
      <c r="S254" s="144">
        <v>0</v>
      </c>
      <c r="T254" s="145">
        <f>S254*H254</f>
        <v>0</v>
      </c>
      <c r="AR254" s="146" t="s">
        <v>265</v>
      </c>
      <c r="AT254" s="146" t="s">
        <v>147</v>
      </c>
      <c r="AU254" s="146" t="s">
        <v>81</v>
      </c>
      <c r="AY254" s="17" t="s">
        <v>144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7" t="s">
        <v>79</v>
      </c>
      <c r="BK254" s="147">
        <f>ROUND(I254*H254,2)</f>
        <v>0</v>
      </c>
      <c r="BL254" s="17" t="s">
        <v>265</v>
      </c>
      <c r="BM254" s="146" t="s">
        <v>1453</v>
      </c>
    </row>
    <row r="255" spans="2:65" s="12" customFormat="1">
      <c r="B255" s="148"/>
      <c r="D255" s="149" t="s">
        <v>153</v>
      </c>
      <c r="E255" s="150" t="s">
        <v>1</v>
      </c>
      <c r="F255" s="151" t="s">
        <v>174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2" customFormat="1">
      <c r="B256" s="148"/>
      <c r="D256" s="149" t="s">
        <v>153</v>
      </c>
      <c r="E256" s="150" t="s">
        <v>1</v>
      </c>
      <c r="F256" s="151" t="s">
        <v>270</v>
      </c>
      <c r="H256" s="150" t="s">
        <v>1</v>
      </c>
      <c r="I256" s="152"/>
      <c r="L256" s="148"/>
      <c r="M256" s="153"/>
      <c r="T256" s="154"/>
      <c r="AT256" s="150" t="s">
        <v>153</v>
      </c>
      <c r="AU256" s="150" t="s">
        <v>81</v>
      </c>
      <c r="AV256" s="12" t="s">
        <v>79</v>
      </c>
      <c r="AW256" s="12" t="s">
        <v>28</v>
      </c>
      <c r="AX256" s="12" t="s">
        <v>71</v>
      </c>
      <c r="AY256" s="150" t="s">
        <v>144</v>
      </c>
    </row>
    <row r="257" spans="2:65" s="13" customFormat="1">
      <c r="B257" s="155"/>
      <c r="D257" s="149" t="s">
        <v>153</v>
      </c>
      <c r="E257" s="156" t="s">
        <v>1</v>
      </c>
      <c r="F257" s="157" t="s">
        <v>1454</v>
      </c>
      <c r="H257" s="158">
        <v>2.65</v>
      </c>
      <c r="I257" s="159"/>
      <c r="L257" s="155"/>
      <c r="M257" s="160"/>
      <c r="T257" s="161"/>
      <c r="AT257" s="156" t="s">
        <v>153</v>
      </c>
      <c r="AU257" s="156" t="s">
        <v>81</v>
      </c>
      <c r="AV257" s="13" t="s">
        <v>81</v>
      </c>
      <c r="AW257" s="13" t="s">
        <v>28</v>
      </c>
      <c r="AX257" s="13" t="s">
        <v>71</v>
      </c>
      <c r="AY257" s="156" t="s">
        <v>144</v>
      </c>
    </row>
    <row r="258" spans="2:65" s="14" customFormat="1">
      <c r="B258" s="173"/>
      <c r="D258" s="149" t="s">
        <v>153</v>
      </c>
      <c r="E258" s="174" t="s">
        <v>1</v>
      </c>
      <c r="F258" s="175" t="s">
        <v>178</v>
      </c>
      <c r="H258" s="176">
        <v>2.65</v>
      </c>
      <c r="I258" s="177"/>
      <c r="L258" s="173"/>
      <c r="M258" s="178"/>
      <c r="T258" s="179"/>
      <c r="AT258" s="174" t="s">
        <v>153</v>
      </c>
      <c r="AU258" s="174" t="s">
        <v>81</v>
      </c>
      <c r="AV258" s="14" t="s">
        <v>145</v>
      </c>
      <c r="AW258" s="14" t="s">
        <v>28</v>
      </c>
      <c r="AX258" s="14" t="s">
        <v>71</v>
      </c>
      <c r="AY258" s="174" t="s">
        <v>144</v>
      </c>
    </row>
    <row r="259" spans="2:65" s="12" customFormat="1">
      <c r="B259" s="148"/>
      <c r="D259" s="149" t="s">
        <v>153</v>
      </c>
      <c r="E259" s="150" t="s">
        <v>1</v>
      </c>
      <c r="F259" s="151" t="s">
        <v>179</v>
      </c>
      <c r="H259" s="150" t="s">
        <v>1</v>
      </c>
      <c r="I259" s="152"/>
      <c r="L259" s="148"/>
      <c r="M259" s="153"/>
      <c r="T259" s="154"/>
      <c r="AT259" s="150" t="s">
        <v>153</v>
      </c>
      <c r="AU259" s="150" t="s">
        <v>81</v>
      </c>
      <c r="AV259" s="12" t="s">
        <v>79</v>
      </c>
      <c r="AW259" s="12" t="s">
        <v>28</v>
      </c>
      <c r="AX259" s="12" t="s">
        <v>71</v>
      </c>
      <c r="AY259" s="150" t="s">
        <v>144</v>
      </c>
    </row>
    <row r="260" spans="2:65" s="12" customFormat="1">
      <c r="B260" s="148"/>
      <c r="D260" s="149" t="s">
        <v>153</v>
      </c>
      <c r="E260" s="150" t="s">
        <v>1</v>
      </c>
      <c r="F260" s="151" t="s">
        <v>272</v>
      </c>
      <c r="H260" s="150" t="s">
        <v>1</v>
      </c>
      <c r="I260" s="152"/>
      <c r="L260" s="148"/>
      <c r="M260" s="153"/>
      <c r="T260" s="154"/>
      <c r="AT260" s="150" t="s">
        <v>153</v>
      </c>
      <c r="AU260" s="150" t="s">
        <v>81</v>
      </c>
      <c r="AV260" s="12" t="s">
        <v>79</v>
      </c>
      <c r="AW260" s="12" t="s">
        <v>28</v>
      </c>
      <c r="AX260" s="12" t="s">
        <v>71</v>
      </c>
      <c r="AY260" s="150" t="s">
        <v>144</v>
      </c>
    </row>
    <row r="261" spans="2:65" s="13" customFormat="1">
      <c r="B261" s="155"/>
      <c r="D261" s="149" t="s">
        <v>153</v>
      </c>
      <c r="E261" s="156" t="s">
        <v>1</v>
      </c>
      <c r="F261" s="157" t="s">
        <v>1455</v>
      </c>
      <c r="H261" s="158">
        <v>3.24</v>
      </c>
      <c r="I261" s="159"/>
      <c r="L261" s="155"/>
      <c r="M261" s="160"/>
      <c r="T261" s="161"/>
      <c r="AT261" s="156" t="s">
        <v>153</v>
      </c>
      <c r="AU261" s="156" t="s">
        <v>81</v>
      </c>
      <c r="AV261" s="13" t="s">
        <v>81</v>
      </c>
      <c r="AW261" s="13" t="s">
        <v>28</v>
      </c>
      <c r="AX261" s="13" t="s">
        <v>71</v>
      </c>
      <c r="AY261" s="156" t="s">
        <v>144</v>
      </c>
    </row>
    <row r="262" spans="2:65" s="14" customFormat="1">
      <c r="B262" s="173"/>
      <c r="D262" s="149" t="s">
        <v>153</v>
      </c>
      <c r="E262" s="174" t="s">
        <v>1</v>
      </c>
      <c r="F262" s="175" t="s">
        <v>178</v>
      </c>
      <c r="H262" s="176">
        <v>3.24</v>
      </c>
      <c r="I262" s="177"/>
      <c r="L262" s="173"/>
      <c r="M262" s="178"/>
      <c r="T262" s="179"/>
      <c r="AT262" s="174" t="s">
        <v>153</v>
      </c>
      <c r="AU262" s="174" t="s">
        <v>81</v>
      </c>
      <c r="AV262" s="14" t="s">
        <v>145</v>
      </c>
      <c r="AW262" s="14" t="s">
        <v>28</v>
      </c>
      <c r="AX262" s="14" t="s">
        <v>71</v>
      </c>
      <c r="AY262" s="174" t="s">
        <v>144</v>
      </c>
    </row>
    <row r="263" spans="2:65" s="15" customFormat="1">
      <c r="B263" s="180"/>
      <c r="D263" s="149" t="s">
        <v>153</v>
      </c>
      <c r="E263" s="181" t="s">
        <v>1</v>
      </c>
      <c r="F263" s="182" t="s">
        <v>182</v>
      </c>
      <c r="H263" s="183">
        <v>5.89</v>
      </c>
      <c r="I263" s="184"/>
      <c r="L263" s="180"/>
      <c r="M263" s="185"/>
      <c r="T263" s="186"/>
      <c r="AT263" s="181" t="s">
        <v>153</v>
      </c>
      <c r="AU263" s="181" t="s">
        <v>81</v>
      </c>
      <c r="AV263" s="15" t="s">
        <v>151</v>
      </c>
      <c r="AW263" s="15" t="s">
        <v>28</v>
      </c>
      <c r="AX263" s="15" t="s">
        <v>79</v>
      </c>
      <c r="AY263" s="181" t="s">
        <v>144</v>
      </c>
    </row>
    <row r="264" spans="2:65" s="1" customFormat="1" ht="16.5" customHeight="1">
      <c r="B264" s="133"/>
      <c r="C264" s="134" t="s">
        <v>315</v>
      </c>
      <c r="D264" s="134" t="s">
        <v>147</v>
      </c>
      <c r="E264" s="135" t="s">
        <v>1456</v>
      </c>
      <c r="F264" s="136" t="s">
        <v>1457</v>
      </c>
      <c r="G264" s="137" t="s">
        <v>171</v>
      </c>
      <c r="H264" s="138">
        <v>6.3579999999999997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1E-4</v>
      </c>
      <c r="R264" s="144">
        <f>Q264*H264</f>
        <v>6.3579999999999995E-4</v>
      </c>
      <c r="S264" s="144">
        <v>0</v>
      </c>
      <c r="T264" s="145">
        <f>S264*H264</f>
        <v>0</v>
      </c>
      <c r="AR264" s="146" t="s">
        <v>265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265</v>
      </c>
      <c r="BM264" s="146" t="s">
        <v>1458</v>
      </c>
    </row>
    <row r="265" spans="2:65" s="13" customFormat="1">
      <c r="B265" s="155"/>
      <c r="D265" s="149" t="s">
        <v>153</v>
      </c>
      <c r="E265" s="156" t="s">
        <v>1</v>
      </c>
      <c r="F265" s="157" t="s">
        <v>1459</v>
      </c>
      <c r="H265" s="158">
        <v>6.3579999999999997</v>
      </c>
      <c r="I265" s="159"/>
      <c r="L265" s="155"/>
      <c r="M265" s="160"/>
      <c r="T265" s="161"/>
      <c r="AT265" s="156" t="s">
        <v>153</v>
      </c>
      <c r="AU265" s="156" t="s">
        <v>81</v>
      </c>
      <c r="AV265" s="13" t="s">
        <v>81</v>
      </c>
      <c r="AW265" s="13" t="s">
        <v>28</v>
      </c>
      <c r="AX265" s="13" t="s">
        <v>79</v>
      </c>
      <c r="AY265" s="156" t="s">
        <v>144</v>
      </c>
    </row>
    <row r="266" spans="2:65" s="1" customFormat="1" ht="21.75" customHeight="1">
      <c r="B266" s="133"/>
      <c r="C266" s="134" t="s">
        <v>321</v>
      </c>
      <c r="D266" s="134" t="s">
        <v>147</v>
      </c>
      <c r="E266" s="135" t="s">
        <v>1460</v>
      </c>
      <c r="F266" s="136" t="s">
        <v>1461</v>
      </c>
      <c r="G266" s="137" t="s">
        <v>171</v>
      </c>
      <c r="H266" s="138">
        <v>6.3579999999999997</v>
      </c>
      <c r="I266" s="139"/>
      <c r="J266" s="140">
        <f>ROUND(I266*H266,2)</f>
        <v>0</v>
      </c>
      <c r="K266" s="141"/>
      <c r="L266" s="32"/>
      <c r="M266" s="142" t="s">
        <v>1</v>
      </c>
      <c r="N266" s="143" t="s">
        <v>36</v>
      </c>
      <c r="P266" s="144">
        <f>O266*H266</f>
        <v>0</v>
      </c>
      <c r="Q266" s="144">
        <v>6.9999999999999999E-4</v>
      </c>
      <c r="R266" s="144">
        <f>Q266*H266</f>
        <v>4.4505999999999999E-3</v>
      </c>
      <c r="S266" s="144">
        <v>0</v>
      </c>
      <c r="T266" s="145">
        <f>S266*H266</f>
        <v>0</v>
      </c>
      <c r="AR266" s="146" t="s">
        <v>265</v>
      </c>
      <c r="AT266" s="146" t="s">
        <v>147</v>
      </c>
      <c r="AU266" s="146" t="s">
        <v>81</v>
      </c>
      <c r="AY266" s="17" t="s">
        <v>144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79</v>
      </c>
      <c r="BK266" s="147">
        <f>ROUND(I266*H266,2)</f>
        <v>0</v>
      </c>
      <c r="BL266" s="17" t="s">
        <v>265</v>
      </c>
      <c r="BM266" s="146" t="s">
        <v>1462</v>
      </c>
    </row>
    <row r="267" spans="2:65" s="1" customFormat="1" ht="21.75" customHeight="1">
      <c r="B267" s="133"/>
      <c r="C267" s="134" t="s">
        <v>326</v>
      </c>
      <c r="D267" s="134" t="s">
        <v>147</v>
      </c>
      <c r="E267" s="135" t="s">
        <v>1463</v>
      </c>
      <c r="F267" s="136" t="s">
        <v>1464</v>
      </c>
      <c r="G267" s="137" t="s">
        <v>279</v>
      </c>
      <c r="H267" s="138">
        <v>1.17</v>
      </c>
      <c r="I267" s="139"/>
      <c r="J267" s="140">
        <f>ROUND(I267*H267,2)</f>
        <v>0</v>
      </c>
      <c r="K267" s="141"/>
      <c r="L267" s="32"/>
      <c r="M267" s="142" t="s">
        <v>1</v>
      </c>
      <c r="N267" s="143" t="s">
        <v>36</v>
      </c>
      <c r="P267" s="144">
        <f>O267*H267</f>
        <v>0</v>
      </c>
      <c r="Q267" s="144">
        <v>5.1500000000000001E-3</v>
      </c>
      <c r="R267" s="144">
        <f>Q267*H267</f>
        <v>6.0254999999999996E-3</v>
      </c>
      <c r="S267" s="144">
        <v>0</v>
      </c>
      <c r="T267" s="145">
        <f>S267*H267</f>
        <v>0</v>
      </c>
      <c r="AR267" s="146" t="s">
        <v>265</v>
      </c>
      <c r="AT267" s="146" t="s">
        <v>147</v>
      </c>
      <c r="AU267" s="146" t="s">
        <v>81</v>
      </c>
      <c r="AY267" s="17" t="s">
        <v>144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79</v>
      </c>
      <c r="BK267" s="147">
        <f>ROUND(I267*H267,2)</f>
        <v>0</v>
      </c>
      <c r="BL267" s="17" t="s">
        <v>265</v>
      </c>
      <c r="BM267" s="146" t="s">
        <v>1465</v>
      </c>
    </row>
    <row r="268" spans="2:65" s="12" customFormat="1">
      <c r="B268" s="148"/>
      <c r="D268" s="149" t="s">
        <v>153</v>
      </c>
      <c r="E268" s="150" t="s">
        <v>1</v>
      </c>
      <c r="F268" s="151" t="s">
        <v>1466</v>
      </c>
      <c r="H268" s="150" t="s">
        <v>1</v>
      </c>
      <c r="I268" s="152"/>
      <c r="L268" s="148"/>
      <c r="M268" s="153"/>
      <c r="T268" s="154"/>
      <c r="AT268" s="150" t="s">
        <v>153</v>
      </c>
      <c r="AU268" s="150" t="s">
        <v>81</v>
      </c>
      <c r="AV268" s="12" t="s">
        <v>79</v>
      </c>
      <c r="AW268" s="12" t="s">
        <v>28</v>
      </c>
      <c r="AX268" s="12" t="s">
        <v>71</v>
      </c>
      <c r="AY268" s="150" t="s">
        <v>144</v>
      </c>
    </row>
    <row r="269" spans="2:65" s="13" customFormat="1">
      <c r="B269" s="155"/>
      <c r="D269" s="149" t="s">
        <v>153</v>
      </c>
      <c r="E269" s="156" t="s">
        <v>1</v>
      </c>
      <c r="F269" s="157" t="s">
        <v>1467</v>
      </c>
      <c r="H269" s="158">
        <v>1.17</v>
      </c>
      <c r="I269" s="159"/>
      <c r="L269" s="155"/>
      <c r="M269" s="160"/>
      <c r="T269" s="161"/>
      <c r="AT269" s="156" t="s">
        <v>153</v>
      </c>
      <c r="AU269" s="156" t="s">
        <v>81</v>
      </c>
      <c r="AV269" s="13" t="s">
        <v>81</v>
      </c>
      <c r="AW269" s="13" t="s">
        <v>28</v>
      </c>
      <c r="AX269" s="13" t="s">
        <v>79</v>
      </c>
      <c r="AY269" s="156" t="s">
        <v>144</v>
      </c>
    </row>
    <row r="270" spans="2:65" s="1" customFormat="1" ht="24.2" customHeight="1">
      <c r="B270" s="133"/>
      <c r="C270" s="134" t="s">
        <v>330</v>
      </c>
      <c r="D270" s="134" t="s">
        <v>147</v>
      </c>
      <c r="E270" s="135" t="s">
        <v>1468</v>
      </c>
      <c r="F270" s="136" t="s">
        <v>1469</v>
      </c>
      <c r="G270" s="137" t="s">
        <v>318</v>
      </c>
      <c r="H270" s="138">
        <v>1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3.0000000000000001E-5</v>
      </c>
      <c r="R270" s="144">
        <f>Q270*H270</f>
        <v>3.0000000000000001E-5</v>
      </c>
      <c r="S270" s="144">
        <v>0</v>
      </c>
      <c r="T270" s="145">
        <f>S270*H270</f>
        <v>0</v>
      </c>
      <c r="AR270" s="146" t="s">
        <v>265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265</v>
      </c>
      <c r="BM270" s="146" t="s">
        <v>1470</v>
      </c>
    </row>
    <row r="271" spans="2:65" s="1" customFormat="1" ht="24.2" customHeight="1">
      <c r="B271" s="133"/>
      <c r="C271" s="162" t="s">
        <v>334</v>
      </c>
      <c r="D271" s="162" t="s">
        <v>163</v>
      </c>
      <c r="E271" s="163" t="s">
        <v>1471</v>
      </c>
      <c r="F271" s="164" t="s">
        <v>1472</v>
      </c>
      <c r="G271" s="165" t="s">
        <v>318</v>
      </c>
      <c r="H271" s="166">
        <v>1</v>
      </c>
      <c r="I271" s="167"/>
      <c r="J271" s="168">
        <f>ROUND(I271*H271,2)</f>
        <v>0</v>
      </c>
      <c r="K271" s="169"/>
      <c r="L271" s="170"/>
      <c r="M271" s="171" t="s">
        <v>1</v>
      </c>
      <c r="N271" s="172" t="s">
        <v>36</v>
      </c>
      <c r="P271" s="144">
        <f>O271*H271</f>
        <v>0</v>
      </c>
      <c r="Q271" s="144">
        <v>4.1999999999999997E-3</v>
      </c>
      <c r="R271" s="144">
        <f>Q271*H271</f>
        <v>4.1999999999999997E-3</v>
      </c>
      <c r="S271" s="144">
        <v>0</v>
      </c>
      <c r="T271" s="145">
        <f>S271*H271</f>
        <v>0</v>
      </c>
      <c r="AR271" s="146" t="s">
        <v>355</v>
      </c>
      <c r="AT271" s="146" t="s">
        <v>163</v>
      </c>
      <c r="AU271" s="146" t="s">
        <v>81</v>
      </c>
      <c r="AY271" s="17" t="s">
        <v>144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79</v>
      </c>
      <c r="BK271" s="147">
        <f>ROUND(I271*H271,2)</f>
        <v>0</v>
      </c>
      <c r="BL271" s="17" t="s">
        <v>265</v>
      </c>
      <c r="BM271" s="146" t="s">
        <v>1473</v>
      </c>
    </row>
    <row r="272" spans="2:65" s="1" customFormat="1" ht="21.75" customHeight="1">
      <c r="B272" s="133"/>
      <c r="C272" s="134" t="s">
        <v>338</v>
      </c>
      <c r="D272" s="134" t="s">
        <v>147</v>
      </c>
      <c r="E272" s="135" t="s">
        <v>1474</v>
      </c>
      <c r="F272" s="136" t="s">
        <v>1475</v>
      </c>
      <c r="G272" s="137" t="s">
        <v>318</v>
      </c>
      <c r="H272" s="138">
        <v>6</v>
      </c>
      <c r="I272" s="139"/>
      <c r="J272" s="140">
        <f>ROUND(I272*H272,2)</f>
        <v>0</v>
      </c>
      <c r="K272" s="141"/>
      <c r="L272" s="32"/>
      <c r="M272" s="142" t="s">
        <v>1</v>
      </c>
      <c r="N272" s="143" t="s">
        <v>36</v>
      </c>
      <c r="P272" s="144">
        <f>O272*H272</f>
        <v>0</v>
      </c>
      <c r="Q272" s="144">
        <v>2.2000000000000001E-4</v>
      </c>
      <c r="R272" s="144">
        <f>Q272*H272</f>
        <v>1.32E-3</v>
      </c>
      <c r="S272" s="144">
        <v>0</v>
      </c>
      <c r="T272" s="145">
        <f>S272*H272</f>
        <v>0</v>
      </c>
      <c r="AR272" s="146" t="s">
        <v>265</v>
      </c>
      <c r="AT272" s="146" t="s">
        <v>147</v>
      </c>
      <c r="AU272" s="146" t="s">
        <v>81</v>
      </c>
      <c r="AY272" s="17" t="s">
        <v>144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7" t="s">
        <v>79</v>
      </c>
      <c r="BK272" s="147">
        <f>ROUND(I272*H272,2)</f>
        <v>0</v>
      </c>
      <c r="BL272" s="17" t="s">
        <v>265</v>
      </c>
      <c r="BM272" s="146" t="s">
        <v>1476</v>
      </c>
    </row>
    <row r="273" spans="2:65" s="12" customFormat="1">
      <c r="B273" s="148"/>
      <c r="D273" s="149" t="s">
        <v>153</v>
      </c>
      <c r="E273" s="150" t="s">
        <v>1</v>
      </c>
      <c r="F273" s="151" t="s">
        <v>500</v>
      </c>
      <c r="H273" s="150" t="s">
        <v>1</v>
      </c>
      <c r="I273" s="152"/>
      <c r="L273" s="148"/>
      <c r="M273" s="153"/>
      <c r="T273" s="154"/>
      <c r="AT273" s="150" t="s">
        <v>153</v>
      </c>
      <c r="AU273" s="150" t="s">
        <v>81</v>
      </c>
      <c r="AV273" s="12" t="s">
        <v>79</v>
      </c>
      <c r="AW273" s="12" t="s">
        <v>28</v>
      </c>
      <c r="AX273" s="12" t="s">
        <v>71</v>
      </c>
      <c r="AY273" s="150" t="s">
        <v>144</v>
      </c>
    </row>
    <row r="274" spans="2:65" s="12" customFormat="1">
      <c r="B274" s="148"/>
      <c r="D274" s="149" t="s">
        <v>153</v>
      </c>
      <c r="E274" s="150" t="s">
        <v>1</v>
      </c>
      <c r="F274" s="151" t="s">
        <v>1477</v>
      </c>
      <c r="H274" s="150" t="s">
        <v>1</v>
      </c>
      <c r="I274" s="152"/>
      <c r="L274" s="148"/>
      <c r="M274" s="153"/>
      <c r="T274" s="154"/>
      <c r="AT274" s="150" t="s">
        <v>153</v>
      </c>
      <c r="AU274" s="150" t="s">
        <v>81</v>
      </c>
      <c r="AV274" s="12" t="s">
        <v>79</v>
      </c>
      <c r="AW274" s="12" t="s">
        <v>28</v>
      </c>
      <c r="AX274" s="12" t="s">
        <v>71</v>
      </c>
      <c r="AY274" s="150" t="s">
        <v>144</v>
      </c>
    </row>
    <row r="275" spans="2:65" s="13" customFormat="1">
      <c r="B275" s="155"/>
      <c r="D275" s="149" t="s">
        <v>153</v>
      </c>
      <c r="E275" s="156" t="s">
        <v>1</v>
      </c>
      <c r="F275" s="157" t="s">
        <v>79</v>
      </c>
      <c r="H275" s="158">
        <v>1</v>
      </c>
      <c r="I275" s="159"/>
      <c r="L275" s="155"/>
      <c r="M275" s="160"/>
      <c r="T275" s="161"/>
      <c r="AT275" s="156" t="s">
        <v>153</v>
      </c>
      <c r="AU275" s="156" t="s">
        <v>81</v>
      </c>
      <c r="AV275" s="13" t="s">
        <v>81</v>
      </c>
      <c r="AW275" s="13" t="s">
        <v>28</v>
      </c>
      <c r="AX275" s="13" t="s">
        <v>71</v>
      </c>
      <c r="AY275" s="156" t="s">
        <v>144</v>
      </c>
    </row>
    <row r="276" spans="2:65" s="12" customFormat="1">
      <c r="B276" s="148"/>
      <c r="D276" s="149" t="s">
        <v>153</v>
      </c>
      <c r="E276" s="150" t="s">
        <v>1</v>
      </c>
      <c r="F276" s="151" t="s">
        <v>1478</v>
      </c>
      <c r="H276" s="150" t="s">
        <v>1</v>
      </c>
      <c r="I276" s="152"/>
      <c r="L276" s="148"/>
      <c r="M276" s="153"/>
      <c r="T276" s="154"/>
      <c r="AT276" s="150" t="s">
        <v>153</v>
      </c>
      <c r="AU276" s="150" t="s">
        <v>81</v>
      </c>
      <c r="AV276" s="12" t="s">
        <v>79</v>
      </c>
      <c r="AW276" s="12" t="s">
        <v>28</v>
      </c>
      <c r="AX276" s="12" t="s">
        <v>71</v>
      </c>
      <c r="AY276" s="150" t="s">
        <v>144</v>
      </c>
    </row>
    <row r="277" spans="2:65" s="13" customFormat="1">
      <c r="B277" s="155"/>
      <c r="D277" s="149" t="s">
        <v>153</v>
      </c>
      <c r="E277" s="156" t="s">
        <v>1</v>
      </c>
      <c r="F277" s="157" t="s">
        <v>79</v>
      </c>
      <c r="H277" s="158">
        <v>1</v>
      </c>
      <c r="I277" s="159"/>
      <c r="L277" s="155"/>
      <c r="M277" s="160"/>
      <c r="T277" s="161"/>
      <c r="AT277" s="156" t="s">
        <v>153</v>
      </c>
      <c r="AU277" s="156" t="s">
        <v>81</v>
      </c>
      <c r="AV277" s="13" t="s">
        <v>81</v>
      </c>
      <c r="AW277" s="13" t="s">
        <v>28</v>
      </c>
      <c r="AX277" s="13" t="s">
        <v>71</v>
      </c>
      <c r="AY277" s="156" t="s">
        <v>144</v>
      </c>
    </row>
    <row r="278" spans="2:65" s="12" customFormat="1">
      <c r="B278" s="148"/>
      <c r="D278" s="149" t="s">
        <v>153</v>
      </c>
      <c r="E278" s="150" t="s">
        <v>1</v>
      </c>
      <c r="F278" s="151" t="s">
        <v>179</v>
      </c>
      <c r="H278" s="150" t="s">
        <v>1</v>
      </c>
      <c r="I278" s="152"/>
      <c r="L278" s="148"/>
      <c r="M278" s="153"/>
      <c r="T278" s="154"/>
      <c r="AT278" s="150" t="s">
        <v>153</v>
      </c>
      <c r="AU278" s="150" t="s">
        <v>81</v>
      </c>
      <c r="AV278" s="12" t="s">
        <v>79</v>
      </c>
      <c r="AW278" s="12" t="s">
        <v>28</v>
      </c>
      <c r="AX278" s="12" t="s">
        <v>71</v>
      </c>
      <c r="AY278" s="150" t="s">
        <v>144</v>
      </c>
    </row>
    <row r="279" spans="2:65" s="12" customFormat="1">
      <c r="B279" s="148"/>
      <c r="D279" s="149" t="s">
        <v>153</v>
      </c>
      <c r="E279" s="150" t="s">
        <v>1</v>
      </c>
      <c r="F279" s="151" t="s">
        <v>1479</v>
      </c>
      <c r="H279" s="150" t="s">
        <v>1</v>
      </c>
      <c r="I279" s="152"/>
      <c r="L279" s="148"/>
      <c r="M279" s="153"/>
      <c r="T279" s="154"/>
      <c r="AT279" s="150" t="s">
        <v>153</v>
      </c>
      <c r="AU279" s="150" t="s">
        <v>81</v>
      </c>
      <c r="AV279" s="12" t="s">
        <v>79</v>
      </c>
      <c r="AW279" s="12" t="s">
        <v>28</v>
      </c>
      <c r="AX279" s="12" t="s">
        <v>71</v>
      </c>
      <c r="AY279" s="150" t="s">
        <v>144</v>
      </c>
    </row>
    <row r="280" spans="2:65" s="13" customFormat="1">
      <c r="B280" s="155"/>
      <c r="D280" s="149" t="s">
        <v>153</v>
      </c>
      <c r="E280" s="156" t="s">
        <v>1</v>
      </c>
      <c r="F280" s="157" t="s">
        <v>151</v>
      </c>
      <c r="H280" s="158">
        <v>4</v>
      </c>
      <c r="I280" s="159"/>
      <c r="L280" s="155"/>
      <c r="M280" s="160"/>
      <c r="T280" s="161"/>
      <c r="AT280" s="156" t="s">
        <v>153</v>
      </c>
      <c r="AU280" s="156" t="s">
        <v>81</v>
      </c>
      <c r="AV280" s="13" t="s">
        <v>81</v>
      </c>
      <c r="AW280" s="13" t="s">
        <v>28</v>
      </c>
      <c r="AX280" s="13" t="s">
        <v>71</v>
      </c>
      <c r="AY280" s="156" t="s">
        <v>144</v>
      </c>
    </row>
    <row r="281" spans="2:65" s="15" customFormat="1">
      <c r="B281" s="180"/>
      <c r="D281" s="149" t="s">
        <v>153</v>
      </c>
      <c r="E281" s="181" t="s">
        <v>1</v>
      </c>
      <c r="F281" s="182" t="s">
        <v>182</v>
      </c>
      <c r="H281" s="183">
        <v>6</v>
      </c>
      <c r="I281" s="184"/>
      <c r="L281" s="180"/>
      <c r="M281" s="185"/>
      <c r="T281" s="186"/>
      <c r="AT281" s="181" t="s">
        <v>153</v>
      </c>
      <c r="AU281" s="181" t="s">
        <v>81</v>
      </c>
      <c r="AV281" s="15" t="s">
        <v>151</v>
      </c>
      <c r="AW281" s="15" t="s">
        <v>28</v>
      </c>
      <c r="AX281" s="15" t="s">
        <v>79</v>
      </c>
      <c r="AY281" s="181" t="s">
        <v>144</v>
      </c>
    </row>
    <row r="282" spans="2:65" s="1" customFormat="1" ht="33" customHeight="1">
      <c r="B282" s="133"/>
      <c r="C282" s="162" t="s">
        <v>342</v>
      </c>
      <c r="D282" s="162" t="s">
        <v>163</v>
      </c>
      <c r="E282" s="163" t="s">
        <v>1480</v>
      </c>
      <c r="F282" s="164" t="s">
        <v>1481</v>
      </c>
      <c r="G282" s="165" t="s">
        <v>318</v>
      </c>
      <c r="H282" s="166">
        <v>1</v>
      </c>
      <c r="I282" s="167"/>
      <c r="J282" s="168">
        <f>ROUND(I282*H282,2)</f>
        <v>0</v>
      </c>
      <c r="K282" s="169"/>
      <c r="L282" s="170"/>
      <c r="M282" s="171" t="s">
        <v>1</v>
      </c>
      <c r="N282" s="172" t="s">
        <v>36</v>
      </c>
      <c r="P282" s="144">
        <f>O282*H282</f>
        <v>0</v>
      </c>
      <c r="Q282" s="144">
        <v>1.201E-2</v>
      </c>
      <c r="R282" s="144">
        <f>Q282*H282</f>
        <v>1.201E-2</v>
      </c>
      <c r="S282" s="144">
        <v>0</v>
      </c>
      <c r="T282" s="145">
        <f>S282*H282</f>
        <v>0</v>
      </c>
      <c r="AR282" s="146" t="s">
        <v>355</v>
      </c>
      <c r="AT282" s="146" t="s">
        <v>163</v>
      </c>
      <c r="AU282" s="146" t="s">
        <v>81</v>
      </c>
      <c r="AY282" s="17" t="s">
        <v>144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7" t="s">
        <v>79</v>
      </c>
      <c r="BK282" s="147">
        <f>ROUND(I282*H282,2)</f>
        <v>0</v>
      </c>
      <c r="BL282" s="17" t="s">
        <v>265</v>
      </c>
      <c r="BM282" s="146" t="s">
        <v>1482</v>
      </c>
    </row>
    <row r="283" spans="2:65" s="12" customFormat="1">
      <c r="B283" s="148"/>
      <c r="D283" s="149" t="s">
        <v>153</v>
      </c>
      <c r="E283" s="150" t="s">
        <v>1</v>
      </c>
      <c r="F283" s="151" t="s">
        <v>500</v>
      </c>
      <c r="H283" s="150" t="s">
        <v>1</v>
      </c>
      <c r="I283" s="152"/>
      <c r="L283" s="148"/>
      <c r="M283" s="153"/>
      <c r="T283" s="154"/>
      <c r="AT283" s="150" t="s">
        <v>153</v>
      </c>
      <c r="AU283" s="150" t="s">
        <v>81</v>
      </c>
      <c r="AV283" s="12" t="s">
        <v>79</v>
      </c>
      <c r="AW283" s="12" t="s">
        <v>28</v>
      </c>
      <c r="AX283" s="12" t="s">
        <v>71</v>
      </c>
      <c r="AY283" s="150" t="s">
        <v>144</v>
      </c>
    </row>
    <row r="284" spans="2:65" s="12" customFormat="1">
      <c r="B284" s="148"/>
      <c r="D284" s="149" t="s">
        <v>153</v>
      </c>
      <c r="E284" s="150" t="s">
        <v>1</v>
      </c>
      <c r="F284" s="151" t="s">
        <v>1477</v>
      </c>
      <c r="H284" s="150" t="s">
        <v>1</v>
      </c>
      <c r="I284" s="152"/>
      <c r="L284" s="148"/>
      <c r="M284" s="153"/>
      <c r="T284" s="154"/>
      <c r="AT284" s="150" t="s">
        <v>153</v>
      </c>
      <c r="AU284" s="150" t="s">
        <v>81</v>
      </c>
      <c r="AV284" s="12" t="s">
        <v>79</v>
      </c>
      <c r="AW284" s="12" t="s">
        <v>28</v>
      </c>
      <c r="AX284" s="12" t="s">
        <v>71</v>
      </c>
      <c r="AY284" s="150" t="s">
        <v>144</v>
      </c>
    </row>
    <row r="285" spans="2:65" s="13" customFormat="1">
      <c r="B285" s="155"/>
      <c r="D285" s="149" t="s">
        <v>153</v>
      </c>
      <c r="E285" s="156" t="s">
        <v>1</v>
      </c>
      <c r="F285" s="157" t="s">
        <v>79</v>
      </c>
      <c r="H285" s="158">
        <v>1</v>
      </c>
      <c r="I285" s="159"/>
      <c r="L285" s="155"/>
      <c r="M285" s="160"/>
      <c r="T285" s="161"/>
      <c r="AT285" s="156" t="s">
        <v>153</v>
      </c>
      <c r="AU285" s="156" t="s">
        <v>81</v>
      </c>
      <c r="AV285" s="13" t="s">
        <v>81</v>
      </c>
      <c r="AW285" s="13" t="s">
        <v>28</v>
      </c>
      <c r="AX285" s="13" t="s">
        <v>71</v>
      </c>
      <c r="AY285" s="156" t="s">
        <v>144</v>
      </c>
    </row>
    <row r="286" spans="2:65" s="15" customFormat="1">
      <c r="B286" s="180"/>
      <c r="D286" s="149" t="s">
        <v>153</v>
      </c>
      <c r="E286" s="181" t="s">
        <v>1</v>
      </c>
      <c r="F286" s="182" t="s">
        <v>182</v>
      </c>
      <c r="H286" s="183">
        <v>1</v>
      </c>
      <c r="I286" s="184"/>
      <c r="L286" s="180"/>
      <c r="M286" s="185"/>
      <c r="T286" s="186"/>
      <c r="AT286" s="181" t="s">
        <v>153</v>
      </c>
      <c r="AU286" s="181" t="s">
        <v>81</v>
      </c>
      <c r="AV286" s="15" t="s">
        <v>151</v>
      </c>
      <c r="AW286" s="15" t="s">
        <v>28</v>
      </c>
      <c r="AX286" s="15" t="s">
        <v>79</v>
      </c>
      <c r="AY286" s="181" t="s">
        <v>144</v>
      </c>
    </row>
    <row r="287" spans="2:65" s="1" customFormat="1" ht="33" customHeight="1">
      <c r="B287" s="133"/>
      <c r="C287" s="162" t="s">
        <v>346</v>
      </c>
      <c r="D287" s="162" t="s">
        <v>163</v>
      </c>
      <c r="E287" s="163" t="s">
        <v>1483</v>
      </c>
      <c r="F287" s="164" t="s">
        <v>1484</v>
      </c>
      <c r="G287" s="165" t="s">
        <v>318</v>
      </c>
      <c r="H287" s="166">
        <v>5</v>
      </c>
      <c r="I287" s="167"/>
      <c r="J287" s="168">
        <f>ROUND(I287*H287,2)</f>
        <v>0</v>
      </c>
      <c r="K287" s="169"/>
      <c r="L287" s="170"/>
      <c r="M287" s="171" t="s">
        <v>1</v>
      </c>
      <c r="N287" s="172" t="s">
        <v>36</v>
      </c>
      <c r="P287" s="144">
        <f>O287*H287</f>
        <v>0</v>
      </c>
      <c r="Q287" s="144">
        <v>1.225E-2</v>
      </c>
      <c r="R287" s="144">
        <f>Q287*H287</f>
        <v>6.1249999999999999E-2</v>
      </c>
      <c r="S287" s="144">
        <v>0</v>
      </c>
      <c r="T287" s="145">
        <f>S287*H287</f>
        <v>0</v>
      </c>
      <c r="AR287" s="146" t="s">
        <v>355</v>
      </c>
      <c r="AT287" s="146" t="s">
        <v>163</v>
      </c>
      <c r="AU287" s="146" t="s">
        <v>81</v>
      </c>
      <c r="AY287" s="17" t="s">
        <v>144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79</v>
      </c>
      <c r="BK287" s="147">
        <f>ROUND(I287*H287,2)</f>
        <v>0</v>
      </c>
      <c r="BL287" s="17" t="s">
        <v>265</v>
      </c>
      <c r="BM287" s="146" t="s">
        <v>1485</v>
      </c>
    </row>
    <row r="288" spans="2:65" s="12" customFormat="1">
      <c r="B288" s="148"/>
      <c r="D288" s="149" t="s">
        <v>153</v>
      </c>
      <c r="E288" s="150" t="s">
        <v>1</v>
      </c>
      <c r="F288" s="151" t="s">
        <v>500</v>
      </c>
      <c r="H288" s="150" t="s">
        <v>1</v>
      </c>
      <c r="I288" s="152"/>
      <c r="L288" s="148"/>
      <c r="M288" s="153"/>
      <c r="T288" s="154"/>
      <c r="AT288" s="150" t="s">
        <v>153</v>
      </c>
      <c r="AU288" s="150" t="s">
        <v>81</v>
      </c>
      <c r="AV288" s="12" t="s">
        <v>79</v>
      </c>
      <c r="AW288" s="12" t="s">
        <v>28</v>
      </c>
      <c r="AX288" s="12" t="s">
        <v>71</v>
      </c>
      <c r="AY288" s="150" t="s">
        <v>144</v>
      </c>
    </row>
    <row r="289" spans="2:65" s="12" customFormat="1">
      <c r="B289" s="148"/>
      <c r="D289" s="149" t="s">
        <v>153</v>
      </c>
      <c r="E289" s="150" t="s">
        <v>1</v>
      </c>
      <c r="F289" s="151" t="s">
        <v>1478</v>
      </c>
      <c r="H289" s="150" t="s">
        <v>1</v>
      </c>
      <c r="I289" s="152"/>
      <c r="L289" s="148"/>
      <c r="M289" s="153"/>
      <c r="T289" s="154"/>
      <c r="AT289" s="150" t="s">
        <v>153</v>
      </c>
      <c r="AU289" s="150" t="s">
        <v>81</v>
      </c>
      <c r="AV289" s="12" t="s">
        <v>79</v>
      </c>
      <c r="AW289" s="12" t="s">
        <v>28</v>
      </c>
      <c r="AX289" s="12" t="s">
        <v>71</v>
      </c>
      <c r="AY289" s="150" t="s">
        <v>144</v>
      </c>
    </row>
    <row r="290" spans="2:65" s="13" customFormat="1">
      <c r="B290" s="155"/>
      <c r="D290" s="149" t="s">
        <v>153</v>
      </c>
      <c r="E290" s="156" t="s">
        <v>1</v>
      </c>
      <c r="F290" s="157" t="s">
        <v>79</v>
      </c>
      <c r="H290" s="158">
        <v>1</v>
      </c>
      <c r="I290" s="159"/>
      <c r="L290" s="155"/>
      <c r="M290" s="160"/>
      <c r="T290" s="161"/>
      <c r="AT290" s="156" t="s">
        <v>153</v>
      </c>
      <c r="AU290" s="156" t="s">
        <v>81</v>
      </c>
      <c r="AV290" s="13" t="s">
        <v>81</v>
      </c>
      <c r="AW290" s="13" t="s">
        <v>28</v>
      </c>
      <c r="AX290" s="13" t="s">
        <v>71</v>
      </c>
      <c r="AY290" s="156" t="s">
        <v>144</v>
      </c>
    </row>
    <row r="291" spans="2:65" s="12" customFormat="1">
      <c r="B291" s="148"/>
      <c r="D291" s="149" t="s">
        <v>153</v>
      </c>
      <c r="E291" s="150" t="s">
        <v>1</v>
      </c>
      <c r="F291" s="151" t="s">
        <v>179</v>
      </c>
      <c r="H291" s="150" t="s">
        <v>1</v>
      </c>
      <c r="I291" s="152"/>
      <c r="L291" s="148"/>
      <c r="M291" s="153"/>
      <c r="T291" s="154"/>
      <c r="AT291" s="150" t="s">
        <v>153</v>
      </c>
      <c r="AU291" s="150" t="s">
        <v>81</v>
      </c>
      <c r="AV291" s="12" t="s">
        <v>79</v>
      </c>
      <c r="AW291" s="12" t="s">
        <v>28</v>
      </c>
      <c r="AX291" s="12" t="s">
        <v>71</v>
      </c>
      <c r="AY291" s="150" t="s">
        <v>144</v>
      </c>
    </row>
    <row r="292" spans="2:65" s="12" customFormat="1">
      <c r="B292" s="148"/>
      <c r="D292" s="149" t="s">
        <v>153</v>
      </c>
      <c r="E292" s="150" t="s">
        <v>1</v>
      </c>
      <c r="F292" s="151" t="s">
        <v>1479</v>
      </c>
      <c r="H292" s="150" t="s">
        <v>1</v>
      </c>
      <c r="I292" s="152"/>
      <c r="L292" s="148"/>
      <c r="M292" s="153"/>
      <c r="T292" s="154"/>
      <c r="AT292" s="150" t="s">
        <v>153</v>
      </c>
      <c r="AU292" s="150" t="s">
        <v>81</v>
      </c>
      <c r="AV292" s="12" t="s">
        <v>79</v>
      </c>
      <c r="AW292" s="12" t="s">
        <v>28</v>
      </c>
      <c r="AX292" s="12" t="s">
        <v>71</v>
      </c>
      <c r="AY292" s="150" t="s">
        <v>144</v>
      </c>
    </row>
    <row r="293" spans="2:65" s="13" customFormat="1">
      <c r="B293" s="155"/>
      <c r="D293" s="149" t="s">
        <v>153</v>
      </c>
      <c r="E293" s="156" t="s">
        <v>1</v>
      </c>
      <c r="F293" s="157" t="s">
        <v>151</v>
      </c>
      <c r="H293" s="158">
        <v>4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71</v>
      </c>
      <c r="AY293" s="156" t="s">
        <v>144</v>
      </c>
    </row>
    <row r="294" spans="2:65" s="15" customFormat="1">
      <c r="B294" s="180"/>
      <c r="D294" s="149" t="s">
        <v>153</v>
      </c>
      <c r="E294" s="181" t="s">
        <v>1</v>
      </c>
      <c r="F294" s="182" t="s">
        <v>182</v>
      </c>
      <c r="H294" s="183">
        <v>5</v>
      </c>
      <c r="I294" s="184"/>
      <c r="L294" s="180"/>
      <c r="M294" s="185"/>
      <c r="T294" s="186"/>
      <c r="AT294" s="181" t="s">
        <v>153</v>
      </c>
      <c r="AU294" s="181" t="s">
        <v>81</v>
      </c>
      <c r="AV294" s="15" t="s">
        <v>151</v>
      </c>
      <c r="AW294" s="15" t="s">
        <v>28</v>
      </c>
      <c r="AX294" s="15" t="s">
        <v>79</v>
      </c>
      <c r="AY294" s="181" t="s">
        <v>144</v>
      </c>
    </row>
    <row r="295" spans="2:65" s="1" customFormat="1" ht="33" customHeight="1">
      <c r="B295" s="133"/>
      <c r="C295" s="134" t="s">
        <v>351</v>
      </c>
      <c r="D295" s="134" t="s">
        <v>147</v>
      </c>
      <c r="E295" s="135" t="s">
        <v>1486</v>
      </c>
      <c r="F295" s="136" t="s">
        <v>1487</v>
      </c>
      <c r="G295" s="137" t="s">
        <v>171</v>
      </c>
      <c r="H295" s="138">
        <v>21.125</v>
      </c>
      <c r="I295" s="139"/>
      <c r="J295" s="140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2.8819999999999998E-2</v>
      </c>
      <c r="R295" s="144">
        <f>Q295*H295</f>
        <v>0.60882249999999993</v>
      </c>
      <c r="S295" s="144">
        <v>0</v>
      </c>
      <c r="T295" s="145">
        <f>S295*H295</f>
        <v>0</v>
      </c>
      <c r="AR295" s="146" t="s">
        <v>265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265</v>
      </c>
      <c r="BM295" s="146" t="s">
        <v>1488</v>
      </c>
    </row>
    <row r="296" spans="2:65" s="12" customFormat="1">
      <c r="B296" s="148"/>
      <c r="D296" s="149" t="s">
        <v>153</v>
      </c>
      <c r="E296" s="150" t="s">
        <v>1</v>
      </c>
      <c r="F296" s="151" t="s">
        <v>174</v>
      </c>
      <c r="H296" s="150" t="s">
        <v>1</v>
      </c>
      <c r="I296" s="152"/>
      <c r="L296" s="148"/>
      <c r="M296" s="153"/>
      <c r="T296" s="154"/>
      <c r="AT296" s="150" t="s">
        <v>153</v>
      </c>
      <c r="AU296" s="150" t="s">
        <v>81</v>
      </c>
      <c r="AV296" s="12" t="s">
        <v>79</v>
      </c>
      <c r="AW296" s="12" t="s">
        <v>28</v>
      </c>
      <c r="AX296" s="12" t="s">
        <v>71</v>
      </c>
      <c r="AY296" s="150" t="s">
        <v>144</v>
      </c>
    </row>
    <row r="297" spans="2:65" s="13" customFormat="1">
      <c r="B297" s="155"/>
      <c r="D297" s="149" t="s">
        <v>153</v>
      </c>
      <c r="E297" s="156" t="s">
        <v>1</v>
      </c>
      <c r="F297" s="157" t="s">
        <v>1489</v>
      </c>
      <c r="H297" s="158">
        <v>16.125</v>
      </c>
      <c r="I297" s="159"/>
      <c r="L297" s="155"/>
      <c r="M297" s="160"/>
      <c r="T297" s="161"/>
      <c r="AT297" s="156" t="s">
        <v>153</v>
      </c>
      <c r="AU297" s="156" t="s">
        <v>81</v>
      </c>
      <c r="AV297" s="13" t="s">
        <v>81</v>
      </c>
      <c r="AW297" s="13" t="s">
        <v>28</v>
      </c>
      <c r="AX297" s="13" t="s">
        <v>71</v>
      </c>
      <c r="AY297" s="156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179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1490</v>
      </c>
      <c r="H299" s="158">
        <v>5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5" customFormat="1">
      <c r="B300" s="180"/>
      <c r="D300" s="149" t="s">
        <v>153</v>
      </c>
      <c r="E300" s="181" t="s">
        <v>1</v>
      </c>
      <c r="F300" s="182" t="s">
        <v>182</v>
      </c>
      <c r="H300" s="183">
        <v>21.125</v>
      </c>
      <c r="I300" s="184"/>
      <c r="L300" s="180"/>
      <c r="M300" s="185"/>
      <c r="T300" s="186"/>
      <c r="AT300" s="181" t="s">
        <v>153</v>
      </c>
      <c r="AU300" s="181" t="s">
        <v>81</v>
      </c>
      <c r="AV300" s="15" t="s">
        <v>151</v>
      </c>
      <c r="AW300" s="15" t="s">
        <v>28</v>
      </c>
      <c r="AX300" s="15" t="s">
        <v>79</v>
      </c>
      <c r="AY300" s="181" t="s">
        <v>144</v>
      </c>
    </row>
    <row r="301" spans="2:65" s="1" customFormat="1" ht="37.9" customHeight="1">
      <c r="B301" s="133"/>
      <c r="C301" s="134" t="s">
        <v>355</v>
      </c>
      <c r="D301" s="134" t="s">
        <v>147</v>
      </c>
      <c r="E301" s="135" t="s">
        <v>1491</v>
      </c>
      <c r="F301" s="136" t="s">
        <v>1492</v>
      </c>
      <c r="G301" s="137" t="s">
        <v>171</v>
      </c>
      <c r="H301" s="138">
        <v>11.5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36</v>
      </c>
      <c r="P301" s="144">
        <f>O301*H301</f>
        <v>0</v>
      </c>
      <c r="Q301" s="144">
        <v>1.8120000000000001E-2</v>
      </c>
      <c r="R301" s="144">
        <f>Q301*H301</f>
        <v>0.20838000000000001</v>
      </c>
      <c r="S301" s="144">
        <v>0</v>
      </c>
      <c r="T301" s="145">
        <f>S301*H301</f>
        <v>0</v>
      </c>
      <c r="AR301" s="146" t="s">
        <v>265</v>
      </c>
      <c r="AT301" s="146" t="s">
        <v>147</v>
      </c>
      <c r="AU301" s="146" t="s">
        <v>81</v>
      </c>
      <c r="AY301" s="17" t="s">
        <v>144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79</v>
      </c>
      <c r="BK301" s="147">
        <f>ROUND(I301*H301,2)</f>
        <v>0</v>
      </c>
      <c r="BL301" s="17" t="s">
        <v>265</v>
      </c>
      <c r="BM301" s="146" t="s">
        <v>1493</v>
      </c>
    </row>
    <row r="302" spans="2:65" s="12" customFormat="1">
      <c r="B302" s="148"/>
      <c r="D302" s="149" t="s">
        <v>153</v>
      </c>
      <c r="E302" s="150" t="s">
        <v>1</v>
      </c>
      <c r="F302" s="151" t="s">
        <v>174</v>
      </c>
      <c r="H302" s="150" t="s">
        <v>1</v>
      </c>
      <c r="I302" s="152"/>
      <c r="L302" s="148"/>
      <c r="M302" s="153"/>
      <c r="T302" s="154"/>
      <c r="AT302" s="150" t="s">
        <v>153</v>
      </c>
      <c r="AU302" s="150" t="s">
        <v>81</v>
      </c>
      <c r="AV302" s="12" t="s">
        <v>79</v>
      </c>
      <c r="AW302" s="12" t="s">
        <v>28</v>
      </c>
      <c r="AX302" s="12" t="s">
        <v>71</v>
      </c>
      <c r="AY302" s="150" t="s">
        <v>144</v>
      </c>
    </row>
    <row r="303" spans="2:65" s="13" customFormat="1">
      <c r="B303" s="155"/>
      <c r="D303" s="149" t="s">
        <v>153</v>
      </c>
      <c r="E303" s="156" t="s">
        <v>1</v>
      </c>
      <c r="F303" s="157" t="s">
        <v>1494</v>
      </c>
      <c r="H303" s="158">
        <v>4.125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71</v>
      </c>
      <c r="AY303" s="156" t="s">
        <v>144</v>
      </c>
    </row>
    <row r="304" spans="2:65" s="12" customFormat="1">
      <c r="B304" s="148"/>
      <c r="D304" s="149" t="s">
        <v>153</v>
      </c>
      <c r="E304" s="150" t="s">
        <v>1</v>
      </c>
      <c r="F304" s="151" t="s">
        <v>179</v>
      </c>
      <c r="H304" s="150" t="s">
        <v>1</v>
      </c>
      <c r="I304" s="152"/>
      <c r="L304" s="148"/>
      <c r="M304" s="153"/>
      <c r="T304" s="154"/>
      <c r="AT304" s="150" t="s">
        <v>153</v>
      </c>
      <c r="AU304" s="150" t="s">
        <v>81</v>
      </c>
      <c r="AV304" s="12" t="s">
        <v>79</v>
      </c>
      <c r="AW304" s="12" t="s">
        <v>28</v>
      </c>
      <c r="AX304" s="12" t="s">
        <v>71</v>
      </c>
      <c r="AY304" s="150" t="s">
        <v>144</v>
      </c>
    </row>
    <row r="305" spans="2:65" s="13" customFormat="1">
      <c r="B305" s="155"/>
      <c r="D305" s="149" t="s">
        <v>153</v>
      </c>
      <c r="E305" s="156" t="s">
        <v>1</v>
      </c>
      <c r="F305" s="157" t="s">
        <v>1495</v>
      </c>
      <c r="H305" s="158">
        <v>7.375</v>
      </c>
      <c r="I305" s="159"/>
      <c r="L305" s="155"/>
      <c r="M305" s="160"/>
      <c r="T305" s="161"/>
      <c r="AT305" s="156" t="s">
        <v>153</v>
      </c>
      <c r="AU305" s="156" t="s">
        <v>81</v>
      </c>
      <c r="AV305" s="13" t="s">
        <v>81</v>
      </c>
      <c r="AW305" s="13" t="s">
        <v>28</v>
      </c>
      <c r="AX305" s="13" t="s">
        <v>71</v>
      </c>
      <c r="AY305" s="156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11.5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24.2" customHeight="1">
      <c r="B307" s="133"/>
      <c r="C307" s="134" t="s">
        <v>360</v>
      </c>
      <c r="D307" s="134" t="s">
        <v>147</v>
      </c>
      <c r="E307" s="135" t="s">
        <v>1496</v>
      </c>
      <c r="F307" s="136" t="s">
        <v>1497</v>
      </c>
      <c r="G307" s="137" t="s">
        <v>171</v>
      </c>
      <c r="H307" s="138">
        <v>25.6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2.0119999999999999E-2</v>
      </c>
      <c r="R307" s="144">
        <f>Q307*H307</f>
        <v>0.51507199999999997</v>
      </c>
      <c r="S307" s="144">
        <v>0</v>
      </c>
      <c r="T307" s="145">
        <f>S307*H307</f>
        <v>0</v>
      </c>
      <c r="AR307" s="146" t="s">
        <v>265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265</v>
      </c>
      <c r="BM307" s="146" t="s">
        <v>1498</v>
      </c>
    </row>
    <row r="308" spans="2:65" s="12" customFormat="1">
      <c r="B308" s="148"/>
      <c r="D308" s="149" t="s">
        <v>153</v>
      </c>
      <c r="E308" s="150" t="s">
        <v>1</v>
      </c>
      <c r="F308" s="151" t="s">
        <v>174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3" customFormat="1">
      <c r="B309" s="155"/>
      <c r="D309" s="149" t="s">
        <v>153</v>
      </c>
      <c r="E309" s="156" t="s">
        <v>1</v>
      </c>
      <c r="F309" s="157" t="s">
        <v>1499</v>
      </c>
      <c r="H309" s="158">
        <v>12.8</v>
      </c>
      <c r="I309" s="159"/>
      <c r="L309" s="155"/>
      <c r="M309" s="160"/>
      <c r="T309" s="161"/>
      <c r="AT309" s="156" t="s">
        <v>153</v>
      </c>
      <c r="AU309" s="156" t="s">
        <v>81</v>
      </c>
      <c r="AV309" s="13" t="s">
        <v>81</v>
      </c>
      <c r="AW309" s="13" t="s">
        <v>28</v>
      </c>
      <c r="AX309" s="13" t="s">
        <v>71</v>
      </c>
      <c r="AY309" s="156" t="s">
        <v>144</v>
      </c>
    </row>
    <row r="310" spans="2:65" s="12" customFormat="1">
      <c r="B310" s="148"/>
      <c r="D310" s="149" t="s">
        <v>153</v>
      </c>
      <c r="E310" s="150" t="s">
        <v>1</v>
      </c>
      <c r="F310" s="151" t="s">
        <v>179</v>
      </c>
      <c r="H310" s="150" t="s">
        <v>1</v>
      </c>
      <c r="I310" s="152"/>
      <c r="L310" s="148"/>
      <c r="M310" s="153"/>
      <c r="T310" s="154"/>
      <c r="AT310" s="150" t="s">
        <v>153</v>
      </c>
      <c r="AU310" s="150" t="s">
        <v>81</v>
      </c>
      <c r="AV310" s="12" t="s">
        <v>79</v>
      </c>
      <c r="AW310" s="12" t="s">
        <v>28</v>
      </c>
      <c r="AX310" s="12" t="s">
        <v>71</v>
      </c>
      <c r="AY310" s="150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1499</v>
      </c>
      <c r="H311" s="158">
        <v>12.8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5" customFormat="1">
      <c r="B312" s="180"/>
      <c r="D312" s="149" t="s">
        <v>153</v>
      </c>
      <c r="E312" s="181" t="s">
        <v>1</v>
      </c>
      <c r="F312" s="182" t="s">
        <v>182</v>
      </c>
      <c r="H312" s="183">
        <v>25.6</v>
      </c>
      <c r="I312" s="184"/>
      <c r="L312" s="180"/>
      <c r="M312" s="185"/>
      <c r="T312" s="186"/>
      <c r="AT312" s="181" t="s">
        <v>153</v>
      </c>
      <c r="AU312" s="181" t="s">
        <v>81</v>
      </c>
      <c r="AV312" s="15" t="s">
        <v>151</v>
      </c>
      <c r="AW312" s="15" t="s">
        <v>28</v>
      </c>
      <c r="AX312" s="15" t="s">
        <v>79</v>
      </c>
      <c r="AY312" s="181" t="s">
        <v>144</v>
      </c>
    </row>
    <row r="313" spans="2:65" s="1" customFormat="1" ht="24.2" customHeight="1">
      <c r="B313" s="133"/>
      <c r="C313" s="134" t="s">
        <v>364</v>
      </c>
      <c r="D313" s="134" t="s">
        <v>147</v>
      </c>
      <c r="E313" s="135" t="s">
        <v>1500</v>
      </c>
      <c r="F313" s="136" t="s">
        <v>1501</v>
      </c>
      <c r="G313" s="137" t="s">
        <v>318</v>
      </c>
      <c r="H313" s="138">
        <v>6</v>
      </c>
      <c r="I313" s="139"/>
      <c r="J313" s="140">
        <f>ROUND(I313*H313,2)</f>
        <v>0</v>
      </c>
      <c r="K313" s="141"/>
      <c r="L313" s="32"/>
      <c r="M313" s="142" t="s">
        <v>1</v>
      </c>
      <c r="N313" s="143" t="s">
        <v>36</v>
      </c>
      <c r="P313" s="144">
        <f>O313*H313</f>
        <v>0</v>
      </c>
      <c r="Q313" s="144">
        <v>3.058E-2</v>
      </c>
      <c r="R313" s="144">
        <f>Q313*H313</f>
        <v>0.18348</v>
      </c>
      <c r="S313" s="144">
        <v>0</v>
      </c>
      <c r="T313" s="145">
        <f>S313*H313</f>
        <v>0</v>
      </c>
      <c r="AR313" s="146" t="s">
        <v>265</v>
      </c>
      <c r="AT313" s="146" t="s">
        <v>147</v>
      </c>
      <c r="AU313" s="146" t="s">
        <v>81</v>
      </c>
      <c r="AY313" s="17" t="s">
        <v>144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79</v>
      </c>
      <c r="BK313" s="147">
        <f>ROUND(I313*H313,2)</f>
        <v>0</v>
      </c>
      <c r="BL313" s="17" t="s">
        <v>265</v>
      </c>
      <c r="BM313" s="146" t="s">
        <v>1502</v>
      </c>
    </row>
    <row r="314" spans="2:65" s="12" customFormat="1">
      <c r="B314" s="148"/>
      <c r="D314" s="149" t="s">
        <v>153</v>
      </c>
      <c r="E314" s="150" t="s">
        <v>1</v>
      </c>
      <c r="F314" s="151" t="s">
        <v>174</v>
      </c>
      <c r="H314" s="150" t="s">
        <v>1</v>
      </c>
      <c r="I314" s="152"/>
      <c r="L314" s="148"/>
      <c r="M314" s="153"/>
      <c r="T314" s="154"/>
      <c r="AT314" s="150" t="s">
        <v>153</v>
      </c>
      <c r="AU314" s="150" t="s">
        <v>81</v>
      </c>
      <c r="AV314" s="12" t="s">
        <v>79</v>
      </c>
      <c r="AW314" s="12" t="s">
        <v>28</v>
      </c>
      <c r="AX314" s="12" t="s">
        <v>71</v>
      </c>
      <c r="AY314" s="150" t="s">
        <v>144</v>
      </c>
    </row>
    <row r="315" spans="2:65" s="13" customFormat="1">
      <c r="B315" s="155"/>
      <c r="D315" s="149" t="s">
        <v>153</v>
      </c>
      <c r="E315" s="156" t="s">
        <v>1</v>
      </c>
      <c r="F315" s="157" t="s">
        <v>145</v>
      </c>
      <c r="H315" s="158">
        <v>3</v>
      </c>
      <c r="I315" s="159"/>
      <c r="L315" s="155"/>
      <c r="M315" s="160"/>
      <c r="T315" s="161"/>
      <c r="AT315" s="156" t="s">
        <v>153</v>
      </c>
      <c r="AU315" s="156" t="s">
        <v>81</v>
      </c>
      <c r="AV315" s="13" t="s">
        <v>81</v>
      </c>
      <c r="AW315" s="13" t="s">
        <v>28</v>
      </c>
      <c r="AX315" s="13" t="s">
        <v>71</v>
      </c>
      <c r="AY315" s="156" t="s">
        <v>144</v>
      </c>
    </row>
    <row r="316" spans="2:65" s="12" customFormat="1">
      <c r="B316" s="148"/>
      <c r="D316" s="149" t="s">
        <v>153</v>
      </c>
      <c r="E316" s="150" t="s">
        <v>1</v>
      </c>
      <c r="F316" s="151" t="s">
        <v>179</v>
      </c>
      <c r="H316" s="150" t="s">
        <v>1</v>
      </c>
      <c r="I316" s="152"/>
      <c r="L316" s="148"/>
      <c r="M316" s="153"/>
      <c r="T316" s="154"/>
      <c r="AT316" s="150" t="s">
        <v>153</v>
      </c>
      <c r="AU316" s="150" t="s">
        <v>81</v>
      </c>
      <c r="AV316" s="12" t="s">
        <v>79</v>
      </c>
      <c r="AW316" s="12" t="s">
        <v>28</v>
      </c>
      <c r="AX316" s="12" t="s">
        <v>71</v>
      </c>
      <c r="AY316" s="150" t="s">
        <v>144</v>
      </c>
    </row>
    <row r="317" spans="2:65" s="13" customFormat="1">
      <c r="B317" s="155"/>
      <c r="D317" s="149" t="s">
        <v>153</v>
      </c>
      <c r="E317" s="156" t="s">
        <v>1</v>
      </c>
      <c r="F317" s="157" t="s">
        <v>145</v>
      </c>
      <c r="H317" s="158">
        <v>3</v>
      </c>
      <c r="I317" s="159"/>
      <c r="L317" s="155"/>
      <c r="M317" s="160"/>
      <c r="T317" s="161"/>
      <c r="AT317" s="156" t="s">
        <v>153</v>
      </c>
      <c r="AU317" s="156" t="s">
        <v>81</v>
      </c>
      <c r="AV317" s="13" t="s">
        <v>81</v>
      </c>
      <c r="AW317" s="13" t="s">
        <v>28</v>
      </c>
      <c r="AX317" s="13" t="s">
        <v>71</v>
      </c>
      <c r="AY317" s="156" t="s">
        <v>144</v>
      </c>
    </row>
    <row r="318" spans="2:65" s="15" customFormat="1">
      <c r="B318" s="180"/>
      <c r="D318" s="149" t="s">
        <v>153</v>
      </c>
      <c r="E318" s="181" t="s">
        <v>1</v>
      </c>
      <c r="F318" s="182" t="s">
        <v>182</v>
      </c>
      <c r="H318" s="183">
        <v>6</v>
      </c>
      <c r="I318" s="184"/>
      <c r="L318" s="180"/>
      <c r="M318" s="185"/>
      <c r="T318" s="186"/>
      <c r="AT318" s="181" t="s">
        <v>153</v>
      </c>
      <c r="AU318" s="181" t="s">
        <v>81</v>
      </c>
      <c r="AV318" s="15" t="s">
        <v>151</v>
      </c>
      <c r="AW318" s="15" t="s">
        <v>28</v>
      </c>
      <c r="AX318" s="15" t="s">
        <v>79</v>
      </c>
      <c r="AY318" s="181" t="s">
        <v>144</v>
      </c>
    </row>
    <row r="319" spans="2:65" s="1" customFormat="1" ht="24.2" customHeight="1">
      <c r="B319" s="133"/>
      <c r="C319" s="134" t="s">
        <v>372</v>
      </c>
      <c r="D319" s="134" t="s">
        <v>147</v>
      </c>
      <c r="E319" s="135" t="s">
        <v>533</v>
      </c>
      <c r="F319" s="136" t="s">
        <v>534</v>
      </c>
      <c r="G319" s="137" t="s">
        <v>491</v>
      </c>
      <c r="H319" s="187"/>
      <c r="I319" s="139"/>
      <c r="J319" s="140">
        <f>ROUND(I319*H319,2)</f>
        <v>0</v>
      </c>
      <c r="K319" s="141"/>
      <c r="L319" s="32"/>
      <c r="M319" s="142" t="s">
        <v>1</v>
      </c>
      <c r="N319" s="143" t="s">
        <v>36</v>
      </c>
      <c r="P319" s="144">
        <f>O319*H319</f>
        <v>0</v>
      </c>
      <c r="Q319" s="144">
        <v>0</v>
      </c>
      <c r="R319" s="144">
        <f>Q319*H319</f>
        <v>0</v>
      </c>
      <c r="S319" s="144">
        <v>0</v>
      </c>
      <c r="T319" s="145">
        <f>S319*H319</f>
        <v>0</v>
      </c>
      <c r="AR319" s="146" t="s">
        <v>265</v>
      </c>
      <c r="AT319" s="146" t="s">
        <v>147</v>
      </c>
      <c r="AU319" s="146" t="s">
        <v>81</v>
      </c>
      <c r="AY319" s="17" t="s">
        <v>144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7" t="s">
        <v>79</v>
      </c>
      <c r="BK319" s="147">
        <f>ROUND(I319*H319,2)</f>
        <v>0</v>
      </c>
      <c r="BL319" s="17" t="s">
        <v>265</v>
      </c>
      <c r="BM319" s="146" t="s">
        <v>535</v>
      </c>
    </row>
    <row r="320" spans="2:65" s="11" customFormat="1" ht="22.9" customHeight="1">
      <c r="B320" s="121"/>
      <c r="D320" s="122" t="s">
        <v>70</v>
      </c>
      <c r="E320" s="131" t="s">
        <v>536</v>
      </c>
      <c r="F320" s="131" t="s">
        <v>537</v>
      </c>
      <c r="I320" s="124"/>
      <c r="J320" s="132">
        <f>BK320</f>
        <v>0</v>
      </c>
      <c r="L320" s="121"/>
      <c r="M320" s="126"/>
      <c r="P320" s="127">
        <f>SUM(P321:P326)</f>
        <v>0</v>
      </c>
      <c r="R320" s="127">
        <f>SUM(R321:R326)</f>
        <v>0</v>
      </c>
      <c r="T320" s="128">
        <f>SUM(T321:T326)</f>
        <v>0</v>
      </c>
      <c r="AR320" s="122" t="s">
        <v>81</v>
      </c>
      <c r="AT320" s="129" t="s">
        <v>70</v>
      </c>
      <c r="AU320" s="129" t="s">
        <v>79</v>
      </c>
      <c r="AY320" s="122" t="s">
        <v>144</v>
      </c>
      <c r="BK320" s="130">
        <f>SUM(BK321:BK326)</f>
        <v>0</v>
      </c>
    </row>
    <row r="321" spans="2:65" s="1" customFormat="1" ht="33" customHeight="1">
      <c r="B321" s="133"/>
      <c r="C321" s="134" t="s">
        <v>377</v>
      </c>
      <c r="D321" s="134" t="s">
        <v>147</v>
      </c>
      <c r="E321" s="135" t="s">
        <v>1503</v>
      </c>
      <c r="F321" s="136" t="s">
        <v>1504</v>
      </c>
      <c r="G321" s="137" t="s">
        <v>318</v>
      </c>
      <c r="H321" s="138">
        <v>1</v>
      </c>
      <c r="I321" s="139"/>
      <c r="J321" s="140">
        <f>ROUND(I321*H321,2)</f>
        <v>0</v>
      </c>
      <c r="K321" s="141"/>
      <c r="L321" s="32"/>
      <c r="M321" s="142" t="s">
        <v>1</v>
      </c>
      <c r="N321" s="143" t="s">
        <v>36</v>
      </c>
      <c r="P321" s="144">
        <f>O321*H321</f>
        <v>0</v>
      </c>
      <c r="Q321" s="144">
        <v>0</v>
      </c>
      <c r="R321" s="144">
        <f>Q321*H321</f>
        <v>0</v>
      </c>
      <c r="S321" s="144">
        <v>0</v>
      </c>
      <c r="T321" s="145">
        <f>S321*H321</f>
        <v>0</v>
      </c>
      <c r="AR321" s="146" t="s">
        <v>265</v>
      </c>
      <c r="AT321" s="146" t="s">
        <v>147</v>
      </c>
      <c r="AU321" s="146" t="s">
        <v>81</v>
      </c>
      <c r="AY321" s="17" t="s">
        <v>144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7" t="s">
        <v>79</v>
      </c>
      <c r="BK321" s="147">
        <f>ROUND(I321*H321,2)</f>
        <v>0</v>
      </c>
      <c r="BL321" s="17" t="s">
        <v>265</v>
      </c>
      <c r="BM321" s="146" t="s">
        <v>1505</v>
      </c>
    </row>
    <row r="322" spans="2:65" s="12" customFormat="1">
      <c r="B322" s="148"/>
      <c r="D322" s="149" t="s">
        <v>153</v>
      </c>
      <c r="E322" s="150" t="s">
        <v>1</v>
      </c>
      <c r="F322" s="151" t="s">
        <v>1506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79</v>
      </c>
      <c r="H323" s="158">
        <v>1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79</v>
      </c>
      <c r="AY323" s="156" t="s">
        <v>144</v>
      </c>
    </row>
    <row r="324" spans="2:65" s="1" customFormat="1" ht="24.2" customHeight="1">
      <c r="B324" s="133"/>
      <c r="C324" s="193" t="s">
        <v>385</v>
      </c>
      <c r="D324" s="193" t="s">
        <v>147</v>
      </c>
      <c r="E324" s="194" t="s">
        <v>1507</v>
      </c>
      <c r="F324" s="195" t="s">
        <v>1508</v>
      </c>
      <c r="G324" s="196" t="s">
        <v>318</v>
      </c>
      <c r="H324" s="197">
        <v>3</v>
      </c>
      <c r="I324" s="198"/>
      <c r="J324" s="198">
        <f>ROUND(I324*H324,2)</f>
        <v>0</v>
      </c>
      <c r="K324" s="141"/>
      <c r="L324" s="32"/>
      <c r="M324" s="142" t="s">
        <v>1</v>
      </c>
      <c r="N324" s="143" t="s">
        <v>36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265</v>
      </c>
      <c r="AT324" s="146" t="s">
        <v>147</v>
      </c>
      <c r="AU324" s="146" t="s">
        <v>81</v>
      </c>
      <c r="AY324" s="17" t="s">
        <v>144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79</v>
      </c>
      <c r="BK324" s="147">
        <f>ROUND(I324*H324,2)</f>
        <v>0</v>
      </c>
      <c r="BL324" s="17" t="s">
        <v>265</v>
      </c>
      <c r="BM324" s="146" t="s">
        <v>1736</v>
      </c>
    </row>
    <row r="325" spans="2:65" s="1" customFormat="1" ht="24.2" customHeight="1">
      <c r="B325" s="133"/>
      <c r="C325" s="193" t="s">
        <v>391</v>
      </c>
      <c r="D325" s="193" t="s">
        <v>147</v>
      </c>
      <c r="E325" s="194" t="s">
        <v>1510</v>
      </c>
      <c r="F325" s="195" t="s">
        <v>1511</v>
      </c>
      <c r="G325" s="196" t="s">
        <v>318</v>
      </c>
      <c r="H325" s="197">
        <v>6</v>
      </c>
      <c r="I325" s="198"/>
      <c r="J325" s="198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265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265</v>
      </c>
      <c r="BM325" s="146" t="s">
        <v>1737</v>
      </c>
    </row>
    <row r="326" spans="2:65" s="1" customFormat="1" ht="24.2" customHeight="1">
      <c r="B326" s="133"/>
      <c r="C326" s="134" t="s">
        <v>395</v>
      </c>
      <c r="D326" s="134" t="s">
        <v>147</v>
      </c>
      <c r="E326" s="135" t="s">
        <v>543</v>
      </c>
      <c r="F326" s="136" t="s">
        <v>544</v>
      </c>
      <c r="G326" s="137" t="s">
        <v>491</v>
      </c>
      <c r="H326" s="187"/>
      <c r="I326" s="139"/>
      <c r="J326" s="140">
        <f>ROUND(I326*H326,2)</f>
        <v>0</v>
      </c>
      <c r="K326" s="141"/>
      <c r="L326" s="32"/>
      <c r="M326" s="142" t="s">
        <v>1</v>
      </c>
      <c r="N326" s="143" t="s">
        <v>36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265</v>
      </c>
      <c r="AT326" s="146" t="s">
        <v>147</v>
      </c>
      <c r="AU326" s="146" t="s">
        <v>81</v>
      </c>
      <c r="AY326" s="17" t="s">
        <v>144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79</v>
      </c>
      <c r="BK326" s="147">
        <f>ROUND(I326*H326,2)</f>
        <v>0</v>
      </c>
      <c r="BL326" s="17" t="s">
        <v>265</v>
      </c>
      <c r="BM326" s="146" t="s">
        <v>745</v>
      </c>
    </row>
    <row r="327" spans="2:65" s="11" customFormat="1" ht="22.9" customHeight="1">
      <c r="B327" s="121"/>
      <c r="D327" s="122" t="s">
        <v>70</v>
      </c>
      <c r="E327" s="131" t="s">
        <v>546</v>
      </c>
      <c r="F327" s="131" t="s">
        <v>547</v>
      </c>
      <c r="I327" s="124"/>
      <c r="J327" s="132">
        <f>BK327</f>
        <v>0</v>
      </c>
      <c r="L327" s="121"/>
      <c r="M327" s="126"/>
      <c r="P327" s="127">
        <f>SUM(P328:P372)</f>
        <v>0</v>
      </c>
      <c r="R327" s="127">
        <f>SUM(R328:R372)</f>
        <v>1.52450748</v>
      </c>
      <c r="T327" s="128">
        <f>SUM(T328:T372)</f>
        <v>0</v>
      </c>
      <c r="AR327" s="122" t="s">
        <v>81</v>
      </c>
      <c r="AT327" s="129" t="s">
        <v>70</v>
      </c>
      <c r="AU327" s="129" t="s">
        <v>79</v>
      </c>
      <c r="AY327" s="122" t="s">
        <v>144</v>
      </c>
      <c r="BK327" s="130">
        <f>SUM(BK328:BK372)</f>
        <v>0</v>
      </c>
    </row>
    <row r="328" spans="2:65" s="1" customFormat="1" ht="16.5" customHeight="1">
      <c r="B328" s="133"/>
      <c r="C328" s="134" t="s">
        <v>399</v>
      </c>
      <c r="D328" s="134" t="s">
        <v>147</v>
      </c>
      <c r="E328" s="135" t="s">
        <v>1513</v>
      </c>
      <c r="F328" s="136" t="s">
        <v>1514</v>
      </c>
      <c r="G328" s="137" t="s">
        <v>171</v>
      </c>
      <c r="H328" s="138">
        <v>49.4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265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265</v>
      </c>
      <c r="BM328" s="146" t="s">
        <v>1515</v>
      </c>
    </row>
    <row r="329" spans="2:65" s="1" customFormat="1" ht="16.5" customHeight="1">
      <c r="B329" s="133"/>
      <c r="C329" s="134" t="s">
        <v>405</v>
      </c>
      <c r="D329" s="134" t="s">
        <v>147</v>
      </c>
      <c r="E329" s="135" t="s">
        <v>1516</v>
      </c>
      <c r="F329" s="136" t="s">
        <v>1517</v>
      </c>
      <c r="G329" s="137" t="s">
        <v>171</v>
      </c>
      <c r="H329" s="138">
        <v>49.4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2.9999999999999997E-4</v>
      </c>
      <c r="R329" s="144">
        <f>Q329*H329</f>
        <v>1.4819999999999998E-2</v>
      </c>
      <c r="S329" s="144">
        <v>0</v>
      </c>
      <c r="T329" s="145">
        <f>S329*H329</f>
        <v>0</v>
      </c>
      <c r="AR329" s="146" t="s">
        <v>265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265</v>
      </c>
      <c r="BM329" s="146" t="s">
        <v>1518</v>
      </c>
    </row>
    <row r="330" spans="2:65" s="1" customFormat="1" ht="33" customHeight="1">
      <c r="B330" s="133"/>
      <c r="C330" s="134" t="s">
        <v>414</v>
      </c>
      <c r="D330" s="134" t="s">
        <v>147</v>
      </c>
      <c r="E330" s="135" t="s">
        <v>1519</v>
      </c>
      <c r="F330" s="136" t="s">
        <v>1520</v>
      </c>
      <c r="G330" s="137" t="s">
        <v>279</v>
      </c>
      <c r="H330" s="138">
        <v>13.506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36</v>
      </c>
      <c r="P330" s="144">
        <f>O330*H330</f>
        <v>0</v>
      </c>
      <c r="Q330" s="144">
        <v>5.8E-4</v>
      </c>
      <c r="R330" s="144">
        <f>Q330*H330</f>
        <v>7.8334800000000003E-3</v>
      </c>
      <c r="S330" s="144">
        <v>0</v>
      </c>
      <c r="T330" s="145">
        <f>S330*H330</f>
        <v>0</v>
      </c>
      <c r="AR330" s="146" t="s">
        <v>265</v>
      </c>
      <c r="AT330" s="146" t="s">
        <v>147</v>
      </c>
      <c r="AU330" s="146" t="s">
        <v>81</v>
      </c>
      <c r="AY330" s="17" t="s">
        <v>144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79</v>
      </c>
      <c r="BK330" s="147">
        <f>ROUND(I330*H330,2)</f>
        <v>0</v>
      </c>
      <c r="BL330" s="17" t="s">
        <v>265</v>
      </c>
      <c r="BM330" s="146" t="s">
        <v>1521</v>
      </c>
    </row>
    <row r="331" spans="2:65" s="12" customFormat="1">
      <c r="B331" s="148"/>
      <c r="D331" s="149" t="s">
        <v>153</v>
      </c>
      <c r="E331" s="150" t="s">
        <v>1</v>
      </c>
      <c r="F331" s="151" t="s">
        <v>174</v>
      </c>
      <c r="H331" s="150" t="s">
        <v>1</v>
      </c>
      <c r="I331" s="152"/>
      <c r="L331" s="148"/>
      <c r="M331" s="153"/>
      <c r="T331" s="154"/>
      <c r="AT331" s="150" t="s">
        <v>153</v>
      </c>
      <c r="AU331" s="150" t="s">
        <v>81</v>
      </c>
      <c r="AV331" s="12" t="s">
        <v>79</v>
      </c>
      <c r="AW331" s="12" t="s">
        <v>28</v>
      </c>
      <c r="AX331" s="12" t="s">
        <v>71</v>
      </c>
      <c r="AY331" s="150" t="s">
        <v>144</v>
      </c>
    </row>
    <row r="332" spans="2:65" s="12" customFormat="1">
      <c r="B332" s="148"/>
      <c r="D332" s="149" t="s">
        <v>153</v>
      </c>
      <c r="E332" s="150" t="s">
        <v>1</v>
      </c>
      <c r="F332" s="151" t="s">
        <v>270</v>
      </c>
      <c r="H332" s="150" t="s">
        <v>1</v>
      </c>
      <c r="I332" s="152"/>
      <c r="L332" s="148"/>
      <c r="M332" s="153"/>
      <c r="T332" s="154"/>
      <c r="AT332" s="150" t="s">
        <v>153</v>
      </c>
      <c r="AU332" s="150" t="s">
        <v>81</v>
      </c>
      <c r="AV332" s="12" t="s">
        <v>79</v>
      </c>
      <c r="AW332" s="12" t="s">
        <v>28</v>
      </c>
      <c r="AX332" s="12" t="s">
        <v>71</v>
      </c>
      <c r="AY332" s="150" t="s">
        <v>144</v>
      </c>
    </row>
    <row r="333" spans="2:65" s="13" customFormat="1">
      <c r="B333" s="155"/>
      <c r="D333" s="149" t="s">
        <v>153</v>
      </c>
      <c r="E333" s="156" t="s">
        <v>1</v>
      </c>
      <c r="F333" s="157" t="s">
        <v>1522</v>
      </c>
      <c r="H333" s="158">
        <v>4.96</v>
      </c>
      <c r="I333" s="159"/>
      <c r="L333" s="155"/>
      <c r="M333" s="160"/>
      <c r="T333" s="161"/>
      <c r="AT333" s="156" t="s">
        <v>153</v>
      </c>
      <c r="AU333" s="156" t="s">
        <v>81</v>
      </c>
      <c r="AV333" s="13" t="s">
        <v>81</v>
      </c>
      <c r="AW333" s="13" t="s">
        <v>28</v>
      </c>
      <c r="AX333" s="13" t="s">
        <v>71</v>
      </c>
      <c r="AY333" s="156" t="s">
        <v>144</v>
      </c>
    </row>
    <row r="334" spans="2:65" s="14" customFormat="1">
      <c r="B334" s="173"/>
      <c r="D334" s="149" t="s">
        <v>153</v>
      </c>
      <c r="E334" s="174" t="s">
        <v>1</v>
      </c>
      <c r="F334" s="175" t="s">
        <v>178</v>
      </c>
      <c r="H334" s="176">
        <v>4.96</v>
      </c>
      <c r="I334" s="177"/>
      <c r="L334" s="173"/>
      <c r="M334" s="178"/>
      <c r="T334" s="179"/>
      <c r="AT334" s="174" t="s">
        <v>153</v>
      </c>
      <c r="AU334" s="174" t="s">
        <v>81</v>
      </c>
      <c r="AV334" s="14" t="s">
        <v>145</v>
      </c>
      <c r="AW334" s="14" t="s">
        <v>28</v>
      </c>
      <c r="AX334" s="14" t="s">
        <v>71</v>
      </c>
      <c r="AY334" s="174" t="s">
        <v>144</v>
      </c>
    </row>
    <row r="335" spans="2:65" s="12" customFormat="1">
      <c r="B335" s="148"/>
      <c r="D335" s="149" t="s">
        <v>153</v>
      </c>
      <c r="E335" s="150" t="s">
        <v>1</v>
      </c>
      <c r="F335" s="151" t="s">
        <v>179</v>
      </c>
      <c r="H335" s="150" t="s">
        <v>1</v>
      </c>
      <c r="I335" s="152"/>
      <c r="L335" s="148"/>
      <c r="M335" s="153"/>
      <c r="T335" s="154"/>
      <c r="AT335" s="150" t="s">
        <v>153</v>
      </c>
      <c r="AU335" s="150" t="s">
        <v>81</v>
      </c>
      <c r="AV335" s="12" t="s">
        <v>79</v>
      </c>
      <c r="AW335" s="12" t="s">
        <v>28</v>
      </c>
      <c r="AX335" s="12" t="s">
        <v>71</v>
      </c>
      <c r="AY335" s="150" t="s">
        <v>144</v>
      </c>
    </row>
    <row r="336" spans="2:65" s="12" customFormat="1">
      <c r="B336" s="148"/>
      <c r="D336" s="149" t="s">
        <v>153</v>
      </c>
      <c r="E336" s="150" t="s">
        <v>1</v>
      </c>
      <c r="F336" s="151" t="s">
        <v>272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65" s="13" customFormat="1">
      <c r="B337" s="155"/>
      <c r="D337" s="149" t="s">
        <v>153</v>
      </c>
      <c r="E337" s="156" t="s">
        <v>1</v>
      </c>
      <c r="F337" s="157" t="s">
        <v>1523</v>
      </c>
      <c r="H337" s="158">
        <v>3.798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65" s="12" customFormat="1">
      <c r="B338" s="148"/>
      <c r="D338" s="149" t="s">
        <v>153</v>
      </c>
      <c r="E338" s="150" t="s">
        <v>1</v>
      </c>
      <c r="F338" s="151" t="s">
        <v>240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65" s="13" customFormat="1">
      <c r="B339" s="155"/>
      <c r="D339" s="149" t="s">
        <v>153</v>
      </c>
      <c r="E339" s="156" t="s">
        <v>1</v>
      </c>
      <c r="F339" s="157" t="s">
        <v>1524</v>
      </c>
      <c r="H339" s="158">
        <v>4.7480000000000002</v>
      </c>
      <c r="I339" s="159"/>
      <c r="L339" s="155"/>
      <c r="M339" s="160"/>
      <c r="T339" s="161"/>
      <c r="AT339" s="156" t="s">
        <v>153</v>
      </c>
      <c r="AU339" s="156" t="s">
        <v>81</v>
      </c>
      <c r="AV339" s="13" t="s">
        <v>81</v>
      </c>
      <c r="AW339" s="13" t="s">
        <v>28</v>
      </c>
      <c r="AX339" s="13" t="s">
        <v>71</v>
      </c>
      <c r="AY339" s="156" t="s">
        <v>144</v>
      </c>
    </row>
    <row r="340" spans="2:65" s="14" customFormat="1">
      <c r="B340" s="173"/>
      <c r="D340" s="149" t="s">
        <v>153</v>
      </c>
      <c r="E340" s="174" t="s">
        <v>1</v>
      </c>
      <c r="F340" s="175" t="s">
        <v>178</v>
      </c>
      <c r="H340" s="176">
        <v>8.5459999999999994</v>
      </c>
      <c r="I340" s="177"/>
      <c r="L340" s="173"/>
      <c r="M340" s="178"/>
      <c r="T340" s="179"/>
      <c r="AT340" s="174" t="s">
        <v>153</v>
      </c>
      <c r="AU340" s="174" t="s">
        <v>81</v>
      </c>
      <c r="AV340" s="14" t="s">
        <v>145</v>
      </c>
      <c r="AW340" s="14" t="s">
        <v>28</v>
      </c>
      <c r="AX340" s="14" t="s">
        <v>71</v>
      </c>
      <c r="AY340" s="174" t="s">
        <v>144</v>
      </c>
    </row>
    <row r="341" spans="2:65" s="15" customFormat="1">
      <c r="B341" s="180"/>
      <c r="D341" s="149" t="s">
        <v>153</v>
      </c>
      <c r="E341" s="181" t="s">
        <v>1</v>
      </c>
      <c r="F341" s="182" t="s">
        <v>182</v>
      </c>
      <c r="H341" s="183">
        <v>13.506</v>
      </c>
      <c r="I341" s="184"/>
      <c r="L341" s="180"/>
      <c r="M341" s="185"/>
      <c r="T341" s="186"/>
      <c r="AT341" s="181" t="s">
        <v>153</v>
      </c>
      <c r="AU341" s="181" t="s">
        <v>81</v>
      </c>
      <c r="AV341" s="15" t="s">
        <v>151</v>
      </c>
      <c r="AW341" s="15" t="s">
        <v>28</v>
      </c>
      <c r="AX341" s="15" t="s">
        <v>79</v>
      </c>
      <c r="AY341" s="181" t="s">
        <v>144</v>
      </c>
    </row>
    <row r="342" spans="2:65" s="1" customFormat="1" ht="33" customHeight="1">
      <c r="B342" s="133"/>
      <c r="C342" s="134" t="s">
        <v>423</v>
      </c>
      <c r="D342" s="134" t="s">
        <v>147</v>
      </c>
      <c r="E342" s="135" t="s">
        <v>1525</v>
      </c>
      <c r="F342" s="136" t="s">
        <v>1526</v>
      </c>
      <c r="G342" s="137" t="s">
        <v>171</v>
      </c>
      <c r="H342" s="138">
        <v>49.4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36</v>
      </c>
      <c r="P342" s="144">
        <f>O342*H342</f>
        <v>0</v>
      </c>
      <c r="Q342" s="144">
        <v>5.3800000000000002E-3</v>
      </c>
      <c r="R342" s="144">
        <f>Q342*H342</f>
        <v>0.26577200000000001</v>
      </c>
      <c r="S342" s="144">
        <v>0</v>
      </c>
      <c r="T342" s="145">
        <f>S342*H342</f>
        <v>0</v>
      </c>
      <c r="AR342" s="146" t="s">
        <v>265</v>
      </c>
      <c r="AT342" s="146" t="s">
        <v>147</v>
      </c>
      <c r="AU342" s="146" t="s">
        <v>81</v>
      </c>
      <c r="AY342" s="17" t="s">
        <v>144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79</v>
      </c>
      <c r="BK342" s="147">
        <f>ROUND(I342*H342,2)</f>
        <v>0</v>
      </c>
      <c r="BL342" s="17" t="s">
        <v>265</v>
      </c>
      <c r="BM342" s="146" t="s">
        <v>1527</v>
      </c>
    </row>
    <row r="343" spans="2:65" s="12" customFormat="1">
      <c r="B343" s="148"/>
      <c r="D343" s="149" t="s">
        <v>153</v>
      </c>
      <c r="E343" s="150" t="s">
        <v>1</v>
      </c>
      <c r="F343" s="151" t="s">
        <v>174</v>
      </c>
      <c r="H343" s="150" t="s">
        <v>1</v>
      </c>
      <c r="I343" s="152"/>
      <c r="L343" s="148"/>
      <c r="M343" s="153"/>
      <c r="T343" s="154"/>
      <c r="AT343" s="150" t="s">
        <v>153</v>
      </c>
      <c r="AU343" s="150" t="s">
        <v>81</v>
      </c>
      <c r="AV343" s="12" t="s">
        <v>79</v>
      </c>
      <c r="AW343" s="12" t="s">
        <v>28</v>
      </c>
      <c r="AX343" s="12" t="s">
        <v>71</v>
      </c>
      <c r="AY343" s="150" t="s">
        <v>144</v>
      </c>
    </row>
    <row r="344" spans="2:65" s="12" customFormat="1">
      <c r="B344" s="148"/>
      <c r="D344" s="149" t="s">
        <v>153</v>
      </c>
      <c r="E344" s="150" t="s">
        <v>1</v>
      </c>
      <c r="F344" s="151" t="s">
        <v>228</v>
      </c>
      <c r="H344" s="150" t="s">
        <v>1</v>
      </c>
      <c r="I344" s="152"/>
      <c r="L344" s="148"/>
      <c r="M344" s="153"/>
      <c r="T344" s="154"/>
      <c r="AT344" s="150" t="s">
        <v>153</v>
      </c>
      <c r="AU344" s="150" t="s">
        <v>81</v>
      </c>
      <c r="AV344" s="12" t="s">
        <v>79</v>
      </c>
      <c r="AW344" s="12" t="s">
        <v>28</v>
      </c>
      <c r="AX344" s="12" t="s">
        <v>71</v>
      </c>
      <c r="AY344" s="150" t="s">
        <v>144</v>
      </c>
    </row>
    <row r="345" spans="2:65" s="13" customFormat="1">
      <c r="B345" s="155"/>
      <c r="D345" s="149" t="s">
        <v>153</v>
      </c>
      <c r="E345" s="156" t="s">
        <v>1</v>
      </c>
      <c r="F345" s="157" t="s">
        <v>229</v>
      </c>
      <c r="H345" s="158">
        <v>4.16</v>
      </c>
      <c r="I345" s="159"/>
      <c r="L345" s="155"/>
      <c r="M345" s="160"/>
      <c r="T345" s="161"/>
      <c r="AT345" s="156" t="s">
        <v>153</v>
      </c>
      <c r="AU345" s="156" t="s">
        <v>81</v>
      </c>
      <c r="AV345" s="13" t="s">
        <v>81</v>
      </c>
      <c r="AW345" s="13" t="s">
        <v>28</v>
      </c>
      <c r="AX345" s="13" t="s">
        <v>71</v>
      </c>
      <c r="AY345" s="156" t="s">
        <v>144</v>
      </c>
    </row>
    <row r="346" spans="2:65" s="12" customFormat="1">
      <c r="B346" s="148"/>
      <c r="D346" s="149" t="s">
        <v>153</v>
      </c>
      <c r="E346" s="150" t="s">
        <v>1</v>
      </c>
      <c r="F346" s="151" t="s">
        <v>270</v>
      </c>
      <c r="H346" s="150" t="s">
        <v>1</v>
      </c>
      <c r="I346" s="152"/>
      <c r="L346" s="148"/>
      <c r="M346" s="153"/>
      <c r="T346" s="154"/>
      <c r="AT346" s="150" t="s">
        <v>153</v>
      </c>
      <c r="AU346" s="150" t="s">
        <v>81</v>
      </c>
      <c r="AV346" s="12" t="s">
        <v>79</v>
      </c>
      <c r="AW346" s="12" t="s">
        <v>28</v>
      </c>
      <c r="AX346" s="12" t="s">
        <v>71</v>
      </c>
      <c r="AY346" s="150" t="s">
        <v>144</v>
      </c>
    </row>
    <row r="347" spans="2:65" s="13" customFormat="1">
      <c r="B347" s="155"/>
      <c r="D347" s="149" t="s">
        <v>153</v>
      </c>
      <c r="E347" s="156" t="s">
        <v>1</v>
      </c>
      <c r="F347" s="157" t="s">
        <v>1454</v>
      </c>
      <c r="H347" s="158">
        <v>2.65</v>
      </c>
      <c r="I347" s="159"/>
      <c r="L347" s="155"/>
      <c r="M347" s="160"/>
      <c r="T347" s="161"/>
      <c r="AT347" s="156" t="s">
        <v>153</v>
      </c>
      <c r="AU347" s="156" t="s">
        <v>81</v>
      </c>
      <c r="AV347" s="13" t="s">
        <v>81</v>
      </c>
      <c r="AW347" s="13" t="s">
        <v>28</v>
      </c>
      <c r="AX347" s="13" t="s">
        <v>71</v>
      </c>
      <c r="AY347" s="156" t="s">
        <v>144</v>
      </c>
    </row>
    <row r="348" spans="2:65" s="12" customFormat="1">
      <c r="B348" s="148"/>
      <c r="D348" s="149" t="s">
        <v>153</v>
      </c>
      <c r="E348" s="150" t="s">
        <v>1</v>
      </c>
      <c r="F348" s="151" t="s">
        <v>230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65" s="13" customFormat="1">
      <c r="B349" s="155"/>
      <c r="D349" s="149" t="s">
        <v>153</v>
      </c>
      <c r="E349" s="156" t="s">
        <v>1</v>
      </c>
      <c r="F349" s="157" t="s">
        <v>231</v>
      </c>
      <c r="H349" s="158">
        <v>8.39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65" s="12" customFormat="1">
      <c r="B350" s="148"/>
      <c r="D350" s="149" t="s">
        <v>153</v>
      </c>
      <c r="E350" s="150" t="s">
        <v>1</v>
      </c>
      <c r="F350" s="151" t="s">
        <v>232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65" s="13" customFormat="1">
      <c r="B351" s="155"/>
      <c r="D351" s="149" t="s">
        <v>153</v>
      </c>
      <c r="E351" s="156" t="s">
        <v>1</v>
      </c>
      <c r="F351" s="157" t="s">
        <v>233</v>
      </c>
      <c r="H351" s="158">
        <v>9.5299999999999994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65" s="14" customFormat="1">
      <c r="B352" s="173"/>
      <c r="D352" s="149" t="s">
        <v>153</v>
      </c>
      <c r="E352" s="174" t="s">
        <v>1</v>
      </c>
      <c r="F352" s="175" t="s">
        <v>178</v>
      </c>
      <c r="H352" s="176">
        <v>24.73</v>
      </c>
      <c r="I352" s="177"/>
      <c r="L352" s="173"/>
      <c r="M352" s="178"/>
      <c r="T352" s="179"/>
      <c r="AT352" s="174" t="s">
        <v>153</v>
      </c>
      <c r="AU352" s="174" t="s">
        <v>81</v>
      </c>
      <c r="AV352" s="14" t="s">
        <v>145</v>
      </c>
      <c r="AW352" s="14" t="s">
        <v>28</v>
      </c>
      <c r="AX352" s="14" t="s">
        <v>71</v>
      </c>
      <c r="AY352" s="174" t="s">
        <v>144</v>
      </c>
    </row>
    <row r="353" spans="2:65" s="12" customFormat="1">
      <c r="B353" s="148"/>
      <c r="D353" s="149" t="s">
        <v>153</v>
      </c>
      <c r="E353" s="150" t="s">
        <v>1</v>
      </c>
      <c r="F353" s="151" t="s">
        <v>179</v>
      </c>
      <c r="H353" s="150" t="s">
        <v>1</v>
      </c>
      <c r="I353" s="152"/>
      <c r="L353" s="148"/>
      <c r="M353" s="153"/>
      <c r="T353" s="154"/>
      <c r="AT353" s="150" t="s">
        <v>153</v>
      </c>
      <c r="AU353" s="150" t="s">
        <v>81</v>
      </c>
      <c r="AV353" s="12" t="s">
        <v>79</v>
      </c>
      <c r="AW353" s="12" t="s">
        <v>28</v>
      </c>
      <c r="AX353" s="12" t="s">
        <v>71</v>
      </c>
      <c r="AY353" s="150" t="s">
        <v>144</v>
      </c>
    </row>
    <row r="354" spans="2:65" s="12" customFormat="1">
      <c r="B354" s="148"/>
      <c r="D354" s="149" t="s">
        <v>153</v>
      </c>
      <c r="E354" s="150" t="s">
        <v>1</v>
      </c>
      <c r="F354" s="151" t="s">
        <v>272</v>
      </c>
      <c r="H354" s="150" t="s">
        <v>1</v>
      </c>
      <c r="I354" s="152"/>
      <c r="L354" s="148"/>
      <c r="M354" s="153"/>
      <c r="T354" s="154"/>
      <c r="AT354" s="150" t="s">
        <v>153</v>
      </c>
      <c r="AU354" s="150" t="s">
        <v>81</v>
      </c>
      <c r="AV354" s="12" t="s">
        <v>79</v>
      </c>
      <c r="AW354" s="12" t="s">
        <v>28</v>
      </c>
      <c r="AX354" s="12" t="s">
        <v>71</v>
      </c>
      <c r="AY354" s="150" t="s">
        <v>144</v>
      </c>
    </row>
    <row r="355" spans="2:65" s="13" customFormat="1">
      <c r="B355" s="155"/>
      <c r="D355" s="149" t="s">
        <v>153</v>
      </c>
      <c r="E355" s="156" t="s">
        <v>1</v>
      </c>
      <c r="F355" s="157" t="s">
        <v>1455</v>
      </c>
      <c r="H355" s="158">
        <v>3.24</v>
      </c>
      <c r="I355" s="159"/>
      <c r="L355" s="155"/>
      <c r="M355" s="160"/>
      <c r="T355" s="161"/>
      <c r="AT355" s="156" t="s">
        <v>153</v>
      </c>
      <c r="AU355" s="156" t="s">
        <v>81</v>
      </c>
      <c r="AV355" s="13" t="s">
        <v>81</v>
      </c>
      <c r="AW355" s="13" t="s">
        <v>28</v>
      </c>
      <c r="AX355" s="13" t="s">
        <v>71</v>
      </c>
      <c r="AY355" s="156" t="s">
        <v>144</v>
      </c>
    </row>
    <row r="356" spans="2:65" s="12" customFormat="1">
      <c r="B356" s="148"/>
      <c r="D356" s="149" t="s">
        <v>153</v>
      </c>
      <c r="E356" s="150" t="s">
        <v>1</v>
      </c>
      <c r="F356" s="151" t="s">
        <v>234</v>
      </c>
      <c r="H356" s="150" t="s">
        <v>1</v>
      </c>
      <c r="I356" s="152"/>
      <c r="L356" s="148"/>
      <c r="M356" s="153"/>
      <c r="T356" s="154"/>
      <c r="AT356" s="150" t="s">
        <v>153</v>
      </c>
      <c r="AU356" s="150" t="s">
        <v>81</v>
      </c>
      <c r="AV356" s="12" t="s">
        <v>79</v>
      </c>
      <c r="AW356" s="12" t="s">
        <v>28</v>
      </c>
      <c r="AX356" s="12" t="s">
        <v>71</v>
      </c>
      <c r="AY356" s="150" t="s">
        <v>144</v>
      </c>
    </row>
    <row r="357" spans="2:65" s="13" customFormat="1">
      <c r="B357" s="155"/>
      <c r="D357" s="149" t="s">
        <v>153</v>
      </c>
      <c r="E357" s="156" t="s">
        <v>1</v>
      </c>
      <c r="F357" s="157" t="s">
        <v>235</v>
      </c>
      <c r="H357" s="158">
        <v>1.71</v>
      </c>
      <c r="I357" s="159"/>
      <c r="L357" s="155"/>
      <c r="M357" s="160"/>
      <c r="T357" s="161"/>
      <c r="AT357" s="156" t="s">
        <v>153</v>
      </c>
      <c r="AU357" s="156" t="s">
        <v>81</v>
      </c>
      <c r="AV357" s="13" t="s">
        <v>81</v>
      </c>
      <c r="AW357" s="13" t="s">
        <v>28</v>
      </c>
      <c r="AX357" s="13" t="s">
        <v>71</v>
      </c>
      <c r="AY357" s="156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236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>
      <c r="B359" s="155"/>
      <c r="D359" s="149" t="s">
        <v>153</v>
      </c>
      <c r="E359" s="156" t="s">
        <v>1</v>
      </c>
      <c r="F359" s="157" t="s">
        <v>237</v>
      </c>
      <c r="H359" s="158">
        <v>8.99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2" customFormat="1">
      <c r="B360" s="148"/>
      <c r="D360" s="149" t="s">
        <v>153</v>
      </c>
      <c r="E360" s="150" t="s">
        <v>1</v>
      </c>
      <c r="F360" s="151" t="s">
        <v>238</v>
      </c>
      <c r="H360" s="150" t="s">
        <v>1</v>
      </c>
      <c r="I360" s="152"/>
      <c r="L360" s="148"/>
      <c r="M360" s="153"/>
      <c r="T360" s="154"/>
      <c r="AT360" s="150" t="s">
        <v>153</v>
      </c>
      <c r="AU360" s="150" t="s">
        <v>81</v>
      </c>
      <c r="AV360" s="12" t="s">
        <v>79</v>
      </c>
      <c r="AW360" s="12" t="s">
        <v>28</v>
      </c>
      <c r="AX360" s="12" t="s">
        <v>71</v>
      </c>
      <c r="AY360" s="150" t="s">
        <v>144</v>
      </c>
    </row>
    <row r="361" spans="2:65" s="13" customFormat="1">
      <c r="B361" s="155"/>
      <c r="D361" s="149" t="s">
        <v>153</v>
      </c>
      <c r="E361" s="156" t="s">
        <v>1</v>
      </c>
      <c r="F361" s="157" t="s">
        <v>239</v>
      </c>
      <c r="H361" s="158">
        <v>9.07</v>
      </c>
      <c r="I361" s="159"/>
      <c r="L361" s="155"/>
      <c r="M361" s="160"/>
      <c r="T361" s="161"/>
      <c r="AT361" s="156" t="s">
        <v>153</v>
      </c>
      <c r="AU361" s="156" t="s">
        <v>81</v>
      </c>
      <c r="AV361" s="13" t="s">
        <v>81</v>
      </c>
      <c r="AW361" s="13" t="s">
        <v>28</v>
      </c>
      <c r="AX361" s="13" t="s">
        <v>71</v>
      </c>
      <c r="AY361" s="156" t="s">
        <v>144</v>
      </c>
    </row>
    <row r="362" spans="2:65" s="12" customFormat="1">
      <c r="B362" s="148"/>
      <c r="D362" s="149" t="s">
        <v>153</v>
      </c>
      <c r="E362" s="150" t="s">
        <v>1</v>
      </c>
      <c r="F362" s="151" t="s">
        <v>240</v>
      </c>
      <c r="H362" s="150" t="s">
        <v>1</v>
      </c>
      <c r="I362" s="152"/>
      <c r="L362" s="148"/>
      <c r="M362" s="153"/>
      <c r="T362" s="154"/>
      <c r="AT362" s="150" t="s">
        <v>153</v>
      </c>
      <c r="AU362" s="150" t="s">
        <v>81</v>
      </c>
      <c r="AV362" s="12" t="s">
        <v>79</v>
      </c>
      <c r="AW362" s="12" t="s">
        <v>28</v>
      </c>
      <c r="AX362" s="12" t="s">
        <v>71</v>
      </c>
      <c r="AY362" s="150" t="s">
        <v>144</v>
      </c>
    </row>
    <row r="363" spans="2:65" s="13" customFormat="1">
      <c r="B363" s="155"/>
      <c r="D363" s="149" t="s">
        <v>153</v>
      </c>
      <c r="E363" s="156" t="s">
        <v>1</v>
      </c>
      <c r="F363" s="157" t="s">
        <v>241</v>
      </c>
      <c r="H363" s="158">
        <v>1.66</v>
      </c>
      <c r="I363" s="159"/>
      <c r="L363" s="155"/>
      <c r="M363" s="160"/>
      <c r="T363" s="161"/>
      <c r="AT363" s="156" t="s">
        <v>153</v>
      </c>
      <c r="AU363" s="156" t="s">
        <v>81</v>
      </c>
      <c r="AV363" s="13" t="s">
        <v>81</v>
      </c>
      <c r="AW363" s="13" t="s">
        <v>28</v>
      </c>
      <c r="AX363" s="13" t="s">
        <v>71</v>
      </c>
      <c r="AY363" s="156" t="s">
        <v>144</v>
      </c>
    </row>
    <row r="364" spans="2:65" s="14" customFormat="1">
      <c r="B364" s="173"/>
      <c r="D364" s="149" t="s">
        <v>153</v>
      </c>
      <c r="E364" s="174" t="s">
        <v>1</v>
      </c>
      <c r="F364" s="175" t="s">
        <v>178</v>
      </c>
      <c r="H364" s="176">
        <v>24.67</v>
      </c>
      <c r="I364" s="177"/>
      <c r="L364" s="173"/>
      <c r="M364" s="178"/>
      <c r="T364" s="179"/>
      <c r="AT364" s="174" t="s">
        <v>153</v>
      </c>
      <c r="AU364" s="174" t="s">
        <v>81</v>
      </c>
      <c r="AV364" s="14" t="s">
        <v>145</v>
      </c>
      <c r="AW364" s="14" t="s">
        <v>28</v>
      </c>
      <c r="AX364" s="14" t="s">
        <v>71</v>
      </c>
      <c r="AY364" s="174" t="s">
        <v>144</v>
      </c>
    </row>
    <row r="365" spans="2:65" s="15" customFormat="1">
      <c r="B365" s="180"/>
      <c r="D365" s="149" t="s">
        <v>153</v>
      </c>
      <c r="E365" s="181" t="s">
        <v>1</v>
      </c>
      <c r="F365" s="182" t="s">
        <v>182</v>
      </c>
      <c r="H365" s="183">
        <v>49.4</v>
      </c>
      <c r="I365" s="184"/>
      <c r="L365" s="180"/>
      <c r="M365" s="185"/>
      <c r="T365" s="186"/>
      <c r="AT365" s="181" t="s">
        <v>153</v>
      </c>
      <c r="AU365" s="181" t="s">
        <v>81</v>
      </c>
      <c r="AV365" s="15" t="s">
        <v>151</v>
      </c>
      <c r="AW365" s="15" t="s">
        <v>28</v>
      </c>
      <c r="AX365" s="15" t="s">
        <v>79</v>
      </c>
      <c r="AY365" s="181" t="s">
        <v>144</v>
      </c>
    </row>
    <row r="366" spans="2:65" s="1" customFormat="1" ht="37.9" customHeight="1">
      <c r="B366" s="133"/>
      <c r="C366" s="162" t="s">
        <v>437</v>
      </c>
      <c r="D366" s="162" t="s">
        <v>163</v>
      </c>
      <c r="E366" s="163" t="s">
        <v>1528</v>
      </c>
      <c r="F366" s="164" t="s">
        <v>1529</v>
      </c>
      <c r="G366" s="165" t="s">
        <v>171</v>
      </c>
      <c r="H366" s="166">
        <v>55.960999999999999</v>
      </c>
      <c r="I366" s="167"/>
      <c r="J366" s="168">
        <f>ROUND(I366*H366,2)</f>
        <v>0</v>
      </c>
      <c r="K366" s="169"/>
      <c r="L366" s="170"/>
      <c r="M366" s="171" t="s">
        <v>1</v>
      </c>
      <c r="N366" s="172" t="s">
        <v>36</v>
      </c>
      <c r="P366" s="144">
        <f>O366*H366</f>
        <v>0</v>
      </c>
      <c r="Q366" s="144">
        <v>2.1999999999999999E-2</v>
      </c>
      <c r="R366" s="144">
        <f>Q366*H366</f>
        <v>1.231142</v>
      </c>
      <c r="S366" s="144">
        <v>0</v>
      </c>
      <c r="T366" s="145">
        <f>S366*H366</f>
        <v>0</v>
      </c>
      <c r="AR366" s="146" t="s">
        <v>355</v>
      </c>
      <c r="AT366" s="146" t="s">
        <v>163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265</v>
      </c>
      <c r="BM366" s="146" t="s">
        <v>1530</v>
      </c>
    </row>
    <row r="367" spans="2:65" s="13" customFormat="1">
      <c r="B367" s="155"/>
      <c r="D367" s="149" t="s">
        <v>153</v>
      </c>
      <c r="E367" s="156" t="s">
        <v>1</v>
      </c>
      <c r="F367" s="157" t="s">
        <v>1531</v>
      </c>
      <c r="H367" s="158">
        <v>54.34</v>
      </c>
      <c r="I367" s="159"/>
      <c r="L367" s="155"/>
      <c r="M367" s="160"/>
      <c r="T367" s="161"/>
      <c r="AT367" s="156" t="s">
        <v>153</v>
      </c>
      <c r="AU367" s="156" t="s">
        <v>81</v>
      </c>
      <c r="AV367" s="13" t="s">
        <v>81</v>
      </c>
      <c r="AW367" s="13" t="s">
        <v>28</v>
      </c>
      <c r="AX367" s="13" t="s">
        <v>71</v>
      </c>
      <c r="AY367" s="156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1532</v>
      </c>
      <c r="H368" s="158">
        <v>1.621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5" customFormat="1">
      <c r="B369" s="180"/>
      <c r="D369" s="149" t="s">
        <v>153</v>
      </c>
      <c r="E369" s="181" t="s">
        <v>1</v>
      </c>
      <c r="F369" s="182" t="s">
        <v>182</v>
      </c>
      <c r="H369" s="183">
        <v>55.960999999999999</v>
      </c>
      <c r="I369" s="184"/>
      <c r="L369" s="180"/>
      <c r="M369" s="185"/>
      <c r="T369" s="186"/>
      <c r="AT369" s="181" t="s">
        <v>153</v>
      </c>
      <c r="AU369" s="181" t="s">
        <v>81</v>
      </c>
      <c r="AV369" s="15" t="s">
        <v>151</v>
      </c>
      <c r="AW369" s="15" t="s">
        <v>28</v>
      </c>
      <c r="AX369" s="15" t="s">
        <v>79</v>
      </c>
      <c r="AY369" s="181" t="s">
        <v>144</v>
      </c>
    </row>
    <row r="370" spans="2:65" s="1" customFormat="1" ht="16.5" customHeight="1">
      <c r="B370" s="133"/>
      <c r="C370" s="193" t="s">
        <v>441</v>
      </c>
      <c r="D370" s="193" t="s">
        <v>147</v>
      </c>
      <c r="E370" s="194" t="s">
        <v>1533</v>
      </c>
      <c r="F370" s="195" t="s">
        <v>1534</v>
      </c>
      <c r="G370" s="196" t="s">
        <v>171</v>
      </c>
      <c r="H370" s="197">
        <v>49.4</v>
      </c>
      <c r="I370" s="198"/>
      <c r="J370" s="198">
        <f>ROUND(I370*H370,2)</f>
        <v>0</v>
      </c>
      <c r="K370" s="141"/>
      <c r="L370" s="32"/>
      <c r="M370" s="142" t="s">
        <v>1</v>
      </c>
      <c r="N370" s="143" t="s">
        <v>36</v>
      </c>
      <c r="P370" s="144">
        <f>O370*H370</f>
        <v>0</v>
      </c>
      <c r="Q370" s="144">
        <v>1E-4</v>
      </c>
      <c r="R370" s="144">
        <f>Q370*H370</f>
        <v>4.9399999999999999E-3</v>
      </c>
      <c r="S370" s="144">
        <v>0</v>
      </c>
      <c r="T370" s="145">
        <f>S370*H370</f>
        <v>0</v>
      </c>
      <c r="AR370" s="146" t="s">
        <v>265</v>
      </c>
      <c r="AT370" s="146" t="s">
        <v>147</v>
      </c>
      <c r="AU370" s="146" t="s">
        <v>81</v>
      </c>
      <c r="AY370" s="17" t="s">
        <v>144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7" t="s">
        <v>79</v>
      </c>
      <c r="BK370" s="147">
        <f>ROUND(I370*H370,2)</f>
        <v>0</v>
      </c>
      <c r="BL370" s="17" t="s">
        <v>265</v>
      </c>
      <c r="BM370" s="146" t="s">
        <v>1738</v>
      </c>
    </row>
    <row r="371" spans="2:65" s="13" customFormat="1">
      <c r="B371" s="155"/>
      <c r="D371" s="149" t="s">
        <v>153</v>
      </c>
      <c r="E371" s="156" t="s">
        <v>1</v>
      </c>
      <c r="F371" s="157" t="s">
        <v>359</v>
      </c>
      <c r="H371" s="158">
        <v>49.4</v>
      </c>
      <c r="I371" s="159"/>
      <c r="L371" s="155"/>
      <c r="M371" s="160"/>
      <c r="T371" s="161"/>
      <c r="AT371" s="156" t="s">
        <v>153</v>
      </c>
      <c r="AU371" s="156" t="s">
        <v>81</v>
      </c>
      <c r="AV371" s="13" t="s">
        <v>81</v>
      </c>
      <c r="AW371" s="13" t="s">
        <v>28</v>
      </c>
      <c r="AX371" s="13" t="s">
        <v>79</v>
      </c>
      <c r="AY371" s="156" t="s">
        <v>144</v>
      </c>
    </row>
    <row r="372" spans="2:65" s="1" customFormat="1" ht="24.2" customHeight="1">
      <c r="B372" s="133"/>
      <c r="C372" s="134" t="s">
        <v>445</v>
      </c>
      <c r="D372" s="134" t="s">
        <v>147</v>
      </c>
      <c r="E372" s="135" t="s">
        <v>561</v>
      </c>
      <c r="F372" s="136" t="s">
        <v>562</v>
      </c>
      <c r="G372" s="137" t="s">
        <v>491</v>
      </c>
      <c r="H372" s="187"/>
      <c r="I372" s="139"/>
      <c r="J372" s="140">
        <f>ROUND(I372*H372,2)</f>
        <v>0</v>
      </c>
      <c r="K372" s="141"/>
      <c r="L372" s="32"/>
      <c r="M372" s="142" t="s">
        <v>1</v>
      </c>
      <c r="N372" s="143" t="s">
        <v>36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265</v>
      </c>
      <c r="AT372" s="146" t="s">
        <v>147</v>
      </c>
      <c r="AU372" s="146" t="s">
        <v>81</v>
      </c>
      <c r="AY372" s="17" t="s">
        <v>144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7" t="s">
        <v>79</v>
      </c>
      <c r="BK372" s="147">
        <f>ROUND(I372*H372,2)</f>
        <v>0</v>
      </c>
      <c r="BL372" s="17" t="s">
        <v>265</v>
      </c>
      <c r="BM372" s="146" t="s">
        <v>746</v>
      </c>
    </row>
    <row r="373" spans="2:65" s="11" customFormat="1" ht="22.9" customHeight="1">
      <c r="B373" s="121"/>
      <c r="D373" s="122" t="s">
        <v>70</v>
      </c>
      <c r="E373" s="131" t="s">
        <v>564</v>
      </c>
      <c r="F373" s="131" t="s">
        <v>565</v>
      </c>
      <c r="I373" s="124"/>
      <c r="J373" s="132">
        <f>BK373</f>
        <v>0</v>
      </c>
      <c r="L373" s="121"/>
      <c r="M373" s="126"/>
      <c r="P373" s="127">
        <f>SUM(P374:P446)</f>
        <v>0</v>
      </c>
      <c r="R373" s="127">
        <f>SUM(R374:R446)</f>
        <v>3.3522559499999995</v>
      </c>
      <c r="T373" s="128">
        <f>SUM(T374:T446)</f>
        <v>0</v>
      </c>
      <c r="AR373" s="122" t="s">
        <v>81</v>
      </c>
      <c r="AT373" s="129" t="s">
        <v>70</v>
      </c>
      <c r="AU373" s="129" t="s">
        <v>79</v>
      </c>
      <c r="AY373" s="122" t="s">
        <v>144</v>
      </c>
      <c r="BK373" s="130">
        <f>SUM(BK374:BK446)</f>
        <v>0</v>
      </c>
    </row>
    <row r="374" spans="2:65" s="1" customFormat="1" ht="16.5" customHeight="1">
      <c r="B374" s="133"/>
      <c r="C374" s="134" t="s">
        <v>451</v>
      </c>
      <c r="D374" s="134" t="s">
        <v>147</v>
      </c>
      <c r="E374" s="135" t="s">
        <v>1536</v>
      </c>
      <c r="F374" s="136" t="s">
        <v>1537</v>
      </c>
      <c r="G374" s="137" t="s">
        <v>171</v>
      </c>
      <c r="H374" s="138">
        <v>171.23699999999999</v>
      </c>
      <c r="I374" s="139"/>
      <c r="J374" s="140">
        <f>ROUND(I374*H374,2)</f>
        <v>0</v>
      </c>
      <c r="K374" s="141"/>
      <c r="L374" s="32"/>
      <c r="M374" s="142" t="s">
        <v>1</v>
      </c>
      <c r="N374" s="143" t="s">
        <v>36</v>
      </c>
      <c r="P374" s="144">
        <f>O374*H374</f>
        <v>0</v>
      </c>
      <c r="Q374" s="144">
        <v>2.9999999999999997E-4</v>
      </c>
      <c r="R374" s="144">
        <f>Q374*H374</f>
        <v>5.1371099999999996E-2</v>
      </c>
      <c r="S374" s="144">
        <v>0</v>
      </c>
      <c r="T374" s="145">
        <f>S374*H374</f>
        <v>0</v>
      </c>
      <c r="AR374" s="146" t="s">
        <v>265</v>
      </c>
      <c r="AT374" s="146" t="s">
        <v>147</v>
      </c>
      <c r="AU374" s="146" t="s">
        <v>81</v>
      </c>
      <c r="AY374" s="17" t="s">
        <v>144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7" t="s">
        <v>79</v>
      </c>
      <c r="BK374" s="147">
        <f>ROUND(I374*H374,2)</f>
        <v>0</v>
      </c>
      <c r="BL374" s="17" t="s">
        <v>265</v>
      </c>
      <c r="BM374" s="146" t="s">
        <v>1538</v>
      </c>
    </row>
    <row r="375" spans="2:65" s="13" customFormat="1">
      <c r="B375" s="155"/>
      <c r="D375" s="149" t="s">
        <v>153</v>
      </c>
      <c r="E375" s="156" t="s">
        <v>1</v>
      </c>
      <c r="F375" s="157" t="s">
        <v>1539</v>
      </c>
      <c r="H375" s="158">
        <v>162.13300000000001</v>
      </c>
      <c r="I375" s="159"/>
      <c r="L375" s="155"/>
      <c r="M375" s="160"/>
      <c r="T375" s="161"/>
      <c r="AT375" s="156" t="s">
        <v>153</v>
      </c>
      <c r="AU375" s="156" t="s">
        <v>81</v>
      </c>
      <c r="AV375" s="13" t="s">
        <v>81</v>
      </c>
      <c r="AW375" s="13" t="s">
        <v>28</v>
      </c>
      <c r="AX375" s="13" t="s">
        <v>71</v>
      </c>
      <c r="AY375" s="156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1540</v>
      </c>
      <c r="H376" s="158">
        <v>4.9119999999999999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3" customFormat="1">
      <c r="B377" s="155"/>
      <c r="D377" s="149" t="s">
        <v>153</v>
      </c>
      <c r="E377" s="156" t="s">
        <v>1</v>
      </c>
      <c r="F377" s="157" t="s">
        <v>1541</v>
      </c>
      <c r="H377" s="158">
        <v>4.1920000000000002</v>
      </c>
      <c r="I377" s="159"/>
      <c r="L377" s="155"/>
      <c r="M377" s="160"/>
      <c r="T377" s="161"/>
      <c r="AT377" s="156" t="s">
        <v>153</v>
      </c>
      <c r="AU377" s="156" t="s">
        <v>81</v>
      </c>
      <c r="AV377" s="13" t="s">
        <v>81</v>
      </c>
      <c r="AW377" s="13" t="s">
        <v>28</v>
      </c>
      <c r="AX377" s="13" t="s">
        <v>71</v>
      </c>
      <c r="AY377" s="156" t="s">
        <v>144</v>
      </c>
    </row>
    <row r="378" spans="2:65" s="15" customFormat="1">
      <c r="B378" s="180"/>
      <c r="D378" s="149" t="s">
        <v>153</v>
      </c>
      <c r="E378" s="181" t="s">
        <v>1</v>
      </c>
      <c r="F378" s="182" t="s">
        <v>182</v>
      </c>
      <c r="H378" s="183">
        <v>171.23699999999999</v>
      </c>
      <c r="I378" s="184"/>
      <c r="L378" s="180"/>
      <c r="M378" s="185"/>
      <c r="T378" s="186"/>
      <c r="AT378" s="181" t="s">
        <v>153</v>
      </c>
      <c r="AU378" s="181" t="s">
        <v>81</v>
      </c>
      <c r="AV378" s="15" t="s">
        <v>151</v>
      </c>
      <c r="AW378" s="15" t="s">
        <v>28</v>
      </c>
      <c r="AX378" s="15" t="s">
        <v>79</v>
      </c>
      <c r="AY378" s="181" t="s">
        <v>144</v>
      </c>
    </row>
    <row r="379" spans="2:65" s="1" customFormat="1" ht="24.2" customHeight="1">
      <c r="B379" s="133"/>
      <c r="C379" s="134" t="s">
        <v>456</v>
      </c>
      <c r="D379" s="134" t="s">
        <v>147</v>
      </c>
      <c r="E379" s="135" t="s">
        <v>1542</v>
      </c>
      <c r="F379" s="136" t="s">
        <v>1543</v>
      </c>
      <c r="G379" s="137" t="s">
        <v>318</v>
      </c>
      <c r="H379" s="138">
        <v>14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2.1000000000000001E-4</v>
      </c>
      <c r="R379" s="144">
        <f>Q379*H379</f>
        <v>2.9399999999999999E-3</v>
      </c>
      <c r="S379" s="144">
        <v>0</v>
      </c>
      <c r="T379" s="145">
        <f>S379*H379</f>
        <v>0</v>
      </c>
      <c r="AR379" s="146" t="s">
        <v>265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265</v>
      </c>
      <c r="BM379" s="146" t="s">
        <v>1739</v>
      </c>
    </row>
    <row r="380" spans="2:65" s="1" customFormat="1" ht="33" customHeight="1">
      <c r="B380" s="133"/>
      <c r="C380" s="134" t="s">
        <v>461</v>
      </c>
      <c r="D380" s="134" t="s">
        <v>147</v>
      </c>
      <c r="E380" s="135" t="s">
        <v>1545</v>
      </c>
      <c r="F380" s="136" t="s">
        <v>1546</v>
      </c>
      <c r="G380" s="137" t="s">
        <v>171</v>
      </c>
      <c r="H380" s="138">
        <v>162.13300000000001</v>
      </c>
      <c r="I380" s="139"/>
      <c r="J380" s="140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5.1999999999999998E-3</v>
      </c>
      <c r="R380" s="144">
        <f>Q380*H380</f>
        <v>0.84309160000000005</v>
      </c>
      <c r="S380" s="144">
        <v>0</v>
      </c>
      <c r="T380" s="145">
        <f>S380*H380</f>
        <v>0</v>
      </c>
      <c r="AR380" s="146" t="s">
        <v>265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265</v>
      </c>
      <c r="BM380" s="146" t="s">
        <v>1547</v>
      </c>
    </row>
    <row r="381" spans="2:65" s="12" customFormat="1">
      <c r="B381" s="148"/>
      <c r="D381" s="149" t="s">
        <v>153</v>
      </c>
      <c r="E381" s="150" t="s">
        <v>1</v>
      </c>
      <c r="F381" s="151" t="s">
        <v>174</v>
      </c>
      <c r="H381" s="150" t="s">
        <v>1</v>
      </c>
      <c r="I381" s="152"/>
      <c r="L381" s="148"/>
      <c r="M381" s="153"/>
      <c r="T381" s="154"/>
      <c r="AT381" s="150" t="s">
        <v>153</v>
      </c>
      <c r="AU381" s="150" t="s">
        <v>81</v>
      </c>
      <c r="AV381" s="12" t="s">
        <v>79</v>
      </c>
      <c r="AW381" s="12" t="s">
        <v>28</v>
      </c>
      <c r="AX381" s="12" t="s">
        <v>71</v>
      </c>
      <c r="AY381" s="150" t="s">
        <v>144</v>
      </c>
    </row>
    <row r="382" spans="2:65" s="12" customFormat="1">
      <c r="B382" s="148"/>
      <c r="D382" s="149" t="s">
        <v>153</v>
      </c>
      <c r="E382" s="150" t="s">
        <v>1</v>
      </c>
      <c r="F382" s="151" t="s">
        <v>228</v>
      </c>
      <c r="H382" s="150" t="s">
        <v>1</v>
      </c>
      <c r="I382" s="152"/>
      <c r="L382" s="148"/>
      <c r="M382" s="153"/>
      <c r="T382" s="154"/>
      <c r="AT382" s="150" t="s">
        <v>153</v>
      </c>
      <c r="AU382" s="150" t="s">
        <v>81</v>
      </c>
      <c r="AV382" s="12" t="s">
        <v>79</v>
      </c>
      <c r="AW382" s="12" t="s">
        <v>28</v>
      </c>
      <c r="AX382" s="12" t="s">
        <v>71</v>
      </c>
      <c r="AY382" s="150" t="s">
        <v>144</v>
      </c>
    </row>
    <row r="383" spans="2:65" s="13" customFormat="1">
      <c r="B383" s="155"/>
      <c r="D383" s="149" t="s">
        <v>153</v>
      </c>
      <c r="E383" s="156" t="s">
        <v>1</v>
      </c>
      <c r="F383" s="157" t="s">
        <v>1548</v>
      </c>
      <c r="H383" s="158">
        <v>12.656000000000001</v>
      </c>
      <c r="I383" s="159"/>
      <c r="L383" s="155"/>
      <c r="M383" s="160"/>
      <c r="T383" s="161"/>
      <c r="AT383" s="156" t="s">
        <v>153</v>
      </c>
      <c r="AU383" s="156" t="s">
        <v>81</v>
      </c>
      <c r="AV383" s="13" t="s">
        <v>81</v>
      </c>
      <c r="AW383" s="13" t="s">
        <v>28</v>
      </c>
      <c r="AX383" s="13" t="s">
        <v>71</v>
      </c>
      <c r="AY383" s="156" t="s">
        <v>144</v>
      </c>
    </row>
    <row r="384" spans="2:65" s="12" customFormat="1">
      <c r="B384" s="148"/>
      <c r="D384" s="149" t="s">
        <v>153</v>
      </c>
      <c r="E384" s="150" t="s">
        <v>1</v>
      </c>
      <c r="F384" s="151" t="s">
        <v>230</v>
      </c>
      <c r="H384" s="150" t="s">
        <v>1</v>
      </c>
      <c r="I384" s="152"/>
      <c r="L384" s="148"/>
      <c r="M384" s="153"/>
      <c r="T384" s="154"/>
      <c r="AT384" s="150" t="s">
        <v>153</v>
      </c>
      <c r="AU384" s="150" t="s">
        <v>81</v>
      </c>
      <c r="AV384" s="12" t="s">
        <v>79</v>
      </c>
      <c r="AW384" s="12" t="s">
        <v>28</v>
      </c>
      <c r="AX384" s="12" t="s">
        <v>71</v>
      </c>
      <c r="AY384" s="150" t="s">
        <v>144</v>
      </c>
    </row>
    <row r="385" spans="2:51" s="13" customFormat="1">
      <c r="B385" s="155"/>
      <c r="D385" s="149" t="s">
        <v>153</v>
      </c>
      <c r="E385" s="156" t="s">
        <v>1</v>
      </c>
      <c r="F385" s="157" t="s">
        <v>1549</v>
      </c>
      <c r="H385" s="158">
        <v>25.157</v>
      </c>
      <c r="I385" s="159"/>
      <c r="L385" s="155"/>
      <c r="M385" s="160"/>
      <c r="T385" s="161"/>
      <c r="AT385" s="156" t="s">
        <v>153</v>
      </c>
      <c r="AU385" s="156" t="s">
        <v>81</v>
      </c>
      <c r="AV385" s="13" t="s">
        <v>81</v>
      </c>
      <c r="AW385" s="13" t="s">
        <v>28</v>
      </c>
      <c r="AX385" s="13" t="s">
        <v>71</v>
      </c>
      <c r="AY385" s="156" t="s">
        <v>144</v>
      </c>
    </row>
    <row r="386" spans="2:51" s="12" customFormat="1">
      <c r="B386" s="148"/>
      <c r="D386" s="149" t="s">
        <v>153</v>
      </c>
      <c r="E386" s="150" t="s">
        <v>1</v>
      </c>
      <c r="F386" s="151" t="s">
        <v>232</v>
      </c>
      <c r="H386" s="150" t="s">
        <v>1</v>
      </c>
      <c r="I386" s="152"/>
      <c r="L386" s="148"/>
      <c r="M386" s="153"/>
      <c r="T386" s="154"/>
      <c r="AT386" s="150" t="s">
        <v>153</v>
      </c>
      <c r="AU386" s="150" t="s">
        <v>81</v>
      </c>
      <c r="AV386" s="12" t="s">
        <v>79</v>
      </c>
      <c r="AW386" s="12" t="s">
        <v>28</v>
      </c>
      <c r="AX386" s="12" t="s">
        <v>71</v>
      </c>
      <c r="AY386" s="150" t="s">
        <v>144</v>
      </c>
    </row>
    <row r="387" spans="2:51" s="13" customFormat="1" ht="22.5">
      <c r="B387" s="155"/>
      <c r="D387" s="149" t="s">
        <v>153</v>
      </c>
      <c r="E387" s="156" t="s">
        <v>1</v>
      </c>
      <c r="F387" s="157" t="s">
        <v>1550</v>
      </c>
      <c r="H387" s="158">
        <v>43.314999999999998</v>
      </c>
      <c r="I387" s="159"/>
      <c r="L387" s="155"/>
      <c r="M387" s="160"/>
      <c r="T387" s="161"/>
      <c r="AT387" s="156" t="s">
        <v>153</v>
      </c>
      <c r="AU387" s="156" t="s">
        <v>81</v>
      </c>
      <c r="AV387" s="13" t="s">
        <v>81</v>
      </c>
      <c r="AW387" s="13" t="s">
        <v>28</v>
      </c>
      <c r="AX387" s="13" t="s">
        <v>71</v>
      </c>
      <c r="AY387" s="156" t="s">
        <v>144</v>
      </c>
    </row>
    <row r="388" spans="2:51" s="12" customFormat="1">
      <c r="B388" s="148"/>
      <c r="D388" s="149" t="s">
        <v>153</v>
      </c>
      <c r="E388" s="150" t="s">
        <v>1</v>
      </c>
      <c r="F388" s="151" t="s">
        <v>1551</v>
      </c>
      <c r="H388" s="150" t="s">
        <v>1</v>
      </c>
      <c r="I388" s="152"/>
      <c r="L388" s="148"/>
      <c r="M388" s="153"/>
      <c r="T388" s="154"/>
      <c r="AT388" s="150" t="s">
        <v>153</v>
      </c>
      <c r="AU388" s="150" t="s">
        <v>81</v>
      </c>
      <c r="AV388" s="12" t="s">
        <v>79</v>
      </c>
      <c r="AW388" s="12" t="s">
        <v>28</v>
      </c>
      <c r="AX388" s="12" t="s">
        <v>71</v>
      </c>
      <c r="AY388" s="150" t="s">
        <v>144</v>
      </c>
    </row>
    <row r="389" spans="2:51" s="13" customFormat="1">
      <c r="B389" s="155"/>
      <c r="D389" s="149" t="s">
        <v>153</v>
      </c>
      <c r="E389" s="156" t="s">
        <v>1</v>
      </c>
      <c r="F389" s="157" t="s">
        <v>1552</v>
      </c>
      <c r="H389" s="158">
        <v>1.7529999999999999</v>
      </c>
      <c r="I389" s="159"/>
      <c r="L389" s="155"/>
      <c r="M389" s="160"/>
      <c r="T389" s="161"/>
      <c r="AT389" s="156" t="s">
        <v>153</v>
      </c>
      <c r="AU389" s="156" t="s">
        <v>81</v>
      </c>
      <c r="AV389" s="13" t="s">
        <v>81</v>
      </c>
      <c r="AW389" s="13" t="s">
        <v>28</v>
      </c>
      <c r="AX389" s="13" t="s">
        <v>71</v>
      </c>
      <c r="AY389" s="156" t="s">
        <v>144</v>
      </c>
    </row>
    <row r="390" spans="2:51" s="14" customFormat="1">
      <c r="B390" s="173"/>
      <c r="D390" s="149" t="s">
        <v>153</v>
      </c>
      <c r="E390" s="174" t="s">
        <v>1</v>
      </c>
      <c r="F390" s="175" t="s">
        <v>178</v>
      </c>
      <c r="H390" s="176">
        <v>82.881</v>
      </c>
      <c r="I390" s="177"/>
      <c r="L390" s="173"/>
      <c r="M390" s="178"/>
      <c r="T390" s="179"/>
      <c r="AT390" s="174" t="s">
        <v>153</v>
      </c>
      <c r="AU390" s="174" t="s">
        <v>81</v>
      </c>
      <c r="AV390" s="14" t="s">
        <v>145</v>
      </c>
      <c r="AW390" s="14" t="s">
        <v>28</v>
      </c>
      <c r="AX390" s="14" t="s">
        <v>71</v>
      </c>
      <c r="AY390" s="174" t="s">
        <v>144</v>
      </c>
    </row>
    <row r="391" spans="2:51" s="12" customFormat="1">
      <c r="B391" s="148"/>
      <c r="D391" s="149" t="s">
        <v>153</v>
      </c>
      <c r="E391" s="150" t="s">
        <v>1</v>
      </c>
      <c r="F391" s="151" t="s">
        <v>179</v>
      </c>
      <c r="H391" s="150" t="s">
        <v>1</v>
      </c>
      <c r="I391" s="152"/>
      <c r="L391" s="148"/>
      <c r="M391" s="153"/>
      <c r="T391" s="154"/>
      <c r="AT391" s="150" t="s">
        <v>153</v>
      </c>
      <c r="AU391" s="150" t="s">
        <v>81</v>
      </c>
      <c r="AV391" s="12" t="s">
        <v>79</v>
      </c>
      <c r="AW391" s="12" t="s">
        <v>28</v>
      </c>
      <c r="AX391" s="12" t="s">
        <v>71</v>
      </c>
      <c r="AY391" s="150" t="s">
        <v>144</v>
      </c>
    </row>
    <row r="392" spans="2:51" s="12" customFormat="1">
      <c r="B392" s="148"/>
      <c r="D392" s="149" t="s">
        <v>153</v>
      </c>
      <c r="E392" s="150" t="s">
        <v>1</v>
      </c>
      <c r="F392" s="151" t="s">
        <v>234</v>
      </c>
      <c r="H392" s="150" t="s">
        <v>1</v>
      </c>
      <c r="I392" s="152"/>
      <c r="L392" s="148"/>
      <c r="M392" s="153"/>
      <c r="T392" s="154"/>
      <c r="AT392" s="150" t="s">
        <v>153</v>
      </c>
      <c r="AU392" s="150" t="s">
        <v>81</v>
      </c>
      <c r="AV392" s="12" t="s">
        <v>79</v>
      </c>
      <c r="AW392" s="12" t="s">
        <v>28</v>
      </c>
      <c r="AX392" s="12" t="s">
        <v>71</v>
      </c>
      <c r="AY392" s="150" t="s">
        <v>144</v>
      </c>
    </row>
    <row r="393" spans="2:51" s="13" customFormat="1">
      <c r="B393" s="155"/>
      <c r="D393" s="149" t="s">
        <v>153</v>
      </c>
      <c r="E393" s="156" t="s">
        <v>1</v>
      </c>
      <c r="F393" s="157" t="s">
        <v>1553</v>
      </c>
      <c r="H393" s="158">
        <v>7.9969999999999999</v>
      </c>
      <c r="I393" s="159"/>
      <c r="L393" s="155"/>
      <c r="M393" s="160"/>
      <c r="T393" s="161"/>
      <c r="AT393" s="156" t="s">
        <v>153</v>
      </c>
      <c r="AU393" s="156" t="s">
        <v>81</v>
      </c>
      <c r="AV393" s="13" t="s">
        <v>81</v>
      </c>
      <c r="AW393" s="13" t="s">
        <v>28</v>
      </c>
      <c r="AX393" s="13" t="s">
        <v>71</v>
      </c>
      <c r="AY393" s="156" t="s">
        <v>144</v>
      </c>
    </row>
    <row r="394" spans="2:51" s="12" customFormat="1">
      <c r="B394" s="148"/>
      <c r="D394" s="149" t="s">
        <v>153</v>
      </c>
      <c r="E394" s="150" t="s">
        <v>1</v>
      </c>
      <c r="F394" s="151" t="s">
        <v>236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51" s="13" customFormat="1">
      <c r="B395" s="155"/>
      <c r="D395" s="149" t="s">
        <v>153</v>
      </c>
      <c r="E395" s="156" t="s">
        <v>1</v>
      </c>
      <c r="F395" s="157" t="s">
        <v>1554</v>
      </c>
      <c r="H395" s="158">
        <v>28.64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71</v>
      </c>
      <c r="AY395" s="156" t="s">
        <v>144</v>
      </c>
    </row>
    <row r="396" spans="2:51" s="12" customFormat="1">
      <c r="B396" s="148"/>
      <c r="D396" s="149" t="s">
        <v>153</v>
      </c>
      <c r="E396" s="150" t="s">
        <v>1</v>
      </c>
      <c r="F396" s="151" t="s">
        <v>238</v>
      </c>
      <c r="H396" s="150" t="s">
        <v>1</v>
      </c>
      <c r="I396" s="152"/>
      <c r="L396" s="148"/>
      <c r="M396" s="153"/>
      <c r="T396" s="154"/>
      <c r="AT396" s="150" t="s">
        <v>153</v>
      </c>
      <c r="AU396" s="150" t="s">
        <v>81</v>
      </c>
      <c r="AV396" s="12" t="s">
        <v>79</v>
      </c>
      <c r="AW396" s="12" t="s">
        <v>28</v>
      </c>
      <c r="AX396" s="12" t="s">
        <v>71</v>
      </c>
      <c r="AY396" s="150" t="s">
        <v>144</v>
      </c>
    </row>
    <row r="397" spans="2:51" s="13" customFormat="1">
      <c r="B397" s="155"/>
      <c r="D397" s="149" t="s">
        <v>153</v>
      </c>
      <c r="E397" s="156" t="s">
        <v>1</v>
      </c>
      <c r="F397" s="157" t="s">
        <v>1555</v>
      </c>
      <c r="H397" s="158">
        <v>41.265000000000001</v>
      </c>
      <c r="I397" s="159"/>
      <c r="L397" s="155"/>
      <c r="M397" s="160"/>
      <c r="T397" s="161"/>
      <c r="AT397" s="156" t="s">
        <v>153</v>
      </c>
      <c r="AU397" s="156" t="s">
        <v>81</v>
      </c>
      <c r="AV397" s="13" t="s">
        <v>81</v>
      </c>
      <c r="AW397" s="13" t="s">
        <v>28</v>
      </c>
      <c r="AX397" s="13" t="s">
        <v>71</v>
      </c>
      <c r="AY397" s="156" t="s">
        <v>144</v>
      </c>
    </row>
    <row r="398" spans="2:51" s="12" customFormat="1">
      <c r="B398" s="148"/>
      <c r="D398" s="149" t="s">
        <v>153</v>
      </c>
      <c r="E398" s="150" t="s">
        <v>1</v>
      </c>
      <c r="F398" s="151" t="s">
        <v>1551</v>
      </c>
      <c r="H398" s="150" t="s">
        <v>1</v>
      </c>
      <c r="I398" s="152"/>
      <c r="L398" s="148"/>
      <c r="M398" s="153"/>
      <c r="T398" s="154"/>
      <c r="AT398" s="150" t="s">
        <v>153</v>
      </c>
      <c r="AU398" s="150" t="s">
        <v>81</v>
      </c>
      <c r="AV398" s="12" t="s">
        <v>79</v>
      </c>
      <c r="AW398" s="12" t="s">
        <v>28</v>
      </c>
      <c r="AX398" s="12" t="s">
        <v>71</v>
      </c>
      <c r="AY398" s="150" t="s">
        <v>144</v>
      </c>
    </row>
    <row r="399" spans="2:51" s="13" customFormat="1">
      <c r="B399" s="155"/>
      <c r="D399" s="149" t="s">
        <v>153</v>
      </c>
      <c r="E399" s="156" t="s">
        <v>1</v>
      </c>
      <c r="F399" s="157" t="s">
        <v>1556</v>
      </c>
      <c r="H399" s="158">
        <v>1.35</v>
      </c>
      <c r="I399" s="159"/>
      <c r="L399" s="155"/>
      <c r="M399" s="160"/>
      <c r="T399" s="161"/>
      <c r="AT399" s="156" t="s">
        <v>153</v>
      </c>
      <c r="AU399" s="156" t="s">
        <v>81</v>
      </c>
      <c r="AV399" s="13" t="s">
        <v>81</v>
      </c>
      <c r="AW399" s="13" t="s">
        <v>28</v>
      </c>
      <c r="AX399" s="13" t="s">
        <v>71</v>
      </c>
      <c r="AY399" s="156" t="s">
        <v>144</v>
      </c>
    </row>
    <row r="400" spans="2:51" s="14" customFormat="1">
      <c r="B400" s="173"/>
      <c r="D400" s="149" t="s">
        <v>153</v>
      </c>
      <c r="E400" s="174" t="s">
        <v>1</v>
      </c>
      <c r="F400" s="175" t="s">
        <v>178</v>
      </c>
      <c r="H400" s="176">
        <v>79.251999999999995</v>
      </c>
      <c r="I400" s="177"/>
      <c r="L400" s="173"/>
      <c r="M400" s="178"/>
      <c r="T400" s="179"/>
      <c r="AT400" s="174" t="s">
        <v>153</v>
      </c>
      <c r="AU400" s="174" t="s">
        <v>81</v>
      </c>
      <c r="AV400" s="14" t="s">
        <v>145</v>
      </c>
      <c r="AW400" s="14" t="s">
        <v>28</v>
      </c>
      <c r="AX400" s="14" t="s">
        <v>71</v>
      </c>
      <c r="AY400" s="174" t="s">
        <v>144</v>
      </c>
    </row>
    <row r="401" spans="2:65" s="15" customFormat="1">
      <c r="B401" s="180"/>
      <c r="D401" s="149" t="s">
        <v>153</v>
      </c>
      <c r="E401" s="181" t="s">
        <v>1</v>
      </c>
      <c r="F401" s="182" t="s">
        <v>182</v>
      </c>
      <c r="H401" s="183">
        <v>162.13300000000001</v>
      </c>
      <c r="I401" s="184"/>
      <c r="L401" s="180"/>
      <c r="M401" s="185"/>
      <c r="T401" s="186"/>
      <c r="AT401" s="181" t="s">
        <v>153</v>
      </c>
      <c r="AU401" s="181" t="s">
        <v>81</v>
      </c>
      <c r="AV401" s="15" t="s">
        <v>151</v>
      </c>
      <c r="AW401" s="15" t="s">
        <v>28</v>
      </c>
      <c r="AX401" s="15" t="s">
        <v>79</v>
      </c>
      <c r="AY401" s="181" t="s">
        <v>144</v>
      </c>
    </row>
    <row r="402" spans="2:65" s="1" customFormat="1" ht="16.5" customHeight="1">
      <c r="B402" s="133"/>
      <c r="C402" s="162" t="s">
        <v>468</v>
      </c>
      <c r="D402" s="162" t="s">
        <v>163</v>
      </c>
      <c r="E402" s="163" t="s">
        <v>1557</v>
      </c>
      <c r="F402" s="164" t="s">
        <v>1558</v>
      </c>
      <c r="G402" s="165" t="s">
        <v>171</v>
      </c>
      <c r="H402" s="166">
        <v>188.36099999999999</v>
      </c>
      <c r="I402" s="167"/>
      <c r="J402" s="168">
        <f>ROUND(I402*H402,2)</f>
        <v>0</v>
      </c>
      <c r="K402" s="169"/>
      <c r="L402" s="170"/>
      <c r="M402" s="171" t="s">
        <v>1</v>
      </c>
      <c r="N402" s="172" t="s">
        <v>36</v>
      </c>
      <c r="P402" s="144">
        <f>O402*H402</f>
        <v>0</v>
      </c>
      <c r="Q402" s="144">
        <v>1.26E-2</v>
      </c>
      <c r="R402" s="144">
        <f>Q402*H402</f>
        <v>2.3733485999999999</v>
      </c>
      <c r="S402" s="144">
        <v>0</v>
      </c>
      <c r="T402" s="145">
        <f>S402*H402</f>
        <v>0</v>
      </c>
      <c r="AR402" s="146" t="s">
        <v>355</v>
      </c>
      <c r="AT402" s="146" t="s">
        <v>163</v>
      </c>
      <c r="AU402" s="146" t="s">
        <v>81</v>
      </c>
      <c r="AY402" s="17" t="s">
        <v>144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7" t="s">
        <v>79</v>
      </c>
      <c r="BK402" s="147">
        <f>ROUND(I402*H402,2)</f>
        <v>0</v>
      </c>
      <c r="BL402" s="17" t="s">
        <v>265</v>
      </c>
      <c r="BM402" s="146" t="s">
        <v>1559</v>
      </c>
    </row>
    <row r="403" spans="2:65" s="13" customFormat="1">
      <c r="B403" s="155"/>
      <c r="D403" s="149" t="s">
        <v>153</v>
      </c>
      <c r="E403" s="156" t="s">
        <v>1</v>
      </c>
      <c r="F403" s="157" t="s">
        <v>1539</v>
      </c>
      <c r="H403" s="158">
        <v>162.13300000000001</v>
      </c>
      <c r="I403" s="159"/>
      <c r="L403" s="155"/>
      <c r="M403" s="160"/>
      <c r="T403" s="161"/>
      <c r="AT403" s="156" t="s">
        <v>153</v>
      </c>
      <c r="AU403" s="156" t="s">
        <v>81</v>
      </c>
      <c r="AV403" s="13" t="s">
        <v>81</v>
      </c>
      <c r="AW403" s="13" t="s">
        <v>28</v>
      </c>
      <c r="AX403" s="13" t="s">
        <v>71</v>
      </c>
      <c r="AY403" s="156" t="s">
        <v>144</v>
      </c>
    </row>
    <row r="404" spans="2:65" s="13" customFormat="1">
      <c r="B404" s="155"/>
      <c r="D404" s="149" t="s">
        <v>153</v>
      </c>
      <c r="E404" s="156" t="s">
        <v>1</v>
      </c>
      <c r="F404" s="157" t="s">
        <v>1540</v>
      </c>
      <c r="H404" s="158">
        <v>4.9119999999999999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65" s="13" customFormat="1">
      <c r="B405" s="155"/>
      <c r="D405" s="149" t="s">
        <v>153</v>
      </c>
      <c r="E405" s="156" t="s">
        <v>1</v>
      </c>
      <c r="F405" s="157" t="s">
        <v>1541</v>
      </c>
      <c r="H405" s="158">
        <v>4.1920000000000002</v>
      </c>
      <c r="I405" s="159"/>
      <c r="L405" s="155"/>
      <c r="M405" s="160"/>
      <c r="T405" s="161"/>
      <c r="AT405" s="156" t="s">
        <v>153</v>
      </c>
      <c r="AU405" s="156" t="s">
        <v>81</v>
      </c>
      <c r="AV405" s="13" t="s">
        <v>81</v>
      </c>
      <c r="AW405" s="13" t="s">
        <v>28</v>
      </c>
      <c r="AX405" s="13" t="s">
        <v>71</v>
      </c>
      <c r="AY405" s="156" t="s">
        <v>144</v>
      </c>
    </row>
    <row r="406" spans="2:65" s="15" customFormat="1">
      <c r="B406" s="180"/>
      <c r="D406" s="149" t="s">
        <v>153</v>
      </c>
      <c r="E406" s="181" t="s">
        <v>1</v>
      </c>
      <c r="F406" s="182" t="s">
        <v>182</v>
      </c>
      <c r="H406" s="183">
        <v>171.23699999999999</v>
      </c>
      <c r="I406" s="184"/>
      <c r="L406" s="180"/>
      <c r="M406" s="185"/>
      <c r="T406" s="186"/>
      <c r="AT406" s="181" t="s">
        <v>153</v>
      </c>
      <c r="AU406" s="181" t="s">
        <v>81</v>
      </c>
      <c r="AV406" s="15" t="s">
        <v>151</v>
      </c>
      <c r="AW406" s="15" t="s">
        <v>28</v>
      </c>
      <c r="AX406" s="15" t="s">
        <v>79</v>
      </c>
      <c r="AY406" s="181" t="s">
        <v>144</v>
      </c>
    </row>
    <row r="407" spans="2:65" s="13" customFormat="1">
      <c r="B407" s="155"/>
      <c r="D407" s="149" t="s">
        <v>153</v>
      </c>
      <c r="F407" s="157" t="s">
        <v>1560</v>
      </c>
      <c r="H407" s="158">
        <v>188.36099999999999</v>
      </c>
      <c r="I407" s="159"/>
      <c r="L407" s="155"/>
      <c r="M407" s="160"/>
      <c r="T407" s="161"/>
      <c r="AT407" s="156" t="s">
        <v>153</v>
      </c>
      <c r="AU407" s="156" t="s">
        <v>81</v>
      </c>
      <c r="AV407" s="13" t="s">
        <v>81</v>
      </c>
      <c r="AW407" s="13" t="s">
        <v>3</v>
      </c>
      <c r="AX407" s="13" t="s">
        <v>79</v>
      </c>
      <c r="AY407" s="156" t="s">
        <v>144</v>
      </c>
    </row>
    <row r="408" spans="2:65" s="1" customFormat="1" ht="24.2" customHeight="1">
      <c r="B408" s="133"/>
      <c r="C408" s="193" t="s">
        <v>476</v>
      </c>
      <c r="D408" s="193" t="s">
        <v>147</v>
      </c>
      <c r="E408" s="194" t="s">
        <v>1561</v>
      </c>
      <c r="F408" s="195" t="s">
        <v>1562</v>
      </c>
      <c r="G408" s="196" t="s">
        <v>279</v>
      </c>
      <c r="H408" s="197">
        <v>95</v>
      </c>
      <c r="I408" s="198"/>
      <c r="J408" s="198">
        <f>ROUND(I408*H408,2)</f>
        <v>0</v>
      </c>
      <c r="K408" s="141"/>
      <c r="L408" s="32"/>
      <c r="M408" s="142" t="s">
        <v>1</v>
      </c>
      <c r="N408" s="143" t="s">
        <v>36</v>
      </c>
      <c r="P408" s="144">
        <f>O408*H408</f>
        <v>0</v>
      </c>
      <c r="Q408" s="144">
        <v>1.8000000000000001E-4</v>
      </c>
      <c r="R408" s="144">
        <f>Q408*H408</f>
        <v>1.7100000000000001E-2</v>
      </c>
      <c r="S408" s="144">
        <v>0</v>
      </c>
      <c r="T408" s="145">
        <f>S408*H408</f>
        <v>0</v>
      </c>
      <c r="AR408" s="146" t="s">
        <v>265</v>
      </c>
      <c r="AT408" s="146" t="s">
        <v>147</v>
      </c>
      <c r="AU408" s="146" t="s">
        <v>81</v>
      </c>
      <c r="AY408" s="17" t="s">
        <v>144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7" t="s">
        <v>79</v>
      </c>
      <c r="BK408" s="147">
        <f>ROUND(I408*H408,2)</f>
        <v>0</v>
      </c>
      <c r="BL408" s="17" t="s">
        <v>265</v>
      </c>
      <c r="BM408" s="146" t="s">
        <v>1740</v>
      </c>
    </row>
    <row r="409" spans="2:65" s="13" customFormat="1">
      <c r="B409" s="155"/>
      <c r="D409" s="149" t="s">
        <v>153</v>
      </c>
      <c r="E409" s="156" t="s">
        <v>1</v>
      </c>
      <c r="F409" s="157" t="s">
        <v>1564</v>
      </c>
      <c r="H409" s="158">
        <v>95</v>
      </c>
      <c r="I409" s="159"/>
      <c r="L409" s="155"/>
      <c r="M409" s="160"/>
      <c r="T409" s="161"/>
      <c r="AT409" s="156" t="s">
        <v>153</v>
      </c>
      <c r="AU409" s="156" t="s">
        <v>81</v>
      </c>
      <c r="AV409" s="13" t="s">
        <v>81</v>
      </c>
      <c r="AW409" s="13" t="s">
        <v>28</v>
      </c>
      <c r="AX409" s="13" t="s">
        <v>79</v>
      </c>
      <c r="AY409" s="156" t="s">
        <v>144</v>
      </c>
    </row>
    <row r="410" spans="2:65" s="1" customFormat="1" ht="16.5" customHeight="1">
      <c r="B410" s="133"/>
      <c r="C410" s="455" t="s">
        <v>484</v>
      </c>
      <c r="D410" s="455" t="s">
        <v>163</v>
      </c>
      <c r="E410" s="456" t="s">
        <v>1565</v>
      </c>
      <c r="F410" s="457" t="s">
        <v>1566</v>
      </c>
      <c r="G410" s="458" t="s">
        <v>279</v>
      </c>
      <c r="H410" s="459">
        <v>99.75</v>
      </c>
      <c r="I410" s="460"/>
      <c r="J410" s="460">
        <f>ROUND(I410*H410,2)</f>
        <v>0</v>
      </c>
      <c r="K410" s="169"/>
      <c r="L410" s="170"/>
      <c r="M410" s="171" t="s">
        <v>1</v>
      </c>
      <c r="N410" s="172" t="s">
        <v>36</v>
      </c>
      <c r="P410" s="144">
        <f>O410*H410</f>
        <v>0</v>
      </c>
      <c r="Q410" s="144">
        <v>1.2E-4</v>
      </c>
      <c r="R410" s="144">
        <f>Q410*H410</f>
        <v>1.197E-2</v>
      </c>
      <c r="S410" s="144">
        <v>0</v>
      </c>
      <c r="T410" s="145">
        <f>S410*H410</f>
        <v>0</v>
      </c>
      <c r="AR410" s="146" t="s">
        <v>355</v>
      </c>
      <c r="AT410" s="146" t="s">
        <v>163</v>
      </c>
      <c r="AU410" s="146" t="s">
        <v>81</v>
      </c>
      <c r="AY410" s="17" t="s">
        <v>144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7" t="s">
        <v>79</v>
      </c>
      <c r="BK410" s="147">
        <f>ROUND(I410*H410,2)</f>
        <v>0</v>
      </c>
      <c r="BL410" s="17" t="s">
        <v>265</v>
      </c>
      <c r="BM410" s="146" t="s">
        <v>1741</v>
      </c>
    </row>
    <row r="411" spans="2:65" s="13" customFormat="1">
      <c r="B411" s="155"/>
      <c r="D411" s="149" t="s">
        <v>153</v>
      </c>
      <c r="F411" s="157" t="s">
        <v>1568</v>
      </c>
      <c r="H411" s="158">
        <v>99.75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3</v>
      </c>
      <c r="AX411" s="13" t="s">
        <v>79</v>
      </c>
      <c r="AY411" s="156" t="s">
        <v>144</v>
      </c>
    </row>
    <row r="412" spans="2:65" s="1" customFormat="1" ht="16.5" customHeight="1">
      <c r="B412" s="133"/>
      <c r="C412" s="193" t="s">
        <v>488</v>
      </c>
      <c r="D412" s="193" t="s">
        <v>147</v>
      </c>
      <c r="E412" s="194" t="s">
        <v>1569</v>
      </c>
      <c r="F412" s="195" t="s">
        <v>1534</v>
      </c>
      <c r="G412" s="196" t="s">
        <v>171</v>
      </c>
      <c r="H412" s="197">
        <v>171.23699999999999</v>
      </c>
      <c r="I412" s="198"/>
      <c r="J412" s="198">
        <f>ROUND(I412*H412,2)</f>
        <v>0</v>
      </c>
      <c r="K412" s="141"/>
      <c r="L412" s="32"/>
      <c r="M412" s="142" t="s">
        <v>1</v>
      </c>
      <c r="N412" s="143" t="s">
        <v>36</v>
      </c>
      <c r="P412" s="144">
        <f>O412*H412</f>
        <v>0</v>
      </c>
      <c r="Q412" s="144">
        <v>5.0000000000000002E-5</v>
      </c>
      <c r="R412" s="144">
        <f>Q412*H412</f>
        <v>8.5618499999999993E-3</v>
      </c>
      <c r="S412" s="144">
        <v>0</v>
      </c>
      <c r="T412" s="145">
        <f>S412*H412</f>
        <v>0</v>
      </c>
      <c r="AR412" s="146" t="s">
        <v>265</v>
      </c>
      <c r="AT412" s="146" t="s">
        <v>147</v>
      </c>
      <c r="AU412" s="146" t="s">
        <v>81</v>
      </c>
      <c r="AY412" s="17" t="s">
        <v>144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7" t="s">
        <v>79</v>
      </c>
      <c r="BK412" s="147">
        <f>ROUND(I412*H412,2)</f>
        <v>0</v>
      </c>
      <c r="BL412" s="17" t="s">
        <v>265</v>
      </c>
      <c r="BM412" s="146" t="s">
        <v>1742</v>
      </c>
    </row>
    <row r="413" spans="2:65" s="13" customFormat="1">
      <c r="B413" s="155"/>
      <c r="D413" s="149" t="s">
        <v>153</v>
      </c>
      <c r="E413" s="156" t="s">
        <v>1</v>
      </c>
      <c r="F413" s="157" t="s">
        <v>1571</v>
      </c>
      <c r="H413" s="158">
        <v>171.23699999999999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79</v>
      </c>
      <c r="AY413" s="156" t="s">
        <v>144</v>
      </c>
    </row>
    <row r="414" spans="2:65" s="1" customFormat="1" ht="24.2" customHeight="1">
      <c r="B414" s="133"/>
      <c r="C414" s="134" t="s">
        <v>495</v>
      </c>
      <c r="D414" s="134" t="s">
        <v>147</v>
      </c>
      <c r="E414" s="135" t="s">
        <v>1572</v>
      </c>
      <c r="F414" s="136" t="s">
        <v>1573</v>
      </c>
      <c r="G414" s="137" t="s">
        <v>279</v>
      </c>
      <c r="H414" s="138">
        <v>24.56</v>
      </c>
      <c r="I414" s="139"/>
      <c r="J414" s="140">
        <f>ROUND(I414*H414,2)</f>
        <v>0</v>
      </c>
      <c r="K414" s="141"/>
      <c r="L414" s="32"/>
      <c r="M414" s="142" t="s">
        <v>1</v>
      </c>
      <c r="N414" s="143" t="s">
        <v>36</v>
      </c>
      <c r="P414" s="144">
        <f>O414*H414</f>
        <v>0</v>
      </c>
      <c r="Q414" s="144">
        <v>9.5E-4</v>
      </c>
      <c r="R414" s="144">
        <f>Q414*H414</f>
        <v>2.3331999999999999E-2</v>
      </c>
      <c r="S414" s="144">
        <v>0</v>
      </c>
      <c r="T414" s="145">
        <f>S414*H414</f>
        <v>0</v>
      </c>
      <c r="AR414" s="146" t="s">
        <v>265</v>
      </c>
      <c r="AT414" s="146" t="s">
        <v>147</v>
      </c>
      <c r="AU414" s="146" t="s">
        <v>81</v>
      </c>
      <c r="AY414" s="17" t="s">
        <v>144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79</v>
      </c>
      <c r="BK414" s="147">
        <f>ROUND(I414*H414,2)</f>
        <v>0</v>
      </c>
      <c r="BL414" s="17" t="s">
        <v>265</v>
      </c>
      <c r="BM414" s="146" t="s">
        <v>1574</v>
      </c>
    </row>
    <row r="415" spans="2:65" s="12" customFormat="1">
      <c r="B415" s="148"/>
      <c r="D415" s="149" t="s">
        <v>153</v>
      </c>
      <c r="E415" s="150" t="s">
        <v>1</v>
      </c>
      <c r="F415" s="151" t="s">
        <v>174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65" s="12" customFormat="1">
      <c r="B416" s="148"/>
      <c r="D416" s="149" t="s">
        <v>153</v>
      </c>
      <c r="E416" s="150" t="s">
        <v>1</v>
      </c>
      <c r="F416" s="151" t="s">
        <v>228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1575</v>
      </c>
      <c r="H417" s="158">
        <v>3.2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230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3" customFormat="1">
      <c r="B419" s="155"/>
      <c r="D419" s="149" t="s">
        <v>153</v>
      </c>
      <c r="E419" s="156" t="s">
        <v>1</v>
      </c>
      <c r="F419" s="157" t="s">
        <v>1576</v>
      </c>
      <c r="H419" s="158">
        <v>6.84</v>
      </c>
      <c r="I419" s="159"/>
      <c r="L419" s="155"/>
      <c r="M419" s="160"/>
      <c r="T419" s="161"/>
      <c r="AT419" s="156" t="s">
        <v>153</v>
      </c>
      <c r="AU419" s="156" t="s">
        <v>81</v>
      </c>
      <c r="AV419" s="13" t="s">
        <v>81</v>
      </c>
      <c r="AW419" s="13" t="s">
        <v>28</v>
      </c>
      <c r="AX419" s="13" t="s">
        <v>71</v>
      </c>
      <c r="AY419" s="156" t="s">
        <v>144</v>
      </c>
    </row>
    <row r="420" spans="2:65" s="12" customFormat="1">
      <c r="B420" s="148"/>
      <c r="D420" s="149" t="s">
        <v>153</v>
      </c>
      <c r="E420" s="150" t="s">
        <v>1</v>
      </c>
      <c r="F420" s="151" t="s">
        <v>232</v>
      </c>
      <c r="H420" s="150" t="s">
        <v>1</v>
      </c>
      <c r="I420" s="152"/>
      <c r="L420" s="148"/>
      <c r="M420" s="153"/>
      <c r="T420" s="154"/>
      <c r="AT420" s="150" t="s">
        <v>153</v>
      </c>
      <c r="AU420" s="150" t="s">
        <v>81</v>
      </c>
      <c r="AV420" s="12" t="s">
        <v>79</v>
      </c>
      <c r="AW420" s="12" t="s">
        <v>28</v>
      </c>
      <c r="AX420" s="12" t="s">
        <v>71</v>
      </c>
      <c r="AY420" s="150" t="s">
        <v>144</v>
      </c>
    </row>
    <row r="421" spans="2:65" s="13" customFormat="1">
      <c r="B421" s="155"/>
      <c r="D421" s="149" t="s">
        <v>153</v>
      </c>
      <c r="E421" s="156" t="s">
        <v>1</v>
      </c>
      <c r="F421" s="157" t="s">
        <v>1577</v>
      </c>
      <c r="H421" s="158">
        <v>4.84</v>
      </c>
      <c r="I421" s="159"/>
      <c r="L421" s="155"/>
      <c r="M421" s="160"/>
      <c r="T421" s="161"/>
      <c r="AT421" s="156" t="s">
        <v>153</v>
      </c>
      <c r="AU421" s="156" t="s">
        <v>81</v>
      </c>
      <c r="AV421" s="13" t="s">
        <v>81</v>
      </c>
      <c r="AW421" s="13" t="s">
        <v>28</v>
      </c>
      <c r="AX421" s="13" t="s">
        <v>71</v>
      </c>
      <c r="AY421" s="156" t="s">
        <v>144</v>
      </c>
    </row>
    <row r="422" spans="2:65" s="14" customFormat="1">
      <c r="B422" s="173"/>
      <c r="D422" s="149" t="s">
        <v>153</v>
      </c>
      <c r="E422" s="174" t="s">
        <v>1</v>
      </c>
      <c r="F422" s="175" t="s">
        <v>178</v>
      </c>
      <c r="H422" s="176">
        <v>14.88</v>
      </c>
      <c r="I422" s="177"/>
      <c r="L422" s="173"/>
      <c r="M422" s="178"/>
      <c r="T422" s="179"/>
      <c r="AT422" s="174" t="s">
        <v>153</v>
      </c>
      <c r="AU422" s="174" t="s">
        <v>81</v>
      </c>
      <c r="AV422" s="14" t="s">
        <v>145</v>
      </c>
      <c r="AW422" s="14" t="s">
        <v>28</v>
      </c>
      <c r="AX422" s="14" t="s">
        <v>71</v>
      </c>
      <c r="AY422" s="174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179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2" customFormat="1">
      <c r="B424" s="148"/>
      <c r="D424" s="149" t="s">
        <v>153</v>
      </c>
      <c r="E424" s="150" t="s">
        <v>1</v>
      </c>
      <c r="F424" s="151" t="s">
        <v>236</v>
      </c>
      <c r="H424" s="150" t="s">
        <v>1</v>
      </c>
      <c r="I424" s="152"/>
      <c r="L424" s="148"/>
      <c r="M424" s="153"/>
      <c r="T424" s="154"/>
      <c r="AT424" s="150" t="s">
        <v>153</v>
      </c>
      <c r="AU424" s="150" t="s">
        <v>81</v>
      </c>
      <c r="AV424" s="12" t="s">
        <v>79</v>
      </c>
      <c r="AW424" s="12" t="s">
        <v>28</v>
      </c>
      <c r="AX424" s="12" t="s">
        <v>71</v>
      </c>
      <c r="AY424" s="150" t="s">
        <v>144</v>
      </c>
    </row>
    <row r="425" spans="2:65" s="13" customFormat="1">
      <c r="B425" s="155"/>
      <c r="D425" s="149" t="s">
        <v>153</v>
      </c>
      <c r="E425" s="156" t="s">
        <v>1</v>
      </c>
      <c r="F425" s="157" t="s">
        <v>1577</v>
      </c>
      <c r="H425" s="158">
        <v>4.84</v>
      </c>
      <c r="I425" s="159"/>
      <c r="L425" s="155"/>
      <c r="M425" s="160"/>
      <c r="T425" s="161"/>
      <c r="AT425" s="156" t="s">
        <v>153</v>
      </c>
      <c r="AU425" s="156" t="s">
        <v>81</v>
      </c>
      <c r="AV425" s="13" t="s">
        <v>81</v>
      </c>
      <c r="AW425" s="13" t="s">
        <v>28</v>
      </c>
      <c r="AX425" s="13" t="s">
        <v>71</v>
      </c>
      <c r="AY425" s="156" t="s">
        <v>144</v>
      </c>
    </row>
    <row r="426" spans="2:65" s="12" customFormat="1">
      <c r="B426" s="148"/>
      <c r="D426" s="149" t="s">
        <v>153</v>
      </c>
      <c r="E426" s="150" t="s">
        <v>1</v>
      </c>
      <c r="F426" s="151" t="s">
        <v>238</v>
      </c>
      <c r="H426" s="150" t="s">
        <v>1</v>
      </c>
      <c r="I426" s="152"/>
      <c r="L426" s="148"/>
      <c r="M426" s="153"/>
      <c r="T426" s="154"/>
      <c r="AT426" s="150" t="s">
        <v>153</v>
      </c>
      <c r="AU426" s="150" t="s">
        <v>81</v>
      </c>
      <c r="AV426" s="12" t="s">
        <v>79</v>
      </c>
      <c r="AW426" s="12" t="s">
        <v>28</v>
      </c>
      <c r="AX426" s="12" t="s">
        <v>71</v>
      </c>
      <c r="AY426" s="150" t="s">
        <v>144</v>
      </c>
    </row>
    <row r="427" spans="2:65" s="13" customFormat="1">
      <c r="B427" s="155"/>
      <c r="D427" s="149" t="s">
        <v>153</v>
      </c>
      <c r="E427" s="156" t="s">
        <v>1</v>
      </c>
      <c r="F427" s="157" t="s">
        <v>1577</v>
      </c>
      <c r="H427" s="158">
        <v>4.84</v>
      </c>
      <c r="I427" s="159"/>
      <c r="L427" s="155"/>
      <c r="M427" s="160"/>
      <c r="T427" s="161"/>
      <c r="AT427" s="156" t="s">
        <v>153</v>
      </c>
      <c r="AU427" s="156" t="s">
        <v>81</v>
      </c>
      <c r="AV427" s="13" t="s">
        <v>81</v>
      </c>
      <c r="AW427" s="13" t="s">
        <v>28</v>
      </c>
      <c r="AX427" s="13" t="s">
        <v>71</v>
      </c>
      <c r="AY427" s="156" t="s">
        <v>144</v>
      </c>
    </row>
    <row r="428" spans="2:65" s="14" customFormat="1">
      <c r="B428" s="173"/>
      <c r="D428" s="149" t="s">
        <v>153</v>
      </c>
      <c r="E428" s="174" t="s">
        <v>1</v>
      </c>
      <c r="F428" s="175" t="s">
        <v>178</v>
      </c>
      <c r="H428" s="176">
        <v>9.68</v>
      </c>
      <c r="I428" s="177"/>
      <c r="L428" s="173"/>
      <c r="M428" s="178"/>
      <c r="T428" s="179"/>
      <c r="AT428" s="174" t="s">
        <v>153</v>
      </c>
      <c r="AU428" s="174" t="s">
        <v>81</v>
      </c>
      <c r="AV428" s="14" t="s">
        <v>145</v>
      </c>
      <c r="AW428" s="14" t="s">
        <v>28</v>
      </c>
      <c r="AX428" s="14" t="s">
        <v>71</v>
      </c>
      <c r="AY428" s="174" t="s">
        <v>144</v>
      </c>
    </row>
    <row r="429" spans="2:65" s="15" customFormat="1">
      <c r="B429" s="180"/>
      <c r="D429" s="149" t="s">
        <v>153</v>
      </c>
      <c r="E429" s="181" t="s">
        <v>1</v>
      </c>
      <c r="F429" s="182" t="s">
        <v>182</v>
      </c>
      <c r="H429" s="183">
        <v>24.56</v>
      </c>
      <c r="I429" s="184"/>
      <c r="L429" s="180"/>
      <c r="M429" s="185"/>
      <c r="T429" s="186"/>
      <c r="AT429" s="181" t="s">
        <v>153</v>
      </c>
      <c r="AU429" s="181" t="s">
        <v>81</v>
      </c>
      <c r="AV429" s="15" t="s">
        <v>151</v>
      </c>
      <c r="AW429" s="15" t="s">
        <v>28</v>
      </c>
      <c r="AX429" s="15" t="s">
        <v>79</v>
      </c>
      <c r="AY429" s="181" t="s">
        <v>144</v>
      </c>
    </row>
    <row r="430" spans="2:65" s="1" customFormat="1" ht="33" customHeight="1">
      <c r="B430" s="133"/>
      <c r="C430" s="134" t="s">
        <v>516</v>
      </c>
      <c r="D430" s="134" t="s">
        <v>147</v>
      </c>
      <c r="E430" s="135" t="s">
        <v>1578</v>
      </c>
      <c r="F430" s="136" t="s">
        <v>1579</v>
      </c>
      <c r="G430" s="137" t="s">
        <v>279</v>
      </c>
      <c r="H430" s="138">
        <v>20.96</v>
      </c>
      <c r="I430" s="139"/>
      <c r="J430" s="140">
        <f>ROUND(I430*H430,2)</f>
        <v>0</v>
      </c>
      <c r="K430" s="141"/>
      <c r="L430" s="32"/>
      <c r="M430" s="142" t="s">
        <v>1</v>
      </c>
      <c r="N430" s="143" t="s">
        <v>36</v>
      </c>
      <c r="P430" s="144">
        <f>O430*H430</f>
        <v>0</v>
      </c>
      <c r="Q430" s="144">
        <v>9.7999999999999997E-4</v>
      </c>
      <c r="R430" s="144">
        <f>Q430*H430</f>
        <v>2.0540800000000001E-2</v>
      </c>
      <c r="S430" s="144">
        <v>0</v>
      </c>
      <c r="T430" s="145">
        <f>S430*H430</f>
        <v>0</v>
      </c>
      <c r="AR430" s="146" t="s">
        <v>265</v>
      </c>
      <c r="AT430" s="146" t="s">
        <v>147</v>
      </c>
      <c r="AU430" s="146" t="s">
        <v>81</v>
      </c>
      <c r="AY430" s="17" t="s">
        <v>144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7" t="s">
        <v>79</v>
      </c>
      <c r="BK430" s="147">
        <f>ROUND(I430*H430,2)</f>
        <v>0</v>
      </c>
      <c r="BL430" s="17" t="s">
        <v>265</v>
      </c>
      <c r="BM430" s="146" t="s">
        <v>1580</v>
      </c>
    </row>
    <row r="431" spans="2:65" s="12" customFormat="1">
      <c r="B431" s="148"/>
      <c r="D431" s="149" t="s">
        <v>153</v>
      </c>
      <c r="E431" s="150" t="s">
        <v>1</v>
      </c>
      <c r="F431" s="151" t="s">
        <v>174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2" customFormat="1">
      <c r="B432" s="148"/>
      <c r="D432" s="149" t="s">
        <v>153</v>
      </c>
      <c r="E432" s="150" t="s">
        <v>1</v>
      </c>
      <c r="F432" s="151" t="s">
        <v>230</v>
      </c>
      <c r="H432" s="150" t="s">
        <v>1</v>
      </c>
      <c r="I432" s="152"/>
      <c r="L432" s="148"/>
      <c r="M432" s="153"/>
      <c r="T432" s="154"/>
      <c r="AT432" s="150" t="s">
        <v>153</v>
      </c>
      <c r="AU432" s="150" t="s">
        <v>81</v>
      </c>
      <c r="AV432" s="12" t="s">
        <v>79</v>
      </c>
      <c r="AW432" s="12" t="s">
        <v>28</v>
      </c>
      <c r="AX432" s="12" t="s">
        <v>71</v>
      </c>
      <c r="AY432" s="150" t="s">
        <v>144</v>
      </c>
    </row>
    <row r="433" spans="2:65" s="13" customFormat="1">
      <c r="B433" s="155"/>
      <c r="D433" s="149" t="s">
        <v>153</v>
      </c>
      <c r="E433" s="156" t="s">
        <v>1</v>
      </c>
      <c r="F433" s="157" t="s">
        <v>1581</v>
      </c>
      <c r="H433" s="158">
        <v>6.04</v>
      </c>
      <c r="I433" s="159"/>
      <c r="L433" s="155"/>
      <c r="M433" s="160"/>
      <c r="T433" s="161"/>
      <c r="AT433" s="156" t="s">
        <v>153</v>
      </c>
      <c r="AU433" s="156" t="s">
        <v>81</v>
      </c>
      <c r="AV433" s="13" t="s">
        <v>81</v>
      </c>
      <c r="AW433" s="13" t="s">
        <v>28</v>
      </c>
      <c r="AX433" s="13" t="s">
        <v>71</v>
      </c>
      <c r="AY433" s="156" t="s">
        <v>144</v>
      </c>
    </row>
    <row r="434" spans="2:65" s="12" customFormat="1">
      <c r="B434" s="148"/>
      <c r="D434" s="149" t="s">
        <v>153</v>
      </c>
      <c r="E434" s="150" t="s">
        <v>1</v>
      </c>
      <c r="F434" s="151" t="s">
        <v>232</v>
      </c>
      <c r="H434" s="150" t="s">
        <v>1</v>
      </c>
      <c r="I434" s="152"/>
      <c r="L434" s="148"/>
      <c r="M434" s="153"/>
      <c r="T434" s="154"/>
      <c r="AT434" s="150" t="s">
        <v>153</v>
      </c>
      <c r="AU434" s="150" t="s">
        <v>81</v>
      </c>
      <c r="AV434" s="12" t="s">
        <v>79</v>
      </c>
      <c r="AW434" s="12" t="s">
        <v>28</v>
      </c>
      <c r="AX434" s="12" t="s">
        <v>71</v>
      </c>
      <c r="AY434" s="150" t="s">
        <v>144</v>
      </c>
    </row>
    <row r="435" spans="2:65" s="13" customFormat="1">
      <c r="B435" s="155"/>
      <c r="D435" s="149" t="s">
        <v>153</v>
      </c>
      <c r="E435" s="156" t="s">
        <v>1</v>
      </c>
      <c r="F435" s="157" t="s">
        <v>1582</v>
      </c>
      <c r="H435" s="158">
        <v>5.04</v>
      </c>
      <c r="I435" s="159"/>
      <c r="L435" s="155"/>
      <c r="M435" s="160"/>
      <c r="T435" s="161"/>
      <c r="AT435" s="156" t="s">
        <v>153</v>
      </c>
      <c r="AU435" s="156" t="s">
        <v>81</v>
      </c>
      <c r="AV435" s="13" t="s">
        <v>81</v>
      </c>
      <c r="AW435" s="13" t="s">
        <v>28</v>
      </c>
      <c r="AX435" s="13" t="s">
        <v>71</v>
      </c>
      <c r="AY435" s="156" t="s">
        <v>144</v>
      </c>
    </row>
    <row r="436" spans="2:65" s="14" customFormat="1">
      <c r="B436" s="173"/>
      <c r="D436" s="149" t="s">
        <v>153</v>
      </c>
      <c r="E436" s="174" t="s">
        <v>1</v>
      </c>
      <c r="F436" s="175" t="s">
        <v>178</v>
      </c>
      <c r="H436" s="176">
        <v>11.08</v>
      </c>
      <c r="I436" s="177"/>
      <c r="L436" s="173"/>
      <c r="M436" s="178"/>
      <c r="T436" s="179"/>
      <c r="AT436" s="174" t="s">
        <v>153</v>
      </c>
      <c r="AU436" s="174" t="s">
        <v>81</v>
      </c>
      <c r="AV436" s="14" t="s">
        <v>145</v>
      </c>
      <c r="AW436" s="14" t="s">
        <v>28</v>
      </c>
      <c r="AX436" s="14" t="s">
        <v>71</v>
      </c>
      <c r="AY436" s="174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179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2" customFormat="1">
      <c r="B438" s="148"/>
      <c r="D438" s="149" t="s">
        <v>153</v>
      </c>
      <c r="E438" s="150" t="s">
        <v>1</v>
      </c>
      <c r="F438" s="151" t="s">
        <v>234</v>
      </c>
      <c r="H438" s="150" t="s">
        <v>1</v>
      </c>
      <c r="I438" s="152"/>
      <c r="L438" s="148"/>
      <c r="M438" s="153"/>
      <c r="T438" s="154"/>
      <c r="AT438" s="150" t="s">
        <v>153</v>
      </c>
      <c r="AU438" s="150" t="s">
        <v>81</v>
      </c>
      <c r="AV438" s="12" t="s">
        <v>79</v>
      </c>
      <c r="AW438" s="12" t="s">
        <v>28</v>
      </c>
      <c r="AX438" s="12" t="s">
        <v>71</v>
      </c>
      <c r="AY438" s="150" t="s">
        <v>144</v>
      </c>
    </row>
    <row r="439" spans="2:65" s="13" customFormat="1">
      <c r="B439" s="155"/>
      <c r="D439" s="149" t="s">
        <v>153</v>
      </c>
      <c r="E439" s="156" t="s">
        <v>1</v>
      </c>
      <c r="F439" s="157" t="s">
        <v>1583</v>
      </c>
      <c r="H439" s="158">
        <v>0.6</v>
      </c>
      <c r="I439" s="159"/>
      <c r="L439" s="155"/>
      <c r="M439" s="160"/>
      <c r="T439" s="161"/>
      <c r="AT439" s="156" t="s">
        <v>153</v>
      </c>
      <c r="AU439" s="156" t="s">
        <v>81</v>
      </c>
      <c r="AV439" s="13" t="s">
        <v>81</v>
      </c>
      <c r="AW439" s="13" t="s">
        <v>28</v>
      </c>
      <c r="AX439" s="13" t="s">
        <v>71</v>
      </c>
      <c r="AY439" s="156" t="s">
        <v>144</v>
      </c>
    </row>
    <row r="440" spans="2:65" s="12" customFormat="1">
      <c r="B440" s="148"/>
      <c r="D440" s="149" t="s">
        <v>153</v>
      </c>
      <c r="E440" s="150" t="s">
        <v>1</v>
      </c>
      <c r="F440" s="151" t="s">
        <v>236</v>
      </c>
      <c r="H440" s="150" t="s">
        <v>1</v>
      </c>
      <c r="I440" s="152"/>
      <c r="L440" s="148"/>
      <c r="M440" s="153"/>
      <c r="T440" s="154"/>
      <c r="AT440" s="150" t="s">
        <v>153</v>
      </c>
      <c r="AU440" s="150" t="s">
        <v>81</v>
      </c>
      <c r="AV440" s="12" t="s">
        <v>79</v>
      </c>
      <c r="AW440" s="12" t="s">
        <v>28</v>
      </c>
      <c r="AX440" s="12" t="s">
        <v>71</v>
      </c>
      <c r="AY440" s="150" t="s">
        <v>144</v>
      </c>
    </row>
    <row r="441" spans="2:65" s="13" customFormat="1">
      <c r="B441" s="155"/>
      <c r="D441" s="149" t="s">
        <v>153</v>
      </c>
      <c r="E441" s="156" t="s">
        <v>1</v>
      </c>
      <c r="F441" s="157" t="s">
        <v>1584</v>
      </c>
      <c r="H441" s="158">
        <v>4.84</v>
      </c>
      <c r="I441" s="159"/>
      <c r="L441" s="155"/>
      <c r="M441" s="160"/>
      <c r="T441" s="161"/>
      <c r="AT441" s="156" t="s">
        <v>153</v>
      </c>
      <c r="AU441" s="156" t="s">
        <v>81</v>
      </c>
      <c r="AV441" s="13" t="s">
        <v>81</v>
      </c>
      <c r="AW441" s="13" t="s">
        <v>28</v>
      </c>
      <c r="AX441" s="13" t="s">
        <v>71</v>
      </c>
      <c r="AY441" s="156" t="s">
        <v>144</v>
      </c>
    </row>
    <row r="442" spans="2:65" s="12" customFormat="1">
      <c r="B442" s="148"/>
      <c r="D442" s="149" t="s">
        <v>153</v>
      </c>
      <c r="E442" s="150" t="s">
        <v>1</v>
      </c>
      <c r="F442" s="151" t="s">
        <v>238</v>
      </c>
      <c r="H442" s="150" t="s">
        <v>1</v>
      </c>
      <c r="I442" s="152"/>
      <c r="L442" s="148"/>
      <c r="M442" s="153"/>
      <c r="T442" s="154"/>
      <c r="AT442" s="150" t="s">
        <v>153</v>
      </c>
      <c r="AU442" s="150" t="s">
        <v>81</v>
      </c>
      <c r="AV442" s="12" t="s">
        <v>79</v>
      </c>
      <c r="AW442" s="12" t="s">
        <v>28</v>
      </c>
      <c r="AX442" s="12" t="s">
        <v>71</v>
      </c>
      <c r="AY442" s="150" t="s">
        <v>144</v>
      </c>
    </row>
    <row r="443" spans="2:65" s="13" customFormat="1">
      <c r="B443" s="155"/>
      <c r="D443" s="149" t="s">
        <v>153</v>
      </c>
      <c r="E443" s="156" t="s">
        <v>1</v>
      </c>
      <c r="F443" s="157" t="s">
        <v>1585</v>
      </c>
      <c r="H443" s="158">
        <v>4.4400000000000004</v>
      </c>
      <c r="I443" s="159"/>
      <c r="L443" s="155"/>
      <c r="M443" s="160"/>
      <c r="T443" s="161"/>
      <c r="AT443" s="156" t="s">
        <v>153</v>
      </c>
      <c r="AU443" s="156" t="s">
        <v>81</v>
      </c>
      <c r="AV443" s="13" t="s">
        <v>81</v>
      </c>
      <c r="AW443" s="13" t="s">
        <v>28</v>
      </c>
      <c r="AX443" s="13" t="s">
        <v>71</v>
      </c>
      <c r="AY443" s="156" t="s">
        <v>144</v>
      </c>
    </row>
    <row r="444" spans="2:65" s="14" customFormat="1">
      <c r="B444" s="173"/>
      <c r="D444" s="149" t="s">
        <v>153</v>
      </c>
      <c r="E444" s="174" t="s">
        <v>1</v>
      </c>
      <c r="F444" s="175" t="s">
        <v>178</v>
      </c>
      <c r="H444" s="176">
        <v>9.8800000000000008</v>
      </c>
      <c r="I444" s="177"/>
      <c r="L444" s="173"/>
      <c r="M444" s="178"/>
      <c r="T444" s="179"/>
      <c r="AT444" s="174" t="s">
        <v>153</v>
      </c>
      <c r="AU444" s="174" t="s">
        <v>81</v>
      </c>
      <c r="AV444" s="14" t="s">
        <v>145</v>
      </c>
      <c r="AW444" s="14" t="s">
        <v>28</v>
      </c>
      <c r="AX444" s="14" t="s">
        <v>71</v>
      </c>
      <c r="AY444" s="174" t="s">
        <v>144</v>
      </c>
    </row>
    <row r="445" spans="2:65" s="15" customFormat="1">
      <c r="B445" s="180"/>
      <c r="D445" s="149" t="s">
        <v>153</v>
      </c>
      <c r="E445" s="181" t="s">
        <v>1</v>
      </c>
      <c r="F445" s="182" t="s">
        <v>182</v>
      </c>
      <c r="H445" s="183">
        <v>20.96</v>
      </c>
      <c r="I445" s="184"/>
      <c r="L445" s="180"/>
      <c r="M445" s="185"/>
      <c r="T445" s="186"/>
      <c r="AT445" s="181" t="s">
        <v>153</v>
      </c>
      <c r="AU445" s="181" t="s">
        <v>81</v>
      </c>
      <c r="AV445" s="15" t="s">
        <v>151</v>
      </c>
      <c r="AW445" s="15" t="s">
        <v>28</v>
      </c>
      <c r="AX445" s="15" t="s">
        <v>79</v>
      </c>
      <c r="AY445" s="181" t="s">
        <v>144</v>
      </c>
    </row>
    <row r="446" spans="2:65" s="1" customFormat="1" ht="24.2" customHeight="1">
      <c r="B446" s="133"/>
      <c r="C446" s="134" t="s">
        <v>523</v>
      </c>
      <c r="D446" s="134" t="s">
        <v>147</v>
      </c>
      <c r="E446" s="135" t="s">
        <v>581</v>
      </c>
      <c r="F446" s="136" t="s">
        <v>582</v>
      </c>
      <c r="G446" s="137" t="s">
        <v>491</v>
      </c>
      <c r="H446" s="187"/>
      <c r="I446" s="139"/>
      <c r="J446" s="140">
        <f>ROUND(I446*H446,2)</f>
        <v>0</v>
      </c>
      <c r="K446" s="141"/>
      <c r="L446" s="32"/>
      <c r="M446" s="142" t="s">
        <v>1</v>
      </c>
      <c r="N446" s="143" t="s">
        <v>36</v>
      </c>
      <c r="P446" s="144">
        <f>O446*H446</f>
        <v>0</v>
      </c>
      <c r="Q446" s="144">
        <v>0</v>
      </c>
      <c r="R446" s="144">
        <f>Q446*H446</f>
        <v>0</v>
      </c>
      <c r="S446" s="144">
        <v>0</v>
      </c>
      <c r="T446" s="145">
        <f>S446*H446</f>
        <v>0</v>
      </c>
      <c r="AR446" s="146" t="s">
        <v>265</v>
      </c>
      <c r="AT446" s="146" t="s">
        <v>147</v>
      </c>
      <c r="AU446" s="146" t="s">
        <v>81</v>
      </c>
      <c r="AY446" s="17" t="s">
        <v>144</v>
      </c>
      <c r="BE446" s="147">
        <f>IF(N446="základní",J446,0)</f>
        <v>0</v>
      </c>
      <c r="BF446" s="147">
        <f>IF(N446="snížená",J446,0)</f>
        <v>0</v>
      </c>
      <c r="BG446" s="147">
        <f>IF(N446="zákl. přenesená",J446,0)</f>
        <v>0</v>
      </c>
      <c r="BH446" s="147">
        <f>IF(N446="sníž. přenesená",J446,0)</f>
        <v>0</v>
      </c>
      <c r="BI446" s="147">
        <f>IF(N446="nulová",J446,0)</f>
        <v>0</v>
      </c>
      <c r="BJ446" s="17" t="s">
        <v>79</v>
      </c>
      <c r="BK446" s="147">
        <f>ROUND(I446*H446,2)</f>
        <v>0</v>
      </c>
      <c r="BL446" s="17" t="s">
        <v>265</v>
      </c>
      <c r="BM446" s="146" t="s">
        <v>747</v>
      </c>
    </row>
    <row r="447" spans="2:65" s="11" customFormat="1" ht="22.9" customHeight="1">
      <c r="B447" s="121"/>
      <c r="D447" s="122" t="s">
        <v>70</v>
      </c>
      <c r="E447" s="131" t="s">
        <v>1586</v>
      </c>
      <c r="F447" s="131" t="s">
        <v>1587</v>
      </c>
      <c r="I447" s="124"/>
      <c r="J447" s="132">
        <f>BK447</f>
        <v>0</v>
      </c>
      <c r="L447" s="121"/>
      <c r="M447" s="126"/>
      <c r="P447" s="127">
        <f>SUM(P448:P465)</f>
        <v>0</v>
      </c>
      <c r="R447" s="127">
        <f>SUM(R448:R465)</f>
        <v>2.3993999999999998E-2</v>
      </c>
      <c r="T447" s="128">
        <f>SUM(T448:T465)</f>
        <v>0</v>
      </c>
      <c r="AR447" s="122" t="s">
        <v>81</v>
      </c>
      <c r="AT447" s="129" t="s">
        <v>70</v>
      </c>
      <c r="AU447" s="129" t="s">
        <v>79</v>
      </c>
      <c r="AY447" s="122" t="s">
        <v>144</v>
      </c>
      <c r="BK447" s="130">
        <f>SUM(BK448:BK465)</f>
        <v>0</v>
      </c>
    </row>
    <row r="448" spans="2:65" s="1" customFormat="1" ht="16.5" customHeight="1">
      <c r="B448" s="133"/>
      <c r="C448" s="134" t="s">
        <v>528</v>
      </c>
      <c r="D448" s="134" t="s">
        <v>147</v>
      </c>
      <c r="E448" s="135" t="s">
        <v>1588</v>
      </c>
      <c r="F448" s="136" t="s">
        <v>1589</v>
      </c>
      <c r="G448" s="137" t="s">
        <v>318</v>
      </c>
      <c r="H448" s="138">
        <v>9</v>
      </c>
      <c r="I448" s="139"/>
      <c r="J448" s="140">
        <f>ROUND(I448*H448,2)</f>
        <v>0</v>
      </c>
      <c r="K448" s="141"/>
      <c r="L448" s="32"/>
      <c r="M448" s="142" t="s">
        <v>1</v>
      </c>
      <c r="N448" s="143" t="s">
        <v>36</v>
      </c>
      <c r="P448" s="144">
        <f>O448*H448</f>
        <v>0</v>
      </c>
      <c r="Q448" s="144">
        <v>0</v>
      </c>
      <c r="R448" s="144">
        <f>Q448*H448</f>
        <v>0</v>
      </c>
      <c r="S448" s="144">
        <v>0</v>
      </c>
      <c r="T448" s="145">
        <f>S448*H448</f>
        <v>0</v>
      </c>
      <c r="AR448" s="146" t="s">
        <v>265</v>
      </c>
      <c r="AT448" s="146" t="s">
        <v>147</v>
      </c>
      <c r="AU448" s="146" t="s">
        <v>81</v>
      </c>
      <c r="AY448" s="17" t="s">
        <v>144</v>
      </c>
      <c r="BE448" s="147">
        <f>IF(N448="základní",J448,0)</f>
        <v>0</v>
      </c>
      <c r="BF448" s="147">
        <f>IF(N448="snížená",J448,0)</f>
        <v>0</v>
      </c>
      <c r="BG448" s="147">
        <f>IF(N448="zákl. přenesená",J448,0)</f>
        <v>0</v>
      </c>
      <c r="BH448" s="147">
        <f>IF(N448="sníž. přenesená",J448,0)</f>
        <v>0</v>
      </c>
      <c r="BI448" s="147">
        <f>IF(N448="nulová",J448,0)</f>
        <v>0</v>
      </c>
      <c r="BJ448" s="17" t="s">
        <v>79</v>
      </c>
      <c r="BK448" s="147">
        <f>ROUND(I448*H448,2)</f>
        <v>0</v>
      </c>
      <c r="BL448" s="17" t="s">
        <v>265</v>
      </c>
      <c r="BM448" s="146" t="s">
        <v>1590</v>
      </c>
    </row>
    <row r="449" spans="2:65" s="12" customFormat="1">
      <c r="B449" s="148"/>
      <c r="D449" s="149" t="s">
        <v>153</v>
      </c>
      <c r="E449" s="150" t="s">
        <v>1</v>
      </c>
      <c r="F449" s="151" t="s">
        <v>320</v>
      </c>
      <c r="H449" s="150" t="s">
        <v>1</v>
      </c>
      <c r="I449" s="152"/>
      <c r="L449" s="148"/>
      <c r="M449" s="153"/>
      <c r="T449" s="154"/>
      <c r="AT449" s="150" t="s">
        <v>153</v>
      </c>
      <c r="AU449" s="150" t="s">
        <v>81</v>
      </c>
      <c r="AV449" s="12" t="s">
        <v>79</v>
      </c>
      <c r="AW449" s="12" t="s">
        <v>28</v>
      </c>
      <c r="AX449" s="12" t="s">
        <v>71</v>
      </c>
      <c r="AY449" s="150" t="s">
        <v>144</v>
      </c>
    </row>
    <row r="450" spans="2:65" s="13" customFormat="1">
      <c r="B450" s="155"/>
      <c r="D450" s="149" t="s">
        <v>153</v>
      </c>
      <c r="E450" s="156" t="s">
        <v>1</v>
      </c>
      <c r="F450" s="157" t="s">
        <v>145</v>
      </c>
      <c r="H450" s="158">
        <v>3</v>
      </c>
      <c r="I450" s="159"/>
      <c r="L450" s="155"/>
      <c r="M450" s="160"/>
      <c r="T450" s="161"/>
      <c r="AT450" s="156" t="s">
        <v>153</v>
      </c>
      <c r="AU450" s="156" t="s">
        <v>81</v>
      </c>
      <c r="AV450" s="13" t="s">
        <v>81</v>
      </c>
      <c r="AW450" s="13" t="s">
        <v>28</v>
      </c>
      <c r="AX450" s="13" t="s">
        <v>71</v>
      </c>
      <c r="AY450" s="156" t="s">
        <v>144</v>
      </c>
    </row>
    <row r="451" spans="2:65" s="12" customFormat="1">
      <c r="B451" s="148"/>
      <c r="D451" s="149" t="s">
        <v>153</v>
      </c>
      <c r="E451" s="150" t="s">
        <v>1</v>
      </c>
      <c r="F451" s="151" t="s">
        <v>500</v>
      </c>
      <c r="H451" s="150" t="s">
        <v>1</v>
      </c>
      <c r="I451" s="152"/>
      <c r="L451" s="148"/>
      <c r="M451" s="153"/>
      <c r="T451" s="154"/>
      <c r="AT451" s="150" t="s">
        <v>153</v>
      </c>
      <c r="AU451" s="150" t="s">
        <v>81</v>
      </c>
      <c r="AV451" s="12" t="s">
        <v>79</v>
      </c>
      <c r="AW451" s="12" t="s">
        <v>28</v>
      </c>
      <c r="AX451" s="12" t="s">
        <v>71</v>
      </c>
      <c r="AY451" s="150" t="s">
        <v>144</v>
      </c>
    </row>
    <row r="452" spans="2:65" s="12" customFormat="1">
      <c r="B452" s="148"/>
      <c r="D452" s="149" t="s">
        <v>153</v>
      </c>
      <c r="E452" s="150" t="s">
        <v>1</v>
      </c>
      <c r="F452" s="151" t="s">
        <v>1477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79</v>
      </c>
      <c r="H453" s="158">
        <v>1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1478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79</v>
      </c>
      <c r="H455" s="158">
        <v>1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2" customFormat="1">
      <c r="B456" s="148"/>
      <c r="D456" s="149" t="s">
        <v>153</v>
      </c>
      <c r="E456" s="150" t="s">
        <v>1</v>
      </c>
      <c r="F456" s="151" t="s">
        <v>179</v>
      </c>
      <c r="H456" s="150" t="s">
        <v>1</v>
      </c>
      <c r="I456" s="152"/>
      <c r="L456" s="148"/>
      <c r="M456" s="153"/>
      <c r="T456" s="154"/>
      <c r="AT456" s="150" t="s">
        <v>153</v>
      </c>
      <c r="AU456" s="150" t="s">
        <v>81</v>
      </c>
      <c r="AV456" s="12" t="s">
        <v>79</v>
      </c>
      <c r="AW456" s="12" t="s">
        <v>28</v>
      </c>
      <c r="AX456" s="12" t="s">
        <v>71</v>
      </c>
      <c r="AY456" s="150" t="s">
        <v>144</v>
      </c>
    </row>
    <row r="457" spans="2:65" s="12" customFormat="1">
      <c r="B457" s="148"/>
      <c r="D457" s="149" t="s">
        <v>153</v>
      </c>
      <c r="E457" s="150" t="s">
        <v>1</v>
      </c>
      <c r="F457" s="151" t="s">
        <v>1479</v>
      </c>
      <c r="H457" s="150" t="s">
        <v>1</v>
      </c>
      <c r="I457" s="152"/>
      <c r="L457" s="148"/>
      <c r="M457" s="153"/>
      <c r="T457" s="154"/>
      <c r="AT457" s="150" t="s">
        <v>153</v>
      </c>
      <c r="AU457" s="150" t="s">
        <v>81</v>
      </c>
      <c r="AV457" s="12" t="s">
        <v>79</v>
      </c>
      <c r="AW457" s="12" t="s">
        <v>28</v>
      </c>
      <c r="AX457" s="12" t="s">
        <v>71</v>
      </c>
      <c r="AY457" s="150" t="s">
        <v>144</v>
      </c>
    </row>
    <row r="458" spans="2:65" s="13" customFormat="1">
      <c r="B458" s="155"/>
      <c r="D458" s="149" t="s">
        <v>153</v>
      </c>
      <c r="E458" s="156" t="s">
        <v>1</v>
      </c>
      <c r="F458" s="157" t="s">
        <v>151</v>
      </c>
      <c r="H458" s="158">
        <v>4</v>
      </c>
      <c r="I458" s="159"/>
      <c r="L458" s="155"/>
      <c r="M458" s="160"/>
      <c r="T458" s="161"/>
      <c r="AT458" s="156" t="s">
        <v>153</v>
      </c>
      <c r="AU458" s="156" t="s">
        <v>81</v>
      </c>
      <c r="AV458" s="13" t="s">
        <v>81</v>
      </c>
      <c r="AW458" s="13" t="s">
        <v>28</v>
      </c>
      <c r="AX458" s="13" t="s">
        <v>71</v>
      </c>
      <c r="AY458" s="156" t="s">
        <v>144</v>
      </c>
    </row>
    <row r="459" spans="2:65" s="15" customFormat="1">
      <c r="B459" s="180"/>
      <c r="D459" s="149" t="s">
        <v>153</v>
      </c>
      <c r="E459" s="181" t="s">
        <v>1</v>
      </c>
      <c r="F459" s="182" t="s">
        <v>182</v>
      </c>
      <c r="H459" s="183">
        <v>9</v>
      </c>
      <c r="I459" s="184"/>
      <c r="L459" s="180"/>
      <c r="M459" s="185"/>
      <c r="T459" s="186"/>
      <c r="AT459" s="181" t="s">
        <v>153</v>
      </c>
      <c r="AU459" s="181" t="s">
        <v>81</v>
      </c>
      <c r="AV459" s="15" t="s">
        <v>151</v>
      </c>
      <c r="AW459" s="15" t="s">
        <v>28</v>
      </c>
      <c r="AX459" s="15" t="s">
        <v>79</v>
      </c>
      <c r="AY459" s="181" t="s">
        <v>144</v>
      </c>
    </row>
    <row r="460" spans="2:65" s="1" customFormat="1" ht="24.2" customHeight="1">
      <c r="B460" s="133"/>
      <c r="C460" s="134" t="s">
        <v>532</v>
      </c>
      <c r="D460" s="134" t="s">
        <v>147</v>
      </c>
      <c r="E460" s="135" t="s">
        <v>1591</v>
      </c>
      <c r="F460" s="136" t="s">
        <v>1592</v>
      </c>
      <c r="G460" s="137" t="s">
        <v>171</v>
      </c>
      <c r="H460" s="138">
        <v>55.8</v>
      </c>
      <c r="I460" s="139"/>
      <c r="J460" s="140">
        <f>ROUND(I460*H460,2)</f>
        <v>0</v>
      </c>
      <c r="K460" s="141"/>
      <c r="L460" s="32"/>
      <c r="M460" s="142" t="s">
        <v>1</v>
      </c>
      <c r="N460" s="143" t="s">
        <v>36</v>
      </c>
      <c r="P460" s="144">
        <f>O460*H460</f>
        <v>0</v>
      </c>
      <c r="Q460" s="144">
        <v>4.2999999999999999E-4</v>
      </c>
      <c r="R460" s="144">
        <f>Q460*H460</f>
        <v>2.3993999999999998E-2</v>
      </c>
      <c r="S460" s="144">
        <v>0</v>
      </c>
      <c r="T460" s="145">
        <f>S460*H460</f>
        <v>0</v>
      </c>
      <c r="AR460" s="146" t="s">
        <v>265</v>
      </c>
      <c r="AT460" s="146" t="s">
        <v>147</v>
      </c>
      <c r="AU460" s="146" t="s">
        <v>81</v>
      </c>
      <c r="AY460" s="17" t="s">
        <v>144</v>
      </c>
      <c r="BE460" s="147">
        <f>IF(N460="základní",J460,0)</f>
        <v>0</v>
      </c>
      <c r="BF460" s="147">
        <f>IF(N460="snížená",J460,0)</f>
        <v>0</v>
      </c>
      <c r="BG460" s="147">
        <f>IF(N460="zákl. přenesená",J460,0)</f>
        <v>0</v>
      </c>
      <c r="BH460" s="147">
        <f>IF(N460="sníž. přenesená",J460,0)</f>
        <v>0</v>
      </c>
      <c r="BI460" s="147">
        <f>IF(N460="nulová",J460,0)</f>
        <v>0</v>
      </c>
      <c r="BJ460" s="17" t="s">
        <v>79</v>
      </c>
      <c r="BK460" s="147">
        <f>ROUND(I460*H460,2)</f>
        <v>0</v>
      </c>
      <c r="BL460" s="17" t="s">
        <v>265</v>
      </c>
      <c r="BM460" s="146" t="s">
        <v>1593</v>
      </c>
    </row>
    <row r="461" spans="2:65" s="12" customFormat="1">
      <c r="B461" s="148"/>
      <c r="D461" s="149" t="s">
        <v>153</v>
      </c>
      <c r="E461" s="150" t="s">
        <v>1</v>
      </c>
      <c r="F461" s="151" t="s">
        <v>174</v>
      </c>
      <c r="H461" s="150" t="s">
        <v>1</v>
      </c>
      <c r="I461" s="152"/>
      <c r="L461" s="148"/>
      <c r="M461" s="153"/>
      <c r="T461" s="154"/>
      <c r="AT461" s="150" t="s">
        <v>153</v>
      </c>
      <c r="AU461" s="150" t="s">
        <v>81</v>
      </c>
      <c r="AV461" s="12" t="s">
        <v>79</v>
      </c>
      <c r="AW461" s="12" t="s">
        <v>28</v>
      </c>
      <c r="AX461" s="12" t="s">
        <v>71</v>
      </c>
      <c r="AY461" s="150" t="s">
        <v>144</v>
      </c>
    </row>
    <row r="462" spans="2:65" s="13" customFormat="1">
      <c r="B462" s="155"/>
      <c r="D462" s="149" t="s">
        <v>153</v>
      </c>
      <c r="E462" s="156" t="s">
        <v>1</v>
      </c>
      <c r="F462" s="157" t="s">
        <v>307</v>
      </c>
      <c r="H462" s="158">
        <v>27.9</v>
      </c>
      <c r="I462" s="159"/>
      <c r="L462" s="155"/>
      <c r="M462" s="160"/>
      <c r="T462" s="161"/>
      <c r="AT462" s="156" t="s">
        <v>153</v>
      </c>
      <c r="AU462" s="156" t="s">
        <v>81</v>
      </c>
      <c r="AV462" s="13" t="s">
        <v>81</v>
      </c>
      <c r="AW462" s="13" t="s">
        <v>28</v>
      </c>
      <c r="AX462" s="13" t="s">
        <v>71</v>
      </c>
      <c r="AY462" s="156" t="s">
        <v>144</v>
      </c>
    </row>
    <row r="463" spans="2:65" s="12" customFormat="1">
      <c r="B463" s="148"/>
      <c r="D463" s="149" t="s">
        <v>153</v>
      </c>
      <c r="E463" s="150" t="s">
        <v>1</v>
      </c>
      <c r="F463" s="151" t="s">
        <v>179</v>
      </c>
      <c r="H463" s="150" t="s">
        <v>1</v>
      </c>
      <c r="I463" s="152"/>
      <c r="L463" s="148"/>
      <c r="M463" s="153"/>
      <c r="T463" s="154"/>
      <c r="AT463" s="150" t="s">
        <v>153</v>
      </c>
      <c r="AU463" s="150" t="s">
        <v>81</v>
      </c>
      <c r="AV463" s="12" t="s">
        <v>79</v>
      </c>
      <c r="AW463" s="12" t="s">
        <v>28</v>
      </c>
      <c r="AX463" s="12" t="s">
        <v>71</v>
      </c>
      <c r="AY463" s="150" t="s">
        <v>144</v>
      </c>
    </row>
    <row r="464" spans="2:65" s="13" customFormat="1">
      <c r="B464" s="155"/>
      <c r="D464" s="149" t="s">
        <v>153</v>
      </c>
      <c r="E464" s="156" t="s">
        <v>1</v>
      </c>
      <c r="F464" s="157" t="s">
        <v>307</v>
      </c>
      <c r="H464" s="158">
        <v>27.9</v>
      </c>
      <c r="I464" s="159"/>
      <c r="L464" s="155"/>
      <c r="M464" s="160"/>
      <c r="T464" s="161"/>
      <c r="AT464" s="156" t="s">
        <v>153</v>
      </c>
      <c r="AU464" s="156" t="s">
        <v>81</v>
      </c>
      <c r="AV464" s="13" t="s">
        <v>81</v>
      </c>
      <c r="AW464" s="13" t="s">
        <v>28</v>
      </c>
      <c r="AX464" s="13" t="s">
        <v>71</v>
      </c>
      <c r="AY464" s="156" t="s">
        <v>144</v>
      </c>
    </row>
    <row r="465" spans="2:65" s="15" customFormat="1">
      <c r="B465" s="180"/>
      <c r="D465" s="149" t="s">
        <v>153</v>
      </c>
      <c r="E465" s="181" t="s">
        <v>1</v>
      </c>
      <c r="F465" s="182" t="s">
        <v>182</v>
      </c>
      <c r="H465" s="183">
        <v>55.8</v>
      </c>
      <c r="I465" s="184"/>
      <c r="L465" s="180"/>
      <c r="M465" s="185"/>
      <c r="T465" s="186"/>
      <c r="AT465" s="181" t="s">
        <v>153</v>
      </c>
      <c r="AU465" s="181" t="s">
        <v>81</v>
      </c>
      <c r="AV465" s="15" t="s">
        <v>151</v>
      </c>
      <c r="AW465" s="15" t="s">
        <v>28</v>
      </c>
      <c r="AX465" s="15" t="s">
        <v>79</v>
      </c>
      <c r="AY465" s="181" t="s">
        <v>144</v>
      </c>
    </row>
    <row r="466" spans="2:65" s="11" customFormat="1" ht="22.9" customHeight="1">
      <c r="B466" s="121"/>
      <c r="D466" s="122" t="s">
        <v>70</v>
      </c>
      <c r="E466" s="131" t="s">
        <v>584</v>
      </c>
      <c r="F466" s="131" t="s">
        <v>585</v>
      </c>
      <c r="I466" s="124"/>
      <c r="J466" s="132">
        <f>BK466</f>
        <v>0</v>
      </c>
      <c r="L466" s="121"/>
      <c r="M466" s="126"/>
      <c r="P466" s="127">
        <f>SUM(P467:P493)</f>
        <v>0</v>
      </c>
      <c r="R466" s="127">
        <f>SUM(R467:R493)</f>
        <v>4.4798020000000001E-2</v>
      </c>
      <c r="T466" s="128">
        <f>SUM(T467:T493)</f>
        <v>0</v>
      </c>
      <c r="AR466" s="122" t="s">
        <v>81</v>
      </c>
      <c r="AT466" s="129" t="s">
        <v>70</v>
      </c>
      <c r="AU466" s="129" t="s">
        <v>79</v>
      </c>
      <c r="AY466" s="122" t="s">
        <v>144</v>
      </c>
      <c r="BK466" s="130">
        <f>SUM(BK467:BK493)</f>
        <v>0</v>
      </c>
    </row>
    <row r="467" spans="2:65" s="1" customFormat="1" ht="24.2" customHeight="1">
      <c r="B467" s="133"/>
      <c r="C467" s="134" t="s">
        <v>538</v>
      </c>
      <c r="D467" s="134" t="s">
        <v>147</v>
      </c>
      <c r="E467" s="135" t="s">
        <v>1594</v>
      </c>
      <c r="F467" s="136" t="s">
        <v>1595</v>
      </c>
      <c r="G467" s="137" t="s">
        <v>171</v>
      </c>
      <c r="H467" s="138">
        <v>97.387</v>
      </c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2.0000000000000001E-4</v>
      </c>
      <c r="R467" s="144">
        <f>Q467*H467</f>
        <v>1.9477400000000002E-2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1596</v>
      </c>
    </row>
    <row r="468" spans="2:65" s="1" customFormat="1" ht="33" customHeight="1">
      <c r="B468" s="133"/>
      <c r="C468" s="134" t="s">
        <v>542</v>
      </c>
      <c r="D468" s="134" t="s">
        <v>147</v>
      </c>
      <c r="E468" s="135" t="s">
        <v>1597</v>
      </c>
      <c r="F468" s="136" t="s">
        <v>1598</v>
      </c>
      <c r="G468" s="137" t="s">
        <v>171</v>
      </c>
      <c r="H468" s="138">
        <v>97.387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36</v>
      </c>
      <c r="P468" s="144">
        <f>O468*H468</f>
        <v>0</v>
      </c>
      <c r="Q468" s="144">
        <v>2.5999999999999998E-4</v>
      </c>
      <c r="R468" s="144">
        <f>Q468*H468</f>
        <v>2.5320619999999999E-2</v>
      </c>
      <c r="S468" s="144">
        <v>0</v>
      </c>
      <c r="T468" s="145">
        <f>S468*H468</f>
        <v>0</v>
      </c>
      <c r="AR468" s="146" t="s">
        <v>265</v>
      </c>
      <c r="AT468" s="146" t="s">
        <v>147</v>
      </c>
      <c r="AU468" s="146" t="s">
        <v>81</v>
      </c>
      <c r="AY468" s="17" t="s">
        <v>144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7" t="s">
        <v>79</v>
      </c>
      <c r="BK468" s="147">
        <f>ROUND(I468*H468,2)</f>
        <v>0</v>
      </c>
      <c r="BL468" s="17" t="s">
        <v>265</v>
      </c>
      <c r="BM468" s="146" t="s">
        <v>1599</v>
      </c>
    </row>
    <row r="469" spans="2:65" s="12" customFormat="1">
      <c r="B469" s="148"/>
      <c r="D469" s="149" t="s">
        <v>153</v>
      </c>
      <c r="E469" s="150" t="s">
        <v>1</v>
      </c>
      <c r="F469" s="151" t="s">
        <v>1600</v>
      </c>
      <c r="H469" s="150" t="s">
        <v>1</v>
      </c>
      <c r="I469" s="152"/>
      <c r="L469" s="148"/>
      <c r="M469" s="153"/>
      <c r="T469" s="154"/>
      <c r="AT469" s="150" t="s">
        <v>153</v>
      </c>
      <c r="AU469" s="150" t="s">
        <v>81</v>
      </c>
      <c r="AV469" s="12" t="s">
        <v>79</v>
      </c>
      <c r="AW469" s="12" t="s">
        <v>28</v>
      </c>
      <c r="AX469" s="12" t="s">
        <v>71</v>
      </c>
      <c r="AY469" s="150" t="s">
        <v>144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228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1601</v>
      </c>
      <c r="H472" s="158">
        <v>4.0750000000000002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270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3" customFormat="1">
      <c r="B474" s="155"/>
      <c r="D474" s="149" t="s">
        <v>153</v>
      </c>
      <c r="E474" s="156" t="s">
        <v>1</v>
      </c>
      <c r="F474" s="157" t="s">
        <v>1602</v>
      </c>
      <c r="H474" s="158">
        <v>11.516</v>
      </c>
      <c r="I474" s="159"/>
      <c r="L474" s="155"/>
      <c r="M474" s="160"/>
      <c r="T474" s="161"/>
      <c r="AT474" s="156" t="s">
        <v>153</v>
      </c>
      <c r="AU474" s="156" t="s">
        <v>81</v>
      </c>
      <c r="AV474" s="13" t="s">
        <v>81</v>
      </c>
      <c r="AW474" s="13" t="s">
        <v>28</v>
      </c>
      <c r="AX474" s="13" t="s">
        <v>71</v>
      </c>
      <c r="AY474" s="156" t="s">
        <v>144</v>
      </c>
    </row>
    <row r="475" spans="2:65" s="14" customFormat="1">
      <c r="B475" s="173"/>
      <c r="D475" s="149" t="s">
        <v>153</v>
      </c>
      <c r="E475" s="174" t="s">
        <v>1</v>
      </c>
      <c r="F475" s="175" t="s">
        <v>178</v>
      </c>
      <c r="H475" s="176">
        <v>15.590999999999999</v>
      </c>
      <c r="I475" s="177"/>
      <c r="L475" s="173"/>
      <c r="M475" s="178"/>
      <c r="T475" s="179"/>
      <c r="AT475" s="174" t="s">
        <v>153</v>
      </c>
      <c r="AU475" s="174" t="s">
        <v>81</v>
      </c>
      <c r="AV475" s="14" t="s">
        <v>145</v>
      </c>
      <c r="AW475" s="14" t="s">
        <v>28</v>
      </c>
      <c r="AX475" s="14" t="s">
        <v>71</v>
      </c>
      <c r="AY475" s="174" t="s">
        <v>144</v>
      </c>
    </row>
    <row r="476" spans="2:65" s="12" customFormat="1">
      <c r="B476" s="148"/>
      <c r="D476" s="149" t="s">
        <v>153</v>
      </c>
      <c r="E476" s="150" t="s">
        <v>1</v>
      </c>
      <c r="F476" s="151" t="s">
        <v>179</v>
      </c>
      <c r="H476" s="150" t="s">
        <v>1</v>
      </c>
      <c r="I476" s="152"/>
      <c r="L476" s="148"/>
      <c r="M476" s="153"/>
      <c r="T476" s="154"/>
      <c r="AT476" s="150" t="s">
        <v>153</v>
      </c>
      <c r="AU476" s="150" t="s">
        <v>81</v>
      </c>
      <c r="AV476" s="12" t="s">
        <v>79</v>
      </c>
      <c r="AW476" s="12" t="s">
        <v>28</v>
      </c>
      <c r="AX476" s="12" t="s">
        <v>71</v>
      </c>
      <c r="AY476" s="150" t="s">
        <v>144</v>
      </c>
    </row>
    <row r="477" spans="2:65" s="12" customFormat="1">
      <c r="B477" s="148"/>
      <c r="D477" s="149" t="s">
        <v>153</v>
      </c>
      <c r="E477" s="150" t="s">
        <v>1</v>
      </c>
      <c r="F477" s="151" t="s">
        <v>272</v>
      </c>
      <c r="H477" s="150" t="s">
        <v>1</v>
      </c>
      <c r="I477" s="152"/>
      <c r="L477" s="148"/>
      <c r="M477" s="153"/>
      <c r="T477" s="154"/>
      <c r="AT477" s="150" t="s">
        <v>153</v>
      </c>
      <c r="AU477" s="150" t="s">
        <v>81</v>
      </c>
      <c r="AV477" s="12" t="s">
        <v>79</v>
      </c>
      <c r="AW477" s="12" t="s">
        <v>28</v>
      </c>
      <c r="AX477" s="12" t="s">
        <v>71</v>
      </c>
      <c r="AY477" s="150" t="s">
        <v>144</v>
      </c>
    </row>
    <row r="478" spans="2:65" s="13" customFormat="1">
      <c r="B478" s="155"/>
      <c r="D478" s="149" t="s">
        <v>153</v>
      </c>
      <c r="E478" s="156" t="s">
        <v>1</v>
      </c>
      <c r="F478" s="157" t="s">
        <v>1603</v>
      </c>
      <c r="H478" s="158">
        <v>6.4640000000000004</v>
      </c>
      <c r="I478" s="159"/>
      <c r="L478" s="155"/>
      <c r="M478" s="160"/>
      <c r="T478" s="161"/>
      <c r="AT478" s="156" t="s">
        <v>153</v>
      </c>
      <c r="AU478" s="156" t="s">
        <v>81</v>
      </c>
      <c r="AV478" s="13" t="s">
        <v>81</v>
      </c>
      <c r="AW478" s="13" t="s">
        <v>28</v>
      </c>
      <c r="AX478" s="13" t="s">
        <v>71</v>
      </c>
      <c r="AY478" s="156" t="s">
        <v>144</v>
      </c>
    </row>
    <row r="479" spans="2:65" s="12" customFormat="1">
      <c r="B479" s="148"/>
      <c r="D479" s="149" t="s">
        <v>153</v>
      </c>
      <c r="E479" s="150" t="s">
        <v>1</v>
      </c>
      <c r="F479" s="151" t="s">
        <v>234</v>
      </c>
      <c r="H479" s="150" t="s">
        <v>1</v>
      </c>
      <c r="I479" s="152"/>
      <c r="L479" s="148"/>
      <c r="M479" s="153"/>
      <c r="T479" s="154"/>
      <c r="AT479" s="150" t="s">
        <v>153</v>
      </c>
      <c r="AU479" s="150" t="s">
        <v>81</v>
      </c>
      <c r="AV479" s="12" t="s">
        <v>79</v>
      </c>
      <c r="AW479" s="12" t="s">
        <v>28</v>
      </c>
      <c r="AX479" s="12" t="s">
        <v>71</v>
      </c>
      <c r="AY479" s="150" t="s">
        <v>144</v>
      </c>
    </row>
    <row r="480" spans="2:65" s="13" customFormat="1">
      <c r="B480" s="155"/>
      <c r="D480" s="149" t="s">
        <v>153</v>
      </c>
      <c r="E480" s="156" t="s">
        <v>1</v>
      </c>
      <c r="F480" s="157" t="s">
        <v>1604</v>
      </c>
      <c r="H480" s="158">
        <v>3.2490000000000001</v>
      </c>
      <c r="I480" s="159"/>
      <c r="L480" s="155"/>
      <c r="M480" s="160"/>
      <c r="T480" s="161"/>
      <c r="AT480" s="156" t="s">
        <v>153</v>
      </c>
      <c r="AU480" s="156" t="s">
        <v>81</v>
      </c>
      <c r="AV480" s="13" t="s">
        <v>81</v>
      </c>
      <c r="AW480" s="13" t="s">
        <v>28</v>
      </c>
      <c r="AX480" s="13" t="s">
        <v>71</v>
      </c>
      <c r="AY480" s="156" t="s">
        <v>144</v>
      </c>
    </row>
    <row r="481" spans="2:51" s="12" customFormat="1">
      <c r="B481" s="148"/>
      <c r="D481" s="149" t="s">
        <v>153</v>
      </c>
      <c r="E481" s="150" t="s">
        <v>1</v>
      </c>
      <c r="F481" s="151" t="s">
        <v>240</v>
      </c>
      <c r="H481" s="150" t="s">
        <v>1</v>
      </c>
      <c r="I481" s="152"/>
      <c r="L481" s="148"/>
      <c r="M481" s="153"/>
      <c r="T481" s="154"/>
      <c r="AT481" s="150" t="s">
        <v>153</v>
      </c>
      <c r="AU481" s="150" t="s">
        <v>81</v>
      </c>
      <c r="AV481" s="12" t="s">
        <v>79</v>
      </c>
      <c r="AW481" s="12" t="s">
        <v>28</v>
      </c>
      <c r="AX481" s="12" t="s">
        <v>71</v>
      </c>
      <c r="AY481" s="150" t="s">
        <v>144</v>
      </c>
    </row>
    <row r="482" spans="2:51" s="13" customFormat="1">
      <c r="B482" s="155"/>
      <c r="D482" s="149" t="s">
        <v>153</v>
      </c>
      <c r="E482" s="156" t="s">
        <v>1</v>
      </c>
      <c r="F482" s="157" t="s">
        <v>1605</v>
      </c>
      <c r="H482" s="158">
        <v>8.6790000000000003</v>
      </c>
      <c r="I482" s="159"/>
      <c r="L482" s="155"/>
      <c r="M482" s="160"/>
      <c r="T482" s="161"/>
      <c r="AT482" s="156" t="s">
        <v>153</v>
      </c>
      <c r="AU482" s="156" t="s">
        <v>81</v>
      </c>
      <c r="AV482" s="13" t="s">
        <v>81</v>
      </c>
      <c r="AW482" s="13" t="s">
        <v>28</v>
      </c>
      <c r="AX482" s="13" t="s">
        <v>71</v>
      </c>
      <c r="AY482" s="156" t="s">
        <v>144</v>
      </c>
    </row>
    <row r="483" spans="2:51" s="14" customFormat="1">
      <c r="B483" s="173"/>
      <c r="D483" s="149" t="s">
        <v>153</v>
      </c>
      <c r="E483" s="174" t="s">
        <v>1</v>
      </c>
      <c r="F483" s="175" t="s">
        <v>178</v>
      </c>
      <c r="H483" s="176">
        <v>18.391999999999999</v>
      </c>
      <c r="I483" s="177"/>
      <c r="L483" s="173"/>
      <c r="M483" s="178"/>
      <c r="T483" s="179"/>
      <c r="AT483" s="174" t="s">
        <v>153</v>
      </c>
      <c r="AU483" s="174" t="s">
        <v>81</v>
      </c>
      <c r="AV483" s="14" t="s">
        <v>145</v>
      </c>
      <c r="AW483" s="14" t="s">
        <v>28</v>
      </c>
      <c r="AX483" s="14" t="s">
        <v>71</v>
      </c>
      <c r="AY483" s="174" t="s">
        <v>144</v>
      </c>
    </row>
    <row r="484" spans="2:51" s="12" customFormat="1">
      <c r="B484" s="148"/>
      <c r="D484" s="149" t="s">
        <v>153</v>
      </c>
      <c r="E484" s="150" t="s">
        <v>1</v>
      </c>
      <c r="F484" s="151" t="s">
        <v>1606</v>
      </c>
      <c r="H484" s="150" t="s">
        <v>1</v>
      </c>
      <c r="I484" s="152"/>
      <c r="L484" s="148"/>
      <c r="M484" s="153"/>
      <c r="T484" s="154"/>
      <c r="AT484" s="150" t="s">
        <v>153</v>
      </c>
      <c r="AU484" s="150" t="s">
        <v>81</v>
      </c>
      <c r="AV484" s="12" t="s">
        <v>79</v>
      </c>
      <c r="AW484" s="12" t="s">
        <v>28</v>
      </c>
      <c r="AX484" s="12" t="s">
        <v>71</v>
      </c>
      <c r="AY484" s="150" t="s">
        <v>144</v>
      </c>
    </row>
    <row r="485" spans="2:51" s="13" customFormat="1">
      <c r="B485" s="155"/>
      <c r="D485" s="149" t="s">
        <v>153</v>
      </c>
      <c r="E485" s="156" t="s">
        <v>1</v>
      </c>
      <c r="F485" s="157" t="s">
        <v>1607</v>
      </c>
      <c r="H485" s="158">
        <v>13.536</v>
      </c>
      <c r="I485" s="159"/>
      <c r="L485" s="155"/>
      <c r="M485" s="160"/>
      <c r="T485" s="161"/>
      <c r="AT485" s="156" t="s">
        <v>153</v>
      </c>
      <c r="AU485" s="156" t="s">
        <v>81</v>
      </c>
      <c r="AV485" s="13" t="s">
        <v>81</v>
      </c>
      <c r="AW485" s="13" t="s">
        <v>28</v>
      </c>
      <c r="AX485" s="13" t="s">
        <v>71</v>
      </c>
      <c r="AY485" s="156" t="s">
        <v>144</v>
      </c>
    </row>
    <row r="486" spans="2:51" s="14" customFormat="1">
      <c r="B486" s="173"/>
      <c r="D486" s="149" t="s">
        <v>153</v>
      </c>
      <c r="E486" s="174" t="s">
        <v>1</v>
      </c>
      <c r="F486" s="175" t="s">
        <v>178</v>
      </c>
      <c r="H486" s="176">
        <v>13.536</v>
      </c>
      <c r="I486" s="177"/>
      <c r="L486" s="173"/>
      <c r="M486" s="178"/>
      <c r="T486" s="179"/>
      <c r="AT486" s="174" t="s">
        <v>153</v>
      </c>
      <c r="AU486" s="174" t="s">
        <v>81</v>
      </c>
      <c r="AV486" s="14" t="s">
        <v>145</v>
      </c>
      <c r="AW486" s="14" t="s">
        <v>28</v>
      </c>
      <c r="AX486" s="14" t="s">
        <v>71</v>
      </c>
      <c r="AY486" s="174" t="s">
        <v>144</v>
      </c>
    </row>
    <row r="487" spans="2:51" s="12" customFormat="1">
      <c r="B487" s="148"/>
      <c r="D487" s="149" t="s">
        <v>153</v>
      </c>
      <c r="E487" s="150" t="s">
        <v>1</v>
      </c>
      <c r="F487" s="151" t="s">
        <v>1608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51" s="13" customFormat="1">
      <c r="B488" s="155"/>
      <c r="D488" s="149" t="s">
        <v>153</v>
      </c>
      <c r="E488" s="156" t="s">
        <v>1</v>
      </c>
      <c r="F488" s="157" t="s">
        <v>1459</v>
      </c>
      <c r="H488" s="158">
        <v>6.3579999999999997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51" s="14" customFormat="1">
      <c r="B489" s="173"/>
      <c r="D489" s="149" t="s">
        <v>153</v>
      </c>
      <c r="E489" s="174" t="s">
        <v>1</v>
      </c>
      <c r="F489" s="175" t="s">
        <v>178</v>
      </c>
      <c r="H489" s="176">
        <v>6.3579999999999997</v>
      </c>
      <c r="I489" s="177"/>
      <c r="L489" s="173"/>
      <c r="M489" s="178"/>
      <c r="T489" s="179"/>
      <c r="AT489" s="174" t="s">
        <v>153</v>
      </c>
      <c r="AU489" s="174" t="s">
        <v>81</v>
      </c>
      <c r="AV489" s="14" t="s">
        <v>145</v>
      </c>
      <c r="AW489" s="14" t="s">
        <v>28</v>
      </c>
      <c r="AX489" s="14" t="s">
        <v>71</v>
      </c>
      <c r="AY489" s="174" t="s">
        <v>144</v>
      </c>
    </row>
    <row r="490" spans="2:51" s="12" customFormat="1">
      <c r="B490" s="148"/>
      <c r="D490" s="149" t="s">
        <v>153</v>
      </c>
      <c r="E490" s="150" t="s">
        <v>1</v>
      </c>
      <c r="F490" s="151" t="s">
        <v>1609</v>
      </c>
      <c r="H490" s="150" t="s">
        <v>1</v>
      </c>
      <c r="I490" s="152"/>
      <c r="L490" s="148"/>
      <c r="M490" s="153"/>
      <c r="T490" s="154"/>
      <c r="AT490" s="150" t="s">
        <v>153</v>
      </c>
      <c r="AU490" s="150" t="s">
        <v>81</v>
      </c>
      <c r="AV490" s="12" t="s">
        <v>79</v>
      </c>
      <c r="AW490" s="12" t="s">
        <v>28</v>
      </c>
      <c r="AX490" s="12" t="s">
        <v>71</v>
      </c>
      <c r="AY490" s="150" t="s">
        <v>144</v>
      </c>
    </row>
    <row r="491" spans="2:51" s="13" customFormat="1">
      <c r="B491" s="155"/>
      <c r="D491" s="149" t="s">
        <v>153</v>
      </c>
      <c r="E491" s="156" t="s">
        <v>1</v>
      </c>
      <c r="F491" s="157" t="s">
        <v>223</v>
      </c>
      <c r="H491" s="158">
        <v>43.51</v>
      </c>
      <c r="I491" s="159"/>
      <c r="L491" s="155"/>
      <c r="M491" s="160"/>
      <c r="T491" s="161"/>
      <c r="AT491" s="156" t="s">
        <v>153</v>
      </c>
      <c r="AU491" s="156" t="s">
        <v>81</v>
      </c>
      <c r="AV491" s="13" t="s">
        <v>81</v>
      </c>
      <c r="AW491" s="13" t="s">
        <v>28</v>
      </c>
      <c r="AX491" s="13" t="s">
        <v>71</v>
      </c>
      <c r="AY491" s="156" t="s">
        <v>144</v>
      </c>
    </row>
    <row r="492" spans="2:51" s="14" customFormat="1">
      <c r="B492" s="173"/>
      <c r="D492" s="149" t="s">
        <v>153</v>
      </c>
      <c r="E492" s="174" t="s">
        <v>1</v>
      </c>
      <c r="F492" s="175" t="s">
        <v>178</v>
      </c>
      <c r="H492" s="176">
        <v>43.51</v>
      </c>
      <c r="I492" s="177"/>
      <c r="L492" s="173"/>
      <c r="M492" s="178"/>
      <c r="T492" s="179"/>
      <c r="AT492" s="174" t="s">
        <v>153</v>
      </c>
      <c r="AU492" s="174" t="s">
        <v>81</v>
      </c>
      <c r="AV492" s="14" t="s">
        <v>145</v>
      </c>
      <c r="AW492" s="14" t="s">
        <v>28</v>
      </c>
      <c r="AX492" s="14" t="s">
        <v>71</v>
      </c>
      <c r="AY492" s="174" t="s">
        <v>144</v>
      </c>
    </row>
    <row r="493" spans="2:51" s="15" customFormat="1">
      <c r="B493" s="180"/>
      <c r="D493" s="149" t="s">
        <v>153</v>
      </c>
      <c r="E493" s="181" t="s">
        <v>1</v>
      </c>
      <c r="F493" s="182" t="s">
        <v>182</v>
      </c>
      <c r="H493" s="183">
        <v>97.387</v>
      </c>
      <c r="I493" s="184"/>
      <c r="L493" s="180"/>
      <c r="M493" s="461"/>
      <c r="N493" s="462"/>
      <c r="O493" s="462"/>
      <c r="P493" s="462"/>
      <c r="Q493" s="462"/>
      <c r="R493" s="462"/>
      <c r="S493" s="462"/>
      <c r="T493" s="463"/>
      <c r="AT493" s="181" t="s">
        <v>153</v>
      </c>
      <c r="AU493" s="181" t="s">
        <v>81</v>
      </c>
      <c r="AV493" s="15" t="s">
        <v>151</v>
      </c>
      <c r="AW493" s="15" t="s">
        <v>28</v>
      </c>
      <c r="AX493" s="15" t="s">
        <v>79</v>
      </c>
      <c r="AY493" s="181" t="s">
        <v>144</v>
      </c>
    </row>
    <row r="494" spans="2:51" s="1" customFormat="1" ht="6.95" customHeight="1">
      <c r="B494" s="44"/>
      <c r="C494" s="45"/>
      <c r="D494" s="45"/>
      <c r="E494" s="45"/>
      <c r="F494" s="45"/>
      <c r="G494" s="45"/>
      <c r="H494" s="45"/>
      <c r="I494" s="45"/>
      <c r="J494" s="45"/>
      <c r="K494" s="45"/>
      <c r="L494" s="32"/>
    </row>
  </sheetData>
  <autoFilter ref="C127:K493" xr:uid="{00000000-0009-0000-0000-000005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57F6-603D-4C84-A6BF-6E6CC6CAD81A}">
  <sheetPr>
    <pageSetUpPr fitToPage="1"/>
  </sheetPr>
  <dimension ref="B2:BM494"/>
  <sheetViews>
    <sheetView showGridLines="0" workbookViewId="0">
      <selection activeCell="E12" sqref="E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1337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N'!K6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1743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N'!AN10="","",'Rekapitulace stavby N'!AN10)</f>
        <v/>
      </c>
      <c r="L14" s="32"/>
    </row>
    <row r="15" spans="2:46" s="1" customFormat="1" ht="18" customHeight="1">
      <c r="B15" s="32"/>
      <c r="E15" s="25" t="str">
        <f>IF('Rekapitulace stavby N'!E11="","",'Rekapitulace stavby N'!E11)</f>
        <v xml:space="preserve"> </v>
      </c>
      <c r="I15" s="27" t="s">
        <v>24</v>
      </c>
      <c r="J15" s="25" t="str">
        <f>IF('Rekapitulace stavby N'!AN11="","",'Rekapitulace stavby N'!AN11)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N'!AN13</f>
        <v>Vyplň údaj</v>
      </c>
      <c r="L17" s="32"/>
    </row>
    <row r="18" spans="2:12" s="1" customFormat="1" ht="18" customHeight="1">
      <c r="B18" s="32"/>
      <c r="E18" s="326" t="str">
        <f>'Rekapitulace stavby N'!E14</f>
        <v>Vyplň údaj</v>
      </c>
      <c r="F18" s="318"/>
      <c r="G18" s="318"/>
      <c r="H18" s="318"/>
      <c r="I18" s="27" t="s">
        <v>24</v>
      </c>
      <c r="J18" s="28" t="str">
        <f>'Rekapitulace stavby N'!AN14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N'!AN16="","",'Rekapitulace stavby N'!AN16)</f>
        <v/>
      </c>
      <c r="L20" s="32"/>
    </row>
    <row r="21" spans="2:12" s="1" customFormat="1" ht="18" customHeight="1">
      <c r="B21" s="32"/>
      <c r="E21" s="25" t="str">
        <f>IF('Rekapitulace stavby N'!E17="","",'Rekapitulace stavby N'!E17)</f>
        <v xml:space="preserve"> </v>
      </c>
      <c r="I21" s="27" t="s">
        <v>24</v>
      </c>
      <c r="J21" s="25" t="str">
        <f>IF('Rekapitulace stavby N'!AN17="","",'Rekapitulace stavby N'!AN17)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N'!AN19="","",'Rekapitulace stavby N'!AN19)</f>
        <v/>
      </c>
      <c r="L23" s="32"/>
    </row>
    <row r="24" spans="2:12" s="1" customFormat="1" ht="18" customHeight="1">
      <c r="B24" s="32"/>
      <c r="E24" s="25" t="str">
        <f>IF('Rekapitulace stavby N'!E20="","",'Rekapitulace stavby N'!E20)</f>
        <v xml:space="preserve"> </v>
      </c>
      <c r="I24" s="27" t="s">
        <v>24</v>
      </c>
      <c r="J24" s="25" t="str">
        <f>IF('Rekapitulace stavby N'!AN20="","",'Rekapitulace stavby N'!AN20)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ROUND((SUM(BE128:BE493)),  2)</f>
        <v>0</v>
      </c>
      <c r="I33" s="92">
        <v>0.21</v>
      </c>
      <c r="J33" s="91">
        <f>ROUND(((SUM(BE128:BE493))*I33),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ROUND((SUM(BF128:BF493)),  2)</f>
        <v>0</v>
      </c>
      <c r="I34" s="92">
        <v>0.15</v>
      </c>
      <c r="J34" s="91">
        <f>ROUND(((SUM(BF128:BF493))*I34),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ROUND((SUM(BG128:BG493)),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ROUND((SUM(BH128:BH493)),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ROUND((SUM(BI128:BI493)),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05bb - 5 NP - typ A a B NEINV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J128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121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1345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customHeight="1">
      <c r="B99" s="108"/>
      <c r="D99" s="109" t="s">
        <v>784</v>
      </c>
      <c r="E99" s="110"/>
      <c r="F99" s="110"/>
      <c r="G99" s="110"/>
      <c r="H99" s="110"/>
      <c r="I99" s="110"/>
      <c r="J99" s="111">
        <f>J198</f>
        <v>0</v>
      </c>
      <c r="L99" s="108"/>
    </row>
    <row r="100" spans="2:12" s="9" customFormat="1" ht="19.899999999999999" customHeight="1">
      <c r="B100" s="108"/>
      <c r="D100" s="109" t="s">
        <v>1346</v>
      </c>
      <c r="E100" s="110"/>
      <c r="F100" s="110"/>
      <c r="G100" s="110"/>
      <c r="H100" s="110"/>
      <c r="I100" s="110"/>
      <c r="J100" s="111">
        <f>J205</f>
        <v>0</v>
      </c>
      <c r="L100" s="108"/>
    </row>
    <row r="101" spans="2:12" s="9" customFormat="1" ht="19.899999999999999" customHeight="1">
      <c r="B101" s="108"/>
      <c r="D101" s="109" t="s">
        <v>1347</v>
      </c>
      <c r="E101" s="110"/>
      <c r="F101" s="110"/>
      <c r="G101" s="110"/>
      <c r="H101" s="110"/>
      <c r="I101" s="110"/>
      <c r="J101" s="111">
        <f>J213</f>
        <v>0</v>
      </c>
      <c r="L101" s="108"/>
    </row>
    <row r="102" spans="2:12" s="9" customFormat="1" ht="19.899999999999999" customHeight="1">
      <c r="B102" s="108"/>
      <c r="D102" s="109" t="s">
        <v>122</v>
      </c>
      <c r="E102" s="110"/>
      <c r="F102" s="110"/>
      <c r="G102" s="110"/>
      <c r="H102" s="110"/>
      <c r="I102" s="110"/>
      <c r="J102" s="111">
        <f>J217</f>
        <v>0</v>
      </c>
      <c r="L102" s="108"/>
    </row>
    <row r="103" spans="2:12" s="9" customFormat="1" ht="19.899999999999999" customHeight="1">
      <c r="B103" s="108"/>
      <c r="D103" s="109" t="s">
        <v>124</v>
      </c>
      <c r="E103" s="110"/>
      <c r="F103" s="110"/>
      <c r="G103" s="110"/>
      <c r="H103" s="110"/>
      <c r="I103" s="110"/>
      <c r="J103" s="111">
        <f>J219</f>
        <v>0</v>
      </c>
      <c r="L103" s="108"/>
    </row>
    <row r="104" spans="2:12" s="9" customFormat="1" ht="19.899999999999999" customHeight="1">
      <c r="B104" s="108"/>
      <c r="D104" s="109" t="s">
        <v>125</v>
      </c>
      <c r="E104" s="110"/>
      <c r="F104" s="110"/>
      <c r="G104" s="110"/>
      <c r="H104" s="110"/>
      <c r="I104" s="110"/>
      <c r="J104" s="111">
        <f>J320</f>
        <v>0</v>
      </c>
      <c r="L104" s="108"/>
    </row>
    <row r="105" spans="2:12" s="9" customFormat="1" ht="19.899999999999999" customHeight="1">
      <c r="B105" s="108"/>
      <c r="D105" s="109" t="s">
        <v>126</v>
      </c>
      <c r="E105" s="110"/>
      <c r="F105" s="110"/>
      <c r="G105" s="110"/>
      <c r="H105" s="110"/>
      <c r="I105" s="110"/>
      <c r="J105" s="111">
        <f>J327</f>
        <v>0</v>
      </c>
      <c r="L105" s="108"/>
    </row>
    <row r="106" spans="2:12" s="9" customFormat="1" ht="19.899999999999999" customHeight="1">
      <c r="B106" s="108"/>
      <c r="D106" s="109" t="s">
        <v>127</v>
      </c>
      <c r="E106" s="110"/>
      <c r="F106" s="110"/>
      <c r="G106" s="110"/>
      <c r="H106" s="110"/>
      <c r="I106" s="110"/>
      <c r="J106" s="111">
        <f>J373</f>
        <v>0</v>
      </c>
      <c r="L106" s="108"/>
    </row>
    <row r="107" spans="2:12" s="9" customFormat="1" ht="19.899999999999999" customHeight="1">
      <c r="B107" s="108"/>
      <c r="D107" s="109" t="s">
        <v>1348</v>
      </c>
      <c r="E107" s="110"/>
      <c r="F107" s="110"/>
      <c r="G107" s="110"/>
      <c r="H107" s="110"/>
      <c r="I107" s="110"/>
      <c r="J107" s="111">
        <f>J447</f>
        <v>0</v>
      </c>
      <c r="L107" s="108"/>
    </row>
    <row r="108" spans="2:12" s="9" customFormat="1" ht="19.899999999999999" customHeight="1">
      <c r="B108" s="108"/>
      <c r="D108" s="109" t="s">
        <v>128</v>
      </c>
      <c r="E108" s="110"/>
      <c r="F108" s="110"/>
      <c r="G108" s="110"/>
      <c r="H108" s="110"/>
      <c r="I108" s="110"/>
      <c r="J108" s="111">
        <f>J466</f>
        <v>0</v>
      </c>
      <c r="L108" s="108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129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15</v>
      </c>
      <c r="L117" s="32"/>
    </row>
    <row r="118" spans="2:63" s="1" customFormat="1" ht="26.25" customHeight="1">
      <c r="B118" s="32"/>
      <c r="E118" s="324" t="str">
        <f>E7</f>
        <v>UK Kam - Reko sdílených sociálek a kuchyní na 3 blocích, kolej Na Kotli, Hradec Králové</v>
      </c>
      <c r="F118" s="325"/>
      <c r="G118" s="325"/>
      <c r="H118" s="325"/>
      <c r="L118" s="32"/>
    </row>
    <row r="119" spans="2:63" s="1" customFormat="1" ht="12" customHeight="1">
      <c r="B119" s="32"/>
      <c r="C119" s="27" t="s">
        <v>107</v>
      </c>
      <c r="L119" s="32"/>
    </row>
    <row r="120" spans="2:63" s="1" customFormat="1" ht="16.5" customHeight="1">
      <c r="B120" s="32"/>
      <c r="E120" s="303" t="str">
        <f>E9</f>
        <v>05bb - 5 NP - typ A a B NEINV</v>
      </c>
      <c r="F120" s="323"/>
      <c r="G120" s="323"/>
      <c r="H120" s="32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F12</f>
        <v xml:space="preserve"> </v>
      </c>
      <c r="I122" s="27" t="s">
        <v>21</v>
      </c>
      <c r="J122" s="52" t="str">
        <f>IF(J12="","",J12)</f>
        <v/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E15</f>
        <v xml:space="preserve"> </v>
      </c>
      <c r="I124" s="27" t="s">
        <v>27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25</v>
      </c>
      <c r="F125" s="25" t="str">
        <f>IF(E18="","",E18)</f>
        <v>Vyplň údaj</v>
      </c>
      <c r="I125" s="27" t="s">
        <v>29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130</v>
      </c>
      <c r="D127" s="114" t="s">
        <v>56</v>
      </c>
      <c r="E127" s="114" t="s">
        <v>52</v>
      </c>
      <c r="F127" s="114" t="s">
        <v>53</v>
      </c>
      <c r="G127" s="114" t="s">
        <v>131</v>
      </c>
      <c r="H127" s="114" t="s">
        <v>132</v>
      </c>
      <c r="I127" s="114" t="s">
        <v>133</v>
      </c>
      <c r="J127" s="115" t="s">
        <v>111</v>
      </c>
      <c r="K127" s="116" t="s">
        <v>134</v>
      </c>
      <c r="L127" s="112"/>
      <c r="M127" s="59" t="s">
        <v>1</v>
      </c>
      <c r="N127" s="60" t="s">
        <v>35</v>
      </c>
      <c r="O127" s="60" t="s">
        <v>135</v>
      </c>
      <c r="P127" s="60" t="s">
        <v>136</v>
      </c>
      <c r="Q127" s="60" t="s">
        <v>137</v>
      </c>
      <c r="R127" s="60" t="s">
        <v>138</v>
      </c>
      <c r="S127" s="60" t="s">
        <v>139</v>
      </c>
      <c r="T127" s="61" t="s">
        <v>140</v>
      </c>
    </row>
    <row r="128" spans="2:63" s="1" customFormat="1" ht="22.9" customHeight="1">
      <c r="B128" s="32"/>
      <c r="C128" s="64" t="s">
        <v>141</v>
      </c>
      <c r="J128" s="117">
        <f>BK128</f>
        <v>0</v>
      </c>
      <c r="L128" s="32"/>
      <c r="M128" s="62"/>
      <c r="N128" s="53"/>
      <c r="O128" s="53"/>
      <c r="P128" s="118">
        <f>P129</f>
        <v>0</v>
      </c>
      <c r="Q128" s="53"/>
      <c r="R128" s="118">
        <f>R129</f>
        <v>9.8160188800000014</v>
      </c>
      <c r="S128" s="53"/>
      <c r="T128" s="119">
        <f>T129</f>
        <v>0</v>
      </c>
      <c r="AT128" s="17" t="s">
        <v>70</v>
      </c>
      <c r="AU128" s="17" t="s">
        <v>113</v>
      </c>
      <c r="BK128" s="120">
        <f>BK129</f>
        <v>0</v>
      </c>
    </row>
    <row r="129" spans="2:65" s="11" customFormat="1" ht="25.9" customHeight="1">
      <c r="B129" s="121"/>
      <c r="D129" s="122" t="s">
        <v>70</v>
      </c>
      <c r="E129" s="123" t="s">
        <v>472</v>
      </c>
      <c r="F129" s="123" t="s">
        <v>473</v>
      </c>
      <c r="I129" s="124"/>
      <c r="J129" s="125">
        <f>BK129</f>
        <v>0</v>
      </c>
      <c r="L129" s="121"/>
      <c r="M129" s="126"/>
      <c r="P129" s="127">
        <f>P130+P198+P205+P213+P217+P219+P320+P327+P373+P447+P466</f>
        <v>0</v>
      </c>
      <c r="R129" s="127">
        <f>R130+R198+R205+R213+R217+R219+R320+R327+R373+R447+R466</f>
        <v>9.8160188800000014</v>
      </c>
      <c r="T129" s="128">
        <f>T130+T198+T205+T213+T217+T219+T320+T327+T373+T447+T466</f>
        <v>0</v>
      </c>
      <c r="AR129" s="122" t="s">
        <v>81</v>
      </c>
      <c r="AT129" s="129" t="s">
        <v>70</v>
      </c>
      <c r="AU129" s="129" t="s">
        <v>71</v>
      </c>
      <c r="AY129" s="122" t="s">
        <v>144</v>
      </c>
      <c r="BK129" s="130">
        <f>BK130+BK198+BK205+BK213+BK217+BK219+BK320+BK327+BK373+BK447+BK466</f>
        <v>0</v>
      </c>
    </row>
    <row r="130" spans="2:65" s="11" customFormat="1" ht="22.9" customHeight="1">
      <c r="B130" s="121"/>
      <c r="D130" s="122" t="s">
        <v>70</v>
      </c>
      <c r="E130" s="131" t="s">
        <v>1349</v>
      </c>
      <c r="F130" s="131" t="s">
        <v>1350</v>
      </c>
      <c r="I130" s="124"/>
      <c r="J130" s="132">
        <f>BK130</f>
        <v>0</v>
      </c>
      <c r="L130" s="121"/>
      <c r="M130" s="126"/>
      <c r="P130" s="127">
        <f>SUM(P131:P197)</f>
        <v>0</v>
      </c>
      <c r="R130" s="127">
        <f>SUM(R131:R197)</f>
        <v>0.65818611999999999</v>
      </c>
      <c r="T130" s="128">
        <f>SUM(T131:T197)</f>
        <v>0</v>
      </c>
      <c r="AR130" s="122" t="s">
        <v>81</v>
      </c>
      <c r="AT130" s="129" t="s">
        <v>70</v>
      </c>
      <c r="AU130" s="129" t="s">
        <v>79</v>
      </c>
      <c r="AY130" s="122" t="s">
        <v>144</v>
      </c>
      <c r="BK130" s="130">
        <f>SUM(BK131:BK197)</f>
        <v>0</v>
      </c>
    </row>
    <row r="131" spans="2:65" s="1" customFormat="1" ht="24.2" customHeight="1">
      <c r="B131" s="133"/>
      <c r="C131" s="134" t="s">
        <v>79</v>
      </c>
      <c r="D131" s="134" t="s">
        <v>147</v>
      </c>
      <c r="E131" s="135" t="s">
        <v>1351</v>
      </c>
      <c r="F131" s="136" t="s">
        <v>1352</v>
      </c>
      <c r="G131" s="137" t="s">
        <v>279</v>
      </c>
      <c r="H131" s="138">
        <v>101.233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36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265</v>
      </c>
      <c r="AT131" s="146" t="s">
        <v>147</v>
      </c>
      <c r="AU131" s="146" t="s">
        <v>81</v>
      </c>
      <c r="AY131" s="17" t="s">
        <v>144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79</v>
      </c>
      <c r="BK131" s="147">
        <f>ROUND(I131*H131,2)</f>
        <v>0</v>
      </c>
      <c r="BL131" s="17" t="s">
        <v>265</v>
      </c>
      <c r="BM131" s="146" t="s">
        <v>1353</v>
      </c>
    </row>
    <row r="132" spans="2:65" s="12" customFormat="1">
      <c r="B132" s="148"/>
      <c r="D132" s="149" t="s">
        <v>153</v>
      </c>
      <c r="E132" s="150" t="s">
        <v>1</v>
      </c>
      <c r="F132" s="151" t="s">
        <v>173</v>
      </c>
      <c r="H132" s="150" t="s">
        <v>1</v>
      </c>
      <c r="I132" s="152"/>
      <c r="L132" s="148"/>
      <c r="M132" s="153"/>
      <c r="T132" s="154"/>
      <c r="AT132" s="150" t="s">
        <v>153</v>
      </c>
      <c r="AU132" s="150" t="s">
        <v>81</v>
      </c>
      <c r="AV132" s="12" t="s">
        <v>79</v>
      </c>
      <c r="AW132" s="12" t="s">
        <v>28</v>
      </c>
      <c r="AX132" s="12" t="s">
        <v>71</v>
      </c>
      <c r="AY132" s="150" t="s">
        <v>144</v>
      </c>
    </row>
    <row r="133" spans="2:65" s="12" customFormat="1">
      <c r="B133" s="148"/>
      <c r="D133" s="149" t="s">
        <v>153</v>
      </c>
      <c r="E133" s="150" t="s">
        <v>1</v>
      </c>
      <c r="F133" s="151" t="s">
        <v>174</v>
      </c>
      <c r="H133" s="150" t="s">
        <v>1</v>
      </c>
      <c r="I133" s="152"/>
      <c r="L133" s="148"/>
      <c r="M133" s="153"/>
      <c r="T133" s="154"/>
      <c r="AT133" s="150" t="s">
        <v>153</v>
      </c>
      <c r="AU133" s="150" t="s">
        <v>81</v>
      </c>
      <c r="AV133" s="12" t="s">
        <v>79</v>
      </c>
      <c r="AW133" s="12" t="s">
        <v>28</v>
      </c>
      <c r="AX133" s="12" t="s">
        <v>71</v>
      </c>
      <c r="AY133" s="150" t="s">
        <v>144</v>
      </c>
    </row>
    <row r="134" spans="2:65" s="13" customFormat="1">
      <c r="B134" s="155"/>
      <c r="D134" s="149" t="s">
        <v>153</v>
      </c>
      <c r="E134" s="156" t="s">
        <v>1</v>
      </c>
      <c r="F134" s="157" t="s">
        <v>312</v>
      </c>
      <c r="H134" s="158">
        <v>14.19</v>
      </c>
      <c r="I134" s="159"/>
      <c r="L134" s="155"/>
      <c r="M134" s="160"/>
      <c r="T134" s="161"/>
      <c r="AT134" s="156" t="s">
        <v>153</v>
      </c>
      <c r="AU134" s="156" t="s">
        <v>81</v>
      </c>
      <c r="AV134" s="13" t="s">
        <v>81</v>
      </c>
      <c r="AW134" s="13" t="s">
        <v>28</v>
      </c>
      <c r="AX134" s="13" t="s">
        <v>71</v>
      </c>
      <c r="AY134" s="156" t="s">
        <v>144</v>
      </c>
    </row>
    <row r="135" spans="2:65" s="14" customFormat="1">
      <c r="B135" s="173"/>
      <c r="D135" s="149" t="s">
        <v>153</v>
      </c>
      <c r="E135" s="174" t="s">
        <v>1</v>
      </c>
      <c r="F135" s="175" t="s">
        <v>178</v>
      </c>
      <c r="H135" s="176">
        <v>14.19</v>
      </c>
      <c r="I135" s="177"/>
      <c r="L135" s="173"/>
      <c r="M135" s="178"/>
      <c r="T135" s="179"/>
      <c r="AT135" s="174" t="s">
        <v>153</v>
      </c>
      <c r="AU135" s="174" t="s">
        <v>81</v>
      </c>
      <c r="AV135" s="14" t="s">
        <v>145</v>
      </c>
      <c r="AW135" s="14" t="s">
        <v>28</v>
      </c>
      <c r="AX135" s="14" t="s">
        <v>71</v>
      </c>
      <c r="AY135" s="174" t="s">
        <v>144</v>
      </c>
    </row>
    <row r="136" spans="2:65" s="12" customFormat="1">
      <c r="B136" s="148"/>
      <c r="D136" s="149" t="s">
        <v>153</v>
      </c>
      <c r="E136" s="150" t="s">
        <v>1</v>
      </c>
      <c r="F136" s="151" t="s">
        <v>179</v>
      </c>
      <c r="H136" s="150" t="s">
        <v>1</v>
      </c>
      <c r="I136" s="152"/>
      <c r="L136" s="148"/>
      <c r="M136" s="153"/>
      <c r="T136" s="154"/>
      <c r="AT136" s="150" t="s">
        <v>153</v>
      </c>
      <c r="AU136" s="150" t="s">
        <v>81</v>
      </c>
      <c r="AV136" s="12" t="s">
        <v>79</v>
      </c>
      <c r="AW136" s="12" t="s">
        <v>28</v>
      </c>
      <c r="AX136" s="12" t="s">
        <v>71</v>
      </c>
      <c r="AY136" s="150" t="s">
        <v>144</v>
      </c>
    </row>
    <row r="137" spans="2:65" s="13" customFormat="1">
      <c r="B137" s="155"/>
      <c r="D137" s="149" t="s">
        <v>153</v>
      </c>
      <c r="E137" s="156" t="s">
        <v>1</v>
      </c>
      <c r="F137" s="157" t="s">
        <v>313</v>
      </c>
      <c r="H137" s="158">
        <v>10.29</v>
      </c>
      <c r="I137" s="159"/>
      <c r="L137" s="155"/>
      <c r="M137" s="160"/>
      <c r="T137" s="161"/>
      <c r="AT137" s="156" t="s">
        <v>153</v>
      </c>
      <c r="AU137" s="156" t="s">
        <v>81</v>
      </c>
      <c r="AV137" s="13" t="s">
        <v>81</v>
      </c>
      <c r="AW137" s="13" t="s">
        <v>28</v>
      </c>
      <c r="AX137" s="13" t="s">
        <v>71</v>
      </c>
      <c r="AY137" s="156" t="s">
        <v>144</v>
      </c>
    </row>
    <row r="138" spans="2:65" s="14" customFormat="1">
      <c r="B138" s="173"/>
      <c r="D138" s="149" t="s">
        <v>153</v>
      </c>
      <c r="E138" s="174" t="s">
        <v>1</v>
      </c>
      <c r="F138" s="175" t="s">
        <v>178</v>
      </c>
      <c r="H138" s="176">
        <v>10.29</v>
      </c>
      <c r="I138" s="177"/>
      <c r="L138" s="173"/>
      <c r="M138" s="178"/>
      <c r="T138" s="179"/>
      <c r="AT138" s="174" t="s">
        <v>153</v>
      </c>
      <c r="AU138" s="174" t="s">
        <v>81</v>
      </c>
      <c r="AV138" s="14" t="s">
        <v>145</v>
      </c>
      <c r="AW138" s="14" t="s">
        <v>28</v>
      </c>
      <c r="AX138" s="14" t="s">
        <v>71</v>
      </c>
      <c r="AY138" s="174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174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2" customFormat="1">
      <c r="B140" s="148"/>
      <c r="D140" s="149" t="s">
        <v>153</v>
      </c>
      <c r="E140" s="150" t="s">
        <v>1</v>
      </c>
      <c r="F140" s="151" t="s">
        <v>230</v>
      </c>
      <c r="H140" s="150" t="s">
        <v>1</v>
      </c>
      <c r="I140" s="152"/>
      <c r="L140" s="148"/>
      <c r="M140" s="153"/>
      <c r="T140" s="154"/>
      <c r="AT140" s="150" t="s">
        <v>153</v>
      </c>
      <c r="AU140" s="150" t="s">
        <v>81</v>
      </c>
      <c r="AV140" s="12" t="s">
        <v>79</v>
      </c>
      <c r="AW140" s="12" t="s">
        <v>28</v>
      </c>
      <c r="AX140" s="12" t="s">
        <v>71</v>
      </c>
      <c r="AY140" s="150" t="s">
        <v>144</v>
      </c>
    </row>
    <row r="141" spans="2:65" s="13" customFormat="1">
      <c r="B141" s="155"/>
      <c r="D141" s="149" t="s">
        <v>153</v>
      </c>
      <c r="E141" s="156" t="s">
        <v>1</v>
      </c>
      <c r="F141" s="157" t="s">
        <v>1354</v>
      </c>
      <c r="H141" s="158">
        <v>11.87</v>
      </c>
      <c r="I141" s="159"/>
      <c r="L141" s="155"/>
      <c r="M141" s="160"/>
      <c r="T141" s="161"/>
      <c r="AT141" s="156" t="s">
        <v>153</v>
      </c>
      <c r="AU141" s="156" t="s">
        <v>81</v>
      </c>
      <c r="AV141" s="13" t="s">
        <v>81</v>
      </c>
      <c r="AW141" s="13" t="s">
        <v>28</v>
      </c>
      <c r="AX141" s="13" t="s">
        <v>71</v>
      </c>
      <c r="AY141" s="156" t="s">
        <v>144</v>
      </c>
    </row>
    <row r="142" spans="2:65" s="12" customFormat="1">
      <c r="B142" s="148"/>
      <c r="D142" s="149" t="s">
        <v>153</v>
      </c>
      <c r="E142" s="150" t="s">
        <v>1</v>
      </c>
      <c r="F142" s="151" t="s">
        <v>232</v>
      </c>
      <c r="H142" s="150" t="s">
        <v>1</v>
      </c>
      <c r="I142" s="152"/>
      <c r="L142" s="148"/>
      <c r="M142" s="153"/>
      <c r="T142" s="154"/>
      <c r="AT142" s="150" t="s">
        <v>153</v>
      </c>
      <c r="AU142" s="150" t="s">
        <v>81</v>
      </c>
      <c r="AV142" s="12" t="s">
        <v>79</v>
      </c>
      <c r="AW142" s="12" t="s">
        <v>28</v>
      </c>
      <c r="AX142" s="12" t="s">
        <v>71</v>
      </c>
      <c r="AY142" s="150" t="s">
        <v>144</v>
      </c>
    </row>
    <row r="143" spans="2:65" s="13" customFormat="1">
      <c r="B143" s="155"/>
      <c r="D143" s="149" t="s">
        <v>153</v>
      </c>
      <c r="E143" s="156" t="s">
        <v>1</v>
      </c>
      <c r="F143" s="157" t="s">
        <v>1355</v>
      </c>
      <c r="H143" s="158">
        <v>19.02</v>
      </c>
      <c r="I143" s="159"/>
      <c r="L143" s="155"/>
      <c r="M143" s="160"/>
      <c r="T143" s="161"/>
      <c r="AT143" s="156" t="s">
        <v>153</v>
      </c>
      <c r="AU143" s="156" t="s">
        <v>81</v>
      </c>
      <c r="AV143" s="13" t="s">
        <v>81</v>
      </c>
      <c r="AW143" s="13" t="s">
        <v>28</v>
      </c>
      <c r="AX143" s="13" t="s">
        <v>71</v>
      </c>
      <c r="AY143" s="156" t="s">
        <v>144</v>
      </c>
    </row>
    <row r="144" spans="2:65" s="14" customFormat="1">
      <c r="B144" s="173"/>
      <c r="D144" s="149" t="s">
        <v>153</v>
      </c>
      <c r="E144" s="174" t="s">
        <v>1</v>
      </c>
      <c r="F144" s="175" t="s">
        <v>178</v>
      </c>
      <c r="H144" s="176">
        <v>30.89</v>
      </c>
      <c r="I144" s="177"/>
      <c r="L144" s="173"/>
      <c r="M144" s="178"/>
      <c r="T144" s="179"/>
      <c r="AT144" s="174" t="s">
        <v>153</v>
      </c>
      <c r="AU144" s="174" t="s">
        <v>81</v>
      </c>
      <c r="AV144" s="14" t="s">
        <v>145</v>
      </c>
      <c r="AW144" s="14" t="s">
        <v>28</v>
      </c>
      <c r="AX144" s="14" t="s">
        <v>71</v>
      </c>
      <c r="AY144" s="174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179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2" customFormat="1">
      <c r="B146" s="148"/>
      <c r="D146" s="149" t="s">
        <v>153</v>
      </c>
      <c r="E146" s="150" t="s">
        <v>1</v>
      </c>
      <c r="F146" s="151" t="s">
        <v>234</v>
      </c>
      <c r="H146" s="150" t="s">
        <v>1</v>
      </c>
      <c r="I146" s="152"/>
      <c r="L146" s="148"/>
      <c r="M146" s="153"/>
      <c r="T146" s="154"/>
      <c r="AT146" s="150" t="s">
        <v>153</v>
      </c>
      <c r="AU146" s="150" t="s">
        <v>81</v>
      </c>
      <c r="AV146" s="12" t="s">
        <v>79</v>
      </c>
      <c r="AW146" s="12" t="s">
        <v>28</v>
      </c>
      <c r="AX146" s="12" t="s">
        <v>71</v>
      </c>
      <c r="AY146" s="150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1356</v>
      </c>
      <c r="H147" s="158">
        <v>5.6980000000000004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2" customFormat="1">
      <c r="B148" s="148"/>
      <c r="D148" s="149" t="s">
        <v>153</v>
      </c>
      <c r="E148" s="150" t="s">
        <v>1</v>
      </c>
      <c r="F148" s="151" t="s">
        <v>236</v>
      </c>
      <c r="H148" s="150" t="s">
        <v>1</v>
      </c>
      <c r="I148" s="152"/>
      <c r="L148" s="148"/>
      <c r="M148" s="153"/>
      <c r="T148" s="154"/>
      <c r="AT148" s="150" t="s">
        <v>153</v>
      </c>
      <c r="AU148" s="150" t="s">
        <v>81</v>
      </c>
      <c r="AV148" s="12" t="s">
        <v>79</v>
      </c>
      <c r="AW148" s="12" t="s">
        <v>28</v>
      </c>
      <c r="AX148" s="12" t="s">
        <v>71</v>
      </c>
      <c r="AY148" s="150" t="s">
        <v>144</v>
      </c>
    </row>
    <row r="149" spans="2:65" s="13" customFormat="1">
      <c r="B149" s="155"/>
      <c r="D149" s="149" t="s">
        <v>153</v>
      </c>
      <c r="E149" s="156" t="s">
        <v>1</v>
      </c>
      <c r="F149" s="157" t="s">
        <v>1357</v>
      </c>
      <c r="H149" s="158">
        <v>13.15</v>
      </c>
      <c r="I149" s="159"/>
      <c r="L149" s="155"/>
      <c r="M149" s="160"/>
      <c r="T149" s="161"/>
      <c r="AT149" s="156" t="s">
        <v>153</v>
      </c>
      <c r="AU149" s="156" t="s">
        <v>81</v>
      </c>
      <c r="AV149" s="13" t="s">
        <v>81</v>
      </c>
      <c r="AW149" s="13" t="s">
        <v>28</v>
      </c>
      <c r="AX149" s="13" t="s">
        <v>71</v>
      </c>
      <c r="AY149" s="156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238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1358</v>
      </c>
      <c r="H151" s="158">
        <v>27.015000000000001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4" customFormat="1">
      <c r="B152" s="173"/>
      <c r="D152" s="149" t="s">
        <v>153</v>
      </c>
      <c r="E152" s="174" t="s">
        <v>1</v>
      </c>
      <c r="F152" s="175" t="s">
        <v>178</v>
      </c>
      <c r="H152" s="176">
        <v>45.863</v>
      </c>
      <c r="I152" s="177"/>
      <c r="L152" s="173"/>
      <c r="M152" s="178"/>
      <c r="T152" s="179"/>
      <c r="AT152" s="174" t="s">
        <v>153</v>
      </c>
      <c r="AU152" s="174" t="s">
        <v>81</v>
      </c>
      <c r="AV152" s="14" t="s">
        <v>145</v>
      </c>
      <c r="AW152" s="14" t="s">
        <v>28</v>
      </c>
      <c r="AX152" s="14" t="s">
        <v>71</v>
      </c>
      <c r="AY152" s="174" t="s">
        <v>144</v>
      </c>
    </row>
    <row r="153" spans="2:65" s="15" customFormat="1">
      <c r="B153" s="180"/>
      <c r="D153" s="149" t="s">
        <v>153</v>
      </c>
      <c r="E153" s="181" t="s">
        <v>1</v>
      </c>
      <c r="F153" s="182" t="s">
        <v>182</v>
      </c>
      <c r="H153" s="183">
        <v>101.233</v>
      </c>
      <c r="I153" s="184"/>
      <c r="L153" s="180"/>
      <c r="M153" s="185"/>
      <c r="T153" s="186"/>
      <c r="AT153" s="181" t="s">
        <v>153</v>
      </c>
      <c r="AU153" s="181" t="s">
        <v>81</v>
      </c>
      <c r="AV153" s="15" t="s">
        <v>151</v>
      </c>
      <c r="AW153" s="15" t="s">
        <v>28</v>
      </c>
      <c r="AX153" s="15" t="s">
        <v>79</v>
      </c>
      <c r="AY153" s="181" t="s">
        <v>144</v>
      </c>
    </row>
    <row r="154" spans="2:65" s="1" customFormat="1" ht="16.5" customHeight="1">
      <c r="B154" s="133"/>
      <c r="C154" s="162" t="s">
        <v>81</v>
      </c>
      <c r="D154" s="162" t="s">
        <v>163</v>
      </c>
      <c r="E154" s="163" t="s">
        <v>1359</v>
      </c>
      <c r="F154" s="164" t="s">
        <v>1360</v>
      </c>
      <c r="G154" s="165" t="s">
        <v>279</v>
      </c>
      <c r="H154" s="166">
        <v>111.35599999999999</v>
      </c>
      <c r="I154" s="167"/>
      <c r="J154" s="168">
        <f>ROUND(I154*H154,2)</f>
        <v>0</v>
      </c>
      <c r="K154" s="169"/>
      <c r="L154" s="170"/>
      <c r="M154" s="171" t="s">
        <v>1</v>
      </c>
      <c r="N154" s="172" t="s">
        <v>36</v>
      </c>
      <c r="P154" s="144">
        <f>O154*H154</f>
        <v>0</v>
      </c>
      <c r="Q154" s="144">
        <v>8.0000000000000007E-5</v>
      </c>
      <c r="R154" s="144">
        <f>Q154*H154</f>
        <v>8.9084799999999999E-3</v>
      </c>
      <c r="S154" s="144">
        <v>0</v>
      </c>
      <c r="T154" s="145">
        <f>S154*H154</f>
        <v>0</v>
      </c>
      <c r="AR154" s="146" t="s">
        <v>355</v>
      </c>
      <c r="AT154" s="146" t="s">
        <v>163</v>
      </c>
      <c r="AU154" s="146" t="s">
        <v>81</v>
      </c>
      <c r="AY154" s="17" t="s">
        <v>144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79</v>
      </c>
      <c r="BK154" s="147">
        <f>ROUND(I154*H154,2)</f>
        <v>0</v>
      </c>
      <c r="BL154" s="17" t="s">
        <v>265</v>
      </c>
      <c r="BM154" s="146" t="s">
        <v>1361</v>
      </c>
    </row>
    <row r="155" spans="2:65" s="13" customFormat="1">
      <c r="B155" s="155"/>
      <c r="D155" s="149" t="s">
        <v>153</v>
      </c>
      <c r="F155" s="157" t="s">
        <v>1362</v>
      </c>
      <c r="H155" s="158">
        <v>111.35599999999999</v>
      </c>
      <c r="I155" s="159"/>
      <c r="L155" s="155"/>
      <c r="M155" s="160"/>
      <c r="T155" s="161"/>
      <c r="AT155" s="156" t="s">
        <v>153</v>
      </c>
      <c r="AU155" s="156" t="s">
        <v>81</v>
      </c>
      <c r="AV155" s="13" t="s">
        <v>81</v>
      </c>
      <c r="AW155" s="13" t="s">
        <v>3</v>
      </c>
      <c r="AX155" s="13" t="s">
        <v>79</v>
      </c>
      <c r="AY155" s="156" t="s">
        <v>144</v>
      </c>
    </row>
    <row r="156" spans="2:65" s="1" customFormat="1" ht="33" customHeight="1">
      <c r="B156" s="133"/>
      <c r="C156" s="134" t="s">
        <v>145</v>
      </c>
      <c r="D156" s="134" t="s">
        <v>147</v>
      </c>
      <c r="E156" s="135" t="s">
        <v>1363</v>
      </c>
      <c r="F156" s="136" t="s">
        <v>1364</v>
      </c>
      <c r="G156" s="137" t="s">
        <v>171</v>
      </c>
      <c r="H156" s="138">
        <v>37.69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4.5100000000000001E-3</v>
      </c>
      <c r="R156" s="144">
        <f>Q156*H156</f>
        <v>0.16998189999999999</v>
      </c>
      <c r="S156" s="144">
        <v>0</v>
      </c>
      <c r="T156" s="145">
        <f>S156*H156</f>
        <v>0</v>
      </c>
      <c r="AR156" s="146" t="s">
        <v>265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265</v>
      </c>
      <c r="BM156" s="146" t="s">
        <v>1365</v>
      </c>
    </row>
    <row r="157" spans="2:65" s="12" customFormat="1">
      <c r="B157" s="148"/>
      <c r="D157" s="149" t="s">
        <v>153</v>
      </c>
      <c r="E157" s="150" t="s">
        <v>1</v>
      </c>
      <c r="F157" s="151" t="s">
        <v>174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2" customFormat="1">
      <c r="B158" s="148"/>
      <c r="D158" s="149" t="s">
        <v>153</v>
      </c>
      <c r="E158" s="150" t="s">
        <v>1</v>
      </c>
      <c r="F158" s="151" t="s">
        <v>230</v>
      </c>
      <c r="H158" s="150" t="s">
        <v>1</v>
      </c>
      <c r="I158" s="152"/>
      <c r="L158" s="148"/>
      <c r="M158" s="153"/>
      <c r="T158" s="154"/>
      <c r="AT158" s="150" t="s">
        <v>153</v>
      </c>
      <c r="AU158" s="150" t="s">
        <v>81</v>
      </c>
      <c r="AV158" s="12" t="s">
        <v>79</v>
      </c>
      <c r="AW158" s="12" t="s">
        <v>28</v>
      </c>
      <c r="AX158" s="12" t="s">
        <v>71</v>
      </c>
      <c r="AY158" s="150" t="s">
        <v>144</v>
      </c>
    </row>
    <row r="159" spans="2:65" s="13" customFormat="1">
      <c r="B159" s="155"/>
      <c r="D159" s="149" t="s">
        <v>153</v>
      </c>
      <c r="E159" s="156" t="s">
        <v>1</v>
      </c>
      <c r="F159" s="157" t="s">
        <v>231</v>
      </c>
      <c r="H159" s="158">
        <v>8.39</v>
      </c>
      <c r="I159" s="159"/>
      <c r="L159" s="155"/>
      <c r="M159" s="160"/>
      <c r="T159" s="161"/>
      <c r="AT159" s="156" t="s">
        <v>153</v>
      </c>
      <c r="AU159" s="156" t="s">
        <v>81</v>
      </c>
      <c r="AV159" s="13" t="s">
        <v>81</v>
      </c>
      <c r="AW159" s="13" t="s">
        <v>28</v>
      </c>
      <c r="AX159" s="13" t="s">
        <v>71</v>
      </c>
      <c r="AY159" s="156" t="s">
        <v>144</v>
      </c>
    </row>
    <row r="160" spans="2:65" s="12" customFormat="1">
      <c r="B160" s="148"/>
      <c r="D160" s="149" t="s">
        <v>153</v>
      </c>
      <c r="E160" s="150" t="s">
        <v>1</v>
      </c>
      <c r="F160" s="151" t="s">
        <v>232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233</v>
      </c>
      <c r="H161" s="158">
        <v>9.5299999999999994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71</v>
      </c>
      <c r="AY161" s="156" t="s">
        <v>144</v>
      </c>
    </row>
    <row r="162" spans="2:65" s="14" customFormat="1">
      <c r="B162" s="173"/>
      <c r="D162" s="149" t="s">
        <v>153</v>
      </c>
      <c r="E162" s="174" t="s">
        <v>1</v>
      </c>
      <c r="F162" s="175" t="s">
        <v>178</v>
      </c>
      <c r="H162" s="176">
        <v>17.920000000000002</v>
      </c>
      <c r="I162" s="177"/>
      <c r="L162" s="173"/>
      <c r="M162" s="178"/>
      <c r="T162" s="179"/>
      <c r="AT162" s="174" t="s">
        <v>153</v>
      </c>
      <c r="AU162" s="174" t="s">
        <v>81</v>
      </c>
      <c r="AV162" s="14" t="s">
        <v>145</v>
      </c>
      <c r="AW162" s="14" t="s">
        <v>28</v>
      </c>
      <c r="AX162" s="14" t="s">
        <v>71</v>
      </c>
      <c r="AY162" s="174" t="s">
        <v>144</v>
      </c>
    </row>
    <row r="163" spans="2:65" s="12" customFormat="1">
      <c r="B163" s="148"/>
      <c r="D163" s="149" t="s">
        <v>153</v>
      </c>
      <c r="E163" s="150" t="s">
        <v>1</v>
      </c>
      <c r="F163" s="151" t="s">
        <v>179</v>
      </c>
      <c r="H163" s="150" t="s">
        <v>1</v>
      </c>
      <c r="I163" s="152"/>
      <c r="L163" s="148"/>
      <c r="M163" s="153"/>
      <c r="T163" s="154"/>
      <c r="AT163" s="150" t="s">
        <v>153</v>
      </c>
      <c r="AU163" s="150" t="s">
        <v>81</v>
      </c>
      <c r="AV163" s="12" t="s">
        <v>79</v>
      </c>
      <c r="AW163" s="12" t="s">
        <v>28</v>
      </c>
      <c r="AX163" s="12" t="s">
        <v>71</v>
      </c>
      <c r="AY163" s="150" t="s">
        <v>144</v>
      </c>
    </row>
    <row r="164" spans="2:65" s="12" customFormat="1">
      <c r="B164" s="148"/>
      <c r="D164" s="149" t="s">
        <v>153</v>
      </c>
      <c r="E164" s="150" t="s">
        <v>1</v>
      </c>
      <c r="F164" s="151" t="s">
        <v>234</v>
      </c>
      <c r="H164" s="150" t="s">
        <v>1</v>
      </c>
      <c r="I164" s="152"/>
      <c r="L164" s="148"/>
      <c r="M164" s="153"/>
      <c r="T164" s="154"/>
      <c r="AT164" s="150" t="s">
        <v>153</v>
      </c>
      <c r="AU164" s="150" t="s">
        <v>81</v>
      </c>
      <c r="AV164" s="12" t="s">
        <v>79</v>
      </c>
      <c r="AW164" s="12" t="s">
        <v>28</v>
      </c>
      <c r="AX164" s="12" t="s">
        <v>71</v>
      </c>
      <c r="AY164" s="150" t="s">
        <v>144</v>
      </c>
    </row>
    <row r="165" spans="2:65" s="13" customFormat="1">
      <c r="B165" s="155"/>
      <c r="D165" s="149" t="s">
        <v>153</v>
      </c>
      <c r="E165" s="156" t="s">
        <v>1</v>
      </c>
      <c r="F165" s="157" t="s">
        <v>235</v>
      </c>
      <c r="H165" s="158">
        <v>1.71</v>
      </c>
      <c r="I165" s="159"/>
      <c r="L165" s="155"/>
      <c r="M165" s="160"/>
      <c r="T165" s="161"/>
      <c r="AT165" s="156" t="s">
        <v>153</v>
      </c>
      <c r="AU165" s="156" t="s">
        <v>81</v>
      </c>
      <c r="AV165" s="13" t="s">
        <v>81</v>
      </c>
      <c r="AW165" s="13" t="s">
        <v>28</v>
      </c>
      <c r="AX165" s="13" t="s">
        <v>71</v>
      </c>
      <c r="AY165" s="156" t="s">
        <v>144</v>
      </c>
    </row>
    <row r="166" spans="2:65" s="12" customFormat="1">
      <c r="B166" s="148"/>
      <c r="D166" s="149" t="s">
        <v>153</v>
      </c>
      <c r="E166" s="150" t="s">
        <v>1</v>
      </c>
      <c r="F166" s="151" t="s">
        <v>236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237</v>
      </c>
      <c r="H167" s="158">
        <v>8.99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71</v>
      </c>
      <c r="AY167" s="156" t="s">
        <v>144</v>
      </c>
    </row>
    <row r="168" spans="2:65" s="12" customFormat="1">
      <c r="B168" s="148"/>
      <c r="D168" s="149" t="s">
        <v>153</v>
      </c>
      <c r="E168" s="150" t="s">
        <v>1</v>
      </c>
      <c r="F168" s="151" t="s">
        <v>238</v>
      </c>
      <c r="H168" s="150" t="s">
        <v>1</v>
      </c>
      <c r="I168" s="152"/>
      <c r="L168" s="148"/>
      <c r="M168" s="153"/>
      <c r="T168" s="154"/>
      <c r="AT168" s="150" t="s">
        <v>153</v>
      </c>
      <c r="AU168" s="150" t="s">
        <v>81</v>
      </c>
      <c r="AV168" s="12" t="s">
        <v>79</v>
      </c>
      <c r="AW168" s="12" t="s">
        <v>28</v>
      </c>
      <c r="AX168" s="12" t="s">
        <v>71</v>
      </c>
      <c r="AY168" s="150" t="s">
        <v>144</v>
      </c>
    </row>
    <row r="169" spans="2:65" s="13" customFormat="1">
      <c r="B169" s="155"/>
      <c r="D169" s="149" t="s">
        <v>153</v>
      </c>
      <c r="E169" s="156" t="s">
        <v>1</v>
      </c>
      <c r="F169" s="157" t="s">
        <v>239</v>
      </c>
      <c r="H169" s="158">
        <v>9.07</v>
      </c>
      <c r="I169" s="159"/>
      <c r="L169" s="155"/>
      <c r="M169" s="160"/>
      <c r="T169" s="161"/>
      <c r="AT169" s="156" t="s">
        <v>153</v>
      </c>
      <c r="AU169" s="156" t="s">
        <v>81</v>
      </c>
      <c r="AV169" s="13" t="s">
        <v>81</v>
      </c>
      <c r="AW169" s="13" t="s">
        <v>28</v>
      </c>
      <c r="AX169" s="13" t="s">
        <v>71</v>
      </c>
      <c r="AY169" s="156" t="s">
        <v>144</v>
      </c>
    </row>
    <row r="170" spans="2:65" s="14" customFormat="1">
      <c r="B170" s="173"/>
      <c r="D170" s="149" t="s">
        <v>153</v>
      </c>
      <c r="E170" s="174" t="s">
        <v>1</v>
      </c>
      <c r="F170" s="175" t="s">
        <v>178</v>
      </c>
      <c r="H170" s="176">
        <v>19.77</v>
      </c>
      <c r="I170" s="177"/>
      <c r="L170" s="173"/>
      <c r="M170" s="178"/>
      <c r="T170" s="179"/>
      <c r="AT170" s="174" t="s">
        <v>153</v>
      </c>
      <c r="AU170" s="174" t="s">
        <v>81</v>
      </c>
      <c r="AV170" s="14" t="s">
        <v>145</v>
      </c>
      <c r="AW170" s="14" t="s">
        <v>28</v>
      </c>
      <c r="AX170" s="14" t="s">
        <v>71</v>
      </c>
      <c r="AY170" s="174" t="s">
        <v>144</v>
      </c>
    </row>
    <row r="171" spans="2:65" s="15" customFormat="1">
      <c r="B171" s="180"/>
      <c r="D171" s="149" t="s">
        <v>153</v>
      </c>
      <c r="E171" s="181" t="s">
        <v>1</v>
      </c>
      <c r="F171" s="182" t="s">
        <v>182</v>
      </c>
      <c r="H171" s="183">
        <v>37.69</v>
      </c>
      <c r="I171" s="184"/>
      <c r="L171" s="180"/>
      <c r="M171" s="185"/>
      <c r="T171" s="186"/>
      <c r="AT171" s="181" t="s">
        <v>153</v>
      </c>
      <c r="AU171" s="181" t="s">
        <v>81</v>
      </c>
      <c r="AV171" s="15" t="s">
        <v>151</v>
      </c>
      <c r="AW171" s="15" t="s">
        <v>28</v>
      </c>
      <c r="AX171" s="15" t="s">
        <v>79</v>
      </c>
      <c r="AY171" s="181" t="s">
        <v>144</v>
      </c>
    </row>
    <row r="172" spans="2:65" s="1" customFormat="1" ht="24.2" customHeight="1">
      <c r="B172" s="133"/>
      <c r="C172" s="134" t="s">
        <v>151</v>
      </c>
      <c r="D172" s="134" t="s">
        <v>147</v>
      </c>
      <c r="E172" s="135" t="s">
        <v>1366</v>
      </c>
      <c r="F172" s="136" t="s">
        <v>1367</v>
      </c>
      <c r="G172" s="137" t="s">
        <v>171</v>
      </c>
      <c r="H172" s="138">
        <v>106.274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4.5100000000000001E-3</v>
      </c>
      <c r="R172" s="144">
        <f>Q172*H172</f>
        <v>0.47929574000000003</v>
      </c>
      <c r="S172" s="144">
        <v>0</v>
      </c>
      <c r="T172" s="145">
        <f>S172*H172</f>
        <v>0</v>
      </c>
      <c r="AR172" s="146" t="s">
        <v>265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265</v>
      </c>
      <c r="BM172" s="146" t="s">
        <v>1368</v>
      </c>
    </row>
    <row r="173" spans="2:65" s="12" customFormat="1">
      <c r="B173" s="148"/>
      <c r="D173" s="149" t="s">
        <v>153</v>
      </c>
      <c r="E173" s="150" t="s">
        <v>1</v>
      </c>
      <c r="F173" s="151" t="s">
        <v>173</v>
      </c>
      <c r="H173" s="150" t="s">
        <v>1</v>
      </c>
      <c r="I173" s="152"/>
      <c r="L173" s="148"/>
      <c r="M173" s="153"/>
      <c r="T173" s="154"/>
      <c r="AT173" s="150" t="s">
        <v>153</v>
      </c>
      <c r="AU173" s="150" t="s">
        <v>81</v>
      </c>
      <c r="AV173" s="12" t="s">
        <v>79</v>
      </c>
      <c r="AW173" s="12" t="s">
        <v>28</v>
      </c>
      <c r="AX173" s="12" t="s">
        <v>71</v>
      </c>
      <c r="AY173" s="150" t="s">
        <v>144</v>
      </c>
    </row>
    <row r="174" spans="2:65" s="12" customFormat="1">
      <c r="B174" s="148"/>
      <c r="D174" s="149" t="s">
        <v>153</v>
      </c>
      <c r="E174" s="150" t="s">
        <v>1</v>
      </c>
      <c r="F174" s="151" t="s">
        <v>174</v>
      </c>
      <c r="H174" s="150" t="s">
        <v>1</v>
      </c>
      <c r="I174" s="152"/>
      <c r="L174" s="148"/>
      <c r="M174" s="153"/>
      <c r="T174" s="154"/>
      <c r="AT174" s="150" t="s">
        <v>153</v>
      </c>
      <c r="AU174" s="150" t="s">
        <v>81</v>
      </c>
      <c r="AV174" s="12" t="s">
        <v>79</v>
      </c>
      <c r="AW174" s="12" t="s">
        <v>28</v>
      </c>
      <c r="AX174" s="12" t="s">
        <v>71</v>
      </c>
      <c r="AY174" s="150" t="s">
        <v>144</v>
      </c>
    </row>
    <row r="175" spans="2:65" s="13" customFormat="1">
      <c r="B175" s="155"/>
      <c r="D175" s="149" t="s">
        <v>153</v>
      </c>
      <c r="E175" s="156" t="s">
        <v>1</v>
      </c>
      <c r="F175" s="157" t="s">
        <v>1369</v>
      </c>
      <c r="H175" s="158">
        <v>1.7529999999999999</v>
      </c>
      <c r="I175" s="159"/>
      <c r="L175" s="155"/>
      <c r="M175" s="160"/>
      <c r="T175" s="161"/>
      <c r="AT175" s="156" t="s">
        <v>153</v>
      </c>
      <c r="AU175" s="156" t="s">
        <v>81</v>
      </c>
      <c r="AV175" s="13" t="s">
        <v>81</v>
      </c>
      <c r="AW175" s="13" t="s">
        <v>28</v>
      </c>
      <c r="AX175" s="13" t="s">
        <v>71</v>
      </c>
      <c r="AY175" s="156" t="s">
        <v>144</v>
      </c>
    </row>
    <row r="176" spans="2:65" s="13" customFormat="1">
      <c r="B176" s="155"/>
      <c r="D176" s="149" t="s">
        <v>153</v>
      </c>
      <c r="E176" s="156" t="s">
        <v>1</v>
      </c>
      <c r="F176" s="157" t="s">
        <v>1370</v>
      </c>
      <c r="H176" s="158">
        <v>4.2569999999999997</v>
      </c>
      <c r="I176" s="159"/>
      <c r="L176" s="155"/>
      <c r="M176" s="160"/>
      <c r="T176" s="161"/>
      <c r="AT176" s="156" t="s">
        <v>153</v>
      </c>
      <c r="AU176" s="156" t="s">
        <v>81</v>
      </c>
      <c r="AV176" s="13" t="s">
        <v>81</v>
      </c>
      <c r="AW176" s="13" t="s">
        <v>28</v>
      </c>
      <c r="AX176" s="13" t="s">
        <v>71</v>
      </c>
      <c r="AY176" s="156" t="s">
        <v>144</v>
      </c>
    </row>
    <row r="177" spans="2:51" s="14" customFormat="1">
      <c r="B177" s="173"/>
      <c r="D177" s="149" t="s">
        <v>153</v>
      </c>
      <c r="E177" s="174" t="s">
        <v>1</v>
      </c>
      <c r="F177" s="175" t="s">
        <v>178</v>
      </c>
      <c r="H177" s="176">
        <v>6.01</v>
      </c>
      <c r="I177" s="177"/>
      <c r="L177" s="173"/>
      <c r="M177" s="178"/>
      <c r="T177" s="179"/>
      <c r="AT177" s="174" t="s">
        <v>153</v>
      </c>
      <c r="AU177" s="174" t="s">
        <v>81</v>
      </c>
      <c r="AV177" s="14" t="s">
        <v>145</v>
      </c>
      <c r="AW177" s="14" t="s">
        <v>28</v>
      </c>
      <c r="AX177" s="14" t="s">
        <v>71</v>
      </c>
      <c r="AY177" s="174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179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1371</v>
      </c>
      <c r="H179" s="158">
        <v>1.35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3" customFormat="1">
      <c r="B180" s="155"/>
      <c r="D180" s="149" t="s">
        <v>153</v>
      </c>
      <c r="E180" s="156" t="s">
        <v>1</v>
      </c>
      <c r="F180" s="157" t="s">
        <v>1372</v>
      </c>
      <c r="H180" s="158">
        <v>3.0870000000000002</v>
      </c>
      <c r="I180" s="159"/>
      <c r="L180" s="155"/>
      <c r="M180" s="160"/>
      <c r="T180" s="161"/>
      <c r="AT180" s="156" t="s">
        <v>153</v>
      </c>
      <c r="AU180" s="156" t="s">
        <v>81</v>
      </c>
      <c r="AV180" s="13" t="s">
        <v>81</v>
      </c>
      <c r="AW180" s="13" t="s">
        <v>28</v>
      </c>
      <c r="AX180" s="13" t="s">
        <v>71</v>
      </c>
      <c r="AY180" s="156" t="s">
        <v>144</v>
      </c>
    </row>
    <row r="181" spans="2:51" s="14" customFormat="1">
      <c r="B181" s="173"/>
      <c r="D181" s="149" t="s">
        <v>153</v>
      </c>
      <c r="E181" s="174" t="s">
        <v>1</v>
      </c>
      <c r="F181" s="175" t="s">
        <v>178</v>
      </c>
      <c r="H181" s="176">
        <v>4.4370000000000003</v>
      </c>
      <c r="I181" s="177"/>
      <c r="L181" s="173"/>
      <c r="M181" s="178"/>
      <c r="T181" s="179"/>
      <c r="AT181" s="174" t="s">
        <v>153</v>
      </c>
      <c r="AU181" s="174" t="s">
        <v>81</v>
      </c>
      <c r="AV181" s="14" t="s">
        <v>145</v>
      </c>
      <c r="AW181" s="14" t="s">
        <v>28</v>
      </c>
      <c r="AX181" s="14" t="s">
        <v>71</v>
      </c>
      <c r="AY181" s="174" t="s">
        <v>144</v>
      </c>
    </row>
    <row r="182" spans="2:51" s="12" customFormat="1">
      <c r="B182" s="148"/>
      <c r="D182" s="149" t="s">
        <v>153</v>
      </c>
      <c r="E182" s="150" t="s">
        <v>1</v>
      </c>
      <c r="F182" s="151" t="s">
        <v>174</v>
      </c>
      <c r="H182" s="150" t="s">
        <v>1</v>
      </c>
      <c r="I182" s="152"/>
      <c r="L182" s="148"/>
      <c r="M182" s="153"/>
      <c r="T182" s="154"/>
      <c r="AT182" s="150" t="s">
        <v>153</v>
      </c>
      <c r="AU182" s="150" t="s">
        <v>81</v>
      </c>
      <c r="AV182" s="12" t="s">
        <v>79</v>
      </c>
      <c r="AW182" s="12" t="s">
        <v>28</v>
      </c>
      <c r="AX182" s="12" t="s">
        <v>71</v>
      </c>
      <c r="AY182" s="150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230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3" customFormat="1">
      <c r="B184" s="155"/>
      <c r="D184" s="149" t="s">
        <v>153</v>
      </c>
      <c r="E184" s="156" t="s">
        <v>1</v>
      </c>
      <c r="F184" s="157" t="s">
        <v>1373</v>
      </c>
      <c r="H184" s="158">
        <v>9.6709999999999994</v>
      </c>
      <c r="I184" s="159"/>
      <c r="L184" s="155"/>
      <c r="M184" s="160"/>
      <c r="T184" s="161"/>
      <c r="AT184" s="156" t="s">
        <v>153</v>
      </c>
      <c r="AU184" s="156" t="s">
        <v>81</v>
      </c>
      <c r="AV184" s="13" t="s">
        <v>81</v>
      </c>
      <c r="AW184" s="13" t="s">
        <v>28</v>
      </c>
      <c r="AX184" s="13" t="s">
        <v>71</v>
      </c>
      <c r="AY184" s="156" t="s">
        <v>144</v>
      </c>
    </row>
    <row r="185" spans="2:51" s="12" customFormat="1">
      <c r="B185" s="148"/>
      <c r="D185" s="149" t="s">
        <v>153</v>
      </c>
      <c r="E185" s="150" t="s">
        <v>1</v>
      </c>
      <c r="F185" s="151" t="s">
        <v>232</v>
      </c>
      <c r="H185" s="150" t="s">
        <v>1</v>
      </c>
      <c r="I185" s="152"/>
      <c r="L185" s="148"/>
      <c r="M185" s="153"/>
      <c r="T185" s="154"/>
      <c r="AT185" s="150" t="s">
        <v>153</v>
      </c>
      <c r="AU185" s="150" t="s">
        <v>81</v>
      </c>
      <c r="AV185" s="12" t="s">
        <v>79</v>
      </c>
      <c r="AW185" s="12" t="s">
        <v>28</v>
      </c>
      <c r="AX185" s="12" t="s">
        <v>71</v>
      </c>
      <c r="AY185" s="150" t="s">
        <v>144</v>
      </c>
    </row>
    <row r="186" spans="2:51" s="13" customFormat="1" ht="22.5">
      <c r="B186" s="155"/>
      <c r="D186" s="149" t="s">
        <v>153</v>
      </c>
      <c r="E186" s="156" t="s">
        <v>1</v>
      </c>
      <c r="F186" s="157" t="s">
        <v>1374</v>
      </c>
      <c r="H186" s="158">
        <v>40.393999999999998</v>
      </c>
      <c r="I186" s="159"/>
      <c r="L186" s="155"/>
      <c r="M186" s="160"/>
      <c r="T186" s="161"/>
      <c r="AT186" s="156" t="s">
        <v>153</v>
      </c>
      <c r="AU186" s="156" t="s">
        <v>81</v>
      </c>
      <c r="AV186" s="13" t="s">
        <v>81</v>
      </c>
      <c r="AW186" s="13" t="s">
        <v>28</v>
      </c>
      <c r="AX186" s="13" t="s">
        <v>71</v>
      </c>
      <c r="AY186" s="156" t="s">
        <v>144</v>
      </c>
    </row>
    <row r="187" spans="2:51" s="14" customFormat="1">
      <c r="B187" s="173"/>
      <c r="D187" s="149" t="s">
        <v>153</v>
      </c>
      <c r="E187" s="174" t="s">
        <v>1</v>
      </c>
      <c r="F187" s="175" t="s">
        <v>178</v>
      </c>
      <c r="H187" s="176">
        <v>50.064999999999998</v>
      </c>
      <c r="I187" s="177"/>
      <c r="L187" s="173"/>
      <c r="M187" s="178"/>
      <c r="T187" s="179"/>
      <c r="AT187" s="174" t="s">
        <v>153</v>
      </c>
      <c r="AU187" s="174" t="s">
        <v>81</v>
      </c>
      <c r="AV187" s="14" t="s">
        <v>145</v>
      </c>
      <c r="AW187" s="14" t="s">
        <v>28</v>
      </c>
      <c r="AX187" s="14" t="s">
        <v>71</v>
      </c>
      <c r="AY187" s="174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179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2" customFormat="1">
      <c r="B189" s="148"/>
      <c r="D189" s="149" t="s">
        <v>153</v>
      </c>
      <c r="E189" s="150" t="s">
        <v>1</v>
      </c>
      <c r="F189" s="151" t="s">
        <v>234</v>
      </c>
      <c r="H189" s="150" t="s">
        <v>1</v>
      </c>
      <c r="I189" s="152"/>
      <c r="L189" s="148"/>
      <c r="M189" s="153"/>
      <c r="T189" s="154"/>
      <c r="AT189" s="150" t="s">
        <v>153</v>
      </c>
      <c r="AU189" s="150" t="s">
        <v>81</v>
      </c>
      <c r="AV189" s="12" t="s">
        <v>79</v>
      </c>
      <c r="AW189" s="12" t="s">
        <v>28</v>
      </c>
      <c r="AX189" s="12" t="s">
        <v>71</v>
      </c>
      <c r="AY189" s="150" t="s">
        <v>144</v>
      </c>
    </row>
    <row r="190" spans="2:51" s="13" customFormat="1">
      <c r="B190" s="155"/>
      <c r="D190" s="149" t="s">
        <v>153</v>
      </c>
      <c r="E190" s="156" t="s">
        <v>1</v>
      </c>
      <c r="F190" s="157" t="s">
        <v>1375</v>
      </c>
      <c r="H190" s="158">
        <v>2.4889999999999999</v>
      </c>
      <c r="I190" s="159"/>
      <c r="L190" s="155"/>
      <c r="M190" s="160"/>
      <c r="T190" s="161"/>
      <c r="AT190" s="156" t="s">
        <v>153</v>
      </c>
      <c r="AU190" s="156" t="s">
        <v>81</v>
      </c>
      <c r="AV190" s="13" t="s">
        <v>81</v>
      </c>
      <c r="AW190" s="13" t="s">
        <v>28</v>
      </c>
      <c r="AX190" s="13" t="s">
        <v>71</v>
      </c>
      <c r="AY190" s="156" t="s">
        <v>144</v>
      </c>
    </row>
    <row r="191" spans="2:51" s="12" customFormat="1">
      <c r="B191" s="148"/>
      <c r="D191" s="149" t="s">
        <v>153</v>
      </c>
      <c r="E191" s="150" t="s">
        <v>1</v>
      </c>
      <c r="F191" s="151" t="s">
        <v>236</v>
      </c>
      <c r="H191" s="150" t="s">
        <v>1</v>
      </c>
      <c r="I191" s="152"/>
      <c r="L191" s="148"/>
      <c r="M191" s="153"/>
      <c r="T191" s="154"/>
      <c r="AT191" s="150" t="s">
        <v>153</v>
      </c>
      <c r="AU191" s="150" t="s">
        <v>81</v>
      </c>
      <c r="AV191" s="12" t="s">
        <v>79</v>
      </c>
      <c r="AW191" s="12" t="s">
        <v>28</v>
      </c>
      <c r="AX191" s="12" t="s">
        <v>71</v>
      </c>
      <c r="AY191" s="150" t="s">
        <v>144</v>
      </c>
    </row>
    <row r="192" spans="2:51" s="13" customFormat="1">
      <c r="B192" s="155"/>
      <c r="D192" s="149" t="s">
        <v>153</v>
      </c>
      <c r="E192" s="156" t="s">
        <v>1</v>
      </c>
      <c r="F192" s="157" t="s">
        <v>1376</v>
      </c>
      <c r="H192" s="158">
        <v>11.355</v>
      </c>
      <c r="I192" s="159"/>
      <c r="L192" s="155"/>
      <c r="M192" s="160"/>
      <c r="T192" s="161"/>
      <c r="AT192" s="156" t="s">
        <v>153</v>
      </c>
      <c r="AU192" s="156" t="s">
        <v>81</v>
      </c>
      <c r="AV192" s="13" t="s">
        <v>81</v>
      </c>
      <c r="AW192" s="13" t="s">
        <v>28</v>
      </c>
      <c r="AX192" s="13" t="s">
        <v>71</v>
      </c>
      <c r="AY192" s="156" t="s">
        <v>144</v>
      </c>
    </row>
    <row r="193" spans="2:65" s="12" customFormat="1">
      <c r="B193" s="148"/>
      <c r="D193" s="149" t="s">
        <v>153</v>
      </c>
      <c r="E193" s="150" t="s">
        <v>1</v>
      </c>
      <c r="F193" s="151" t="s">
        <v>238</v>
      </c>
      <c r="H193" s="150" t="s">
        <v>1</v>
      </c>
      <c r="I193" s="152"/>
      <c r="L193" s="148"/>
      <c r="M193" s="153"/>
      <c r="T193" s="154"/>
      <c r="AT193" s="150" t="s">
        <v>153</v>
      </c>
      <c r="AU193" s="150" t="s">
        <v>81</v>
      </c>
      <c r="AV193" s="12" t="s">
        <v>79</v>
      </c>
      <c r="AW193" s="12" t="s">
        <v>28</v>
      </c>
      <c r="AX193" s="12" t="s">
        <v>71</v>
      </c>
      <c r="AY193" s="150" t="s">
        <v>144</v>
      </c>
    </row>
    <row r="194" spans="2:65" s="13" customFormat="1" ht="22.5">
      <c r="B194" s="155"/>
      <c r="D194" s="149" t="s">
        <v>153</v>
      </c>
      <c r="E194" s="156" t="s">
        <v>1</v>
      </c>
      <c r="F194" s="157" t="s">
        <v>1377</v>
      </c>
      <c r="H194" s="158">
        <v>31.917999999999999</v>
      </c>
      <c r="I194" s="159"/>
      <c r="L194" s="155"/>
      <c r="M194" s="160"/>
      <c r="T194" s="161"/>
      <c r="AT194" s="156" t="s">
        <v>153</v>
      </c>
      <c r="AU194" s="156" t="s">
        <v>81</v>
      </c>
      <c r="AV194" s="13" t="s">
        <v>81</v>
      </c>
      <c r="AW194" s="13" t="s">
        <v>28</v>
      </c>
      <c r="AX194" s="13" t="s">
        <v>71</v>
      </c>
      <c r="AY194" s="156" t="s">
        <v>144</v>
      </c>
    </row>
    <row r="195" spans="2:65" s="14" customFormat="1">
      <c r="B195" s="173"/>
      <c r="D195" s="149" t="s">
        <v>153</v>
      </c>
      <c r="E195" s="174" t="s">
        <v>1</v>
      </c>
      <c r="F195" s="175" t="s">
        <v>178</v>
      </c>
      <c r="H195" s="176">
        <v>45.762</v>
      </c>
      <c r="I195" s="177"/>
      <c r="L195" s="173"/>
      <c r="M195" s="178"/>
      <c r="T195" s="179"/>
      <c r="AT195" s="174" t="s">
        <v>153</v>
      </c>
      <c r="AU195" s="174" t="s">
        <v>81</v>
      </c>
      <c r="AV195" s="14" t="s">
        <v>145</v>
      </c>
      <c r="AW195" s="14" t="s">
        <v>28</v>
      </c>
      <c r="AX195" s="14" t="s">
        <v>71</v>
      </c>
      <c r="AY195" s="174" t="s">
        <v>144</v>
      </c>
    </row>
    <row r="196" spans="2:65" s="15" customFormat="1">
      <c r="B196" s="180"/>
      <c r="D196" s="149" t="s">
        <v>153</v>
      </c>
      <c r="E196" s="181" t="s">
        <v>1</v>
      </c>
      <c r="F196" s="182" t="s">
        <v>182</v>
      </c>
      <c r="H196" s="183">
        <v>106.274</v>
      </c>
      <c r="I196" s="184"/>
      <c r="L196" s="180"/>
      <c r="M196" s="185"/>
      <c r="T196" s="186"/>
      <c r="AT196" s="181" t="s">
        <v>153</v>
      </c>
      <c r="AU196" s="181" t="s">
        <v>81</v>
      </c>
      <c r="AV196" s="15" t="s">
        <v>151</v>
      </c>
      <c r="AW196" s="15" t="s">
        <v>28</v>
      </c>
      <c r="AX196" s="15" t="s">
        <v>79</v>
      </c>
      <c r="AY196" s="181" t="s">
        <v>144</v>
      </c>
    </row>
    <row r="197" spans="2:65" s="1" customFormat="1" ht="33" customHeight="1">
      <c r="B197" s="133"/>
      <c r="C197" s="134" t="s">
        <v>184</v>
      </c>
      <c r="D197" s="134" t="s">
        <v>147</v>
      </c>
      <c r="E197" s="135" t="s">
        <v>1378</v>
      </c>
      <c r="F197" s="136" t="s">
        <v>1379</v>
      </c>
      <c r="G197" s="137" t="s">
        <v>491</v>
      </c>
      <c r="H197" s="187"/>
      <c r="I197" s="139"/>
      <c r="J197" s="140">
        <f>ROUND(I197*H197,2)</f>
        <v>0</v>
      </c>
      <c r="K197" s="141"/>
      <c r="L197" s="32"/>
      <c r="M197" s="142" t="s">
        <v>1</v>
      </c>
      <c r="N197" s="143" t="s">
        <v>36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265</v>
      </c>
      <c r="AT197" s="146" t="s">
        <v>147</v>
      </c>
      <c r="AU197" s="146" t="s">
        <v>81</v>
      </c>
      <c r="AY197" s="17" t="s">
        <v>144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79</v>
      </c>
      <c r="BK197" s="147">
        <f>ROUND(I197*H197,2)</f>
        <v>0</v>
      </c>
      <c r="BL197" s="17" t="s">
        <v>265</v>
      </c>
      <c r="BM197" s="146" t="s">
        <v>1380</v>
      </c>
    </row>
    <row r="198" spans="2:65" s="11" customFormat="1" ht="22.9" customHeight="1">
      <c r="B198" s="121"/>
      <c r="D198" s="122" t="s">
        <v>70</v>
      </c>
      <c r="E198" s="131" t="s">
        <v>828</v>
      </c>
      <c r="F198" s="131" t="s">
        <v>829</v>
      </c>
      <c r="I198" s="124"/>
      <c r="J198" s="132">
        <f>BK198</f>
        <v>0</v>
      </c>
      <c r="L198" s="121"/>
      <c r="M198" s="126"/>
      <c r="P198" s="127">
        <f>SUM(P199:P204)</f>
        <v>0</v>
      </c>
      <c r="R198" s="127">
        <f>SUM(R199:R204)</f>
        <v>1.22395E-2</v>
      </c>
      <c r="T198" s="128">
        <f>SUM(T199:T204)</f>
        <v>0</v>
      </c>
      <c r="AR198" s="122" t="s">
        <v>81</v>
      </c>
      <c r="AT198" s="129" t="s">
        <v>70</v>
      </c>
      <c r="AU198" s="129" t="s">
        <v>79</v>
      </c>
      <c r="AY198" s="122" t="s">
        <v>144</v>
      </c>
      <c r="BK198" s="130">
        <f>SUM(BK199:BK204)</f>
        <v>0</v>
      </c>
    </row>
    <row r="199" spans="2:65" s="1" customFormat="1" ht="24.2" customHeight="1">
      <c r="B199" s="133"/>
      <c r="C199" s="193" t="s">
        <v>190</v>
      </c>
      <c r="D199" s="193" t="s">
        <v>147</v>
      </c>
      <c r="E199" s="194" t="s">
        <v>1381</v>
      </c>
      <c r="F199" s="195" t="s">
        <v>1382</v>
      </c>
      <c r="G199" s="196" t="s">
        <v>171</v>
      </c>
      <c r="H199" s="197">
        <v>6.3579999999999997</v>
      </c>
      <c r="I199" s="198"/>
      <c r="J199" s="198">
        <f>ROUND(I199*H199,2)</f>
        <v>0</v>
      </c>
      <c r="K199" s="141"/>
      <c r="L199" s="32"/>
      <c r="M199" s="142" t="s">
        <v>1</v>
      </c>
      <c r="N199" s="143" t="s">
        <v>36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265</v>
      </c>
      <c r="AT199" s="146" t="s">
        <v>147</v>
      </c>
      <c r="AU199" s="146" t="s">
        <v>81</v>
      </c>
      <c r="AY199" s="17" t="s">
        <v>144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79</v>
      </c>
      <c r="BK199" s="147">
        <f>ROUND(I199*H199,2)</f>
        <v>0</v>
      </c>
      <c r="BL199" s="17" t="s">
        <v>265</v>
      </c>
      <c r="BM199" s="146" t="s">
        <v>1744</v>
      </c>
    </row>
    <row r="200" spans="2:65" s="13" customFormat="1">
      <c r="B200" s="155"/>
      <c r="D200" s="149" t="s">
        <v>153</v>
      </c>
      <c r="E200" s="156" t="s">
        <v>1</v>
      </c>
      <c r="F200" s="157" t="s">
        <v>1384</v>
      </c>
      <c r="H200" s="158">
        <v>6.3579999999999997</v>
      </c>
      <c r="I200" s="159"/>
      <c r="L200" s="155"/>
      <c r="M200" s="160"/>
      <c r="T200" s="161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71</v>
      </c>
      <c r="AY200" s="156" t="s">
        <v>144</v>
      </c>
    </row>
    <row r="201" spans="2:65" s="14" customFormat="1">
      <c r="B201" s="173"/>
      <c r="D201" s="149" t="s">
        <v>153</v>
      </c>
      <c r="E201" s="174" t="s">
        <v>1</v>
      </c>
      <c r="F201" s="175" t="s">
        <v>178</v>
      </c>
      <c r="H201" s="176">
        <v>6.3579999999999997</v>
      </c>
      <c r="I201" s="177"/>
      <c r="L201" s="173"/>
      <c r="M201" s="178"/>
      <c r="T201" s="179"/>
      <c r="AT201" s="174" t="s">
        <v>153</v>
      </c>
      <c r="AU201" s="174" t="s">
        <v>81</v>
      </c>
      <c r="AV201" s="14" t="s">
        <v>145</v>
      </c>
      <c r="AW201" s="14" t="s">
        <v>28</v>
      </c>
      <c r="AX201" s="14" t="s">
        <v>79</v>
      </c>
      <c r="AY201" s="174" t="s">
        <v>144</v>
      </c>
    </row>
    <row r="202" spans="2:65" s="1" customFormat="1" ht="24.2" customHeight="1">
      <c r="B202" s="133"/>
      <c r="C202" s="162" t="s">
        <v>195</v>
      </c>
      <c r="D202" s="162" t="s">
        <v>163</v>
      </c>
      <c r="E202" s="163" t="s">
        <v>1385</v>
      </c>
      <c r="F202" s="164" t="s">
        <v>1386</v>
      </c>
      <c r="G202" s="165" t="s">
        <v>171</v>
      </c>
      <c r="H202" s="166">
        <v>6.9939999999999998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36</v>
      </c>
      <c r="P202" s="144">
        <f>O202*H202</f>
        <v>0</v>
      </c>
      <c r="Q202" s="144">
        <v>1.75E-3</v>
      </c>
      <c r="R202" s="144">
        <f>Q202*H202</f>
        <v>1.22395E-2</v>
      </c>
      <c r="S202" s="144">
        <v>0</v>
      </c>
      <c r="T202" s="145">
        <f>S202*H202</f>
        <v>0</v>
      </c>
      <c r="AR202" s="146" t="s">
        <v>355</v>
      </c>
      <c r="AT202" s="146" t="s">
        <v>163</v>
      </c>
      <c r="AU202" s="146" t="s">
        <v>81</v>
      </c>
      <c r="AY202" s="17" t="s">
        <v>144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79</v>
      </c>
      <c r="BK202" s="147">
        <f>ROUND(I202*H202,2)</f>
        <v>0</v>
      </c>
      <c r="BL202" s="17" t="s">
        <v>265</v>
      </c>
      <c r="BM202" s="146" t="s">
        <v>1387</v>
      </c>
    </row>
    <row r="203" spans="2:65" s="13" customFormat="1">
      <c r="B203" s="155"/>
      <c r="D203" s="149" t="s">
        <v>153</v>
      </c>
      <c r="F203" s="157" t="s">
        <v>1388</v>
      </c>
      <c r="H203" s="158">
        <v>6.9939999999999998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3</v>
      </c>
      <c r="AX203" s="13" t="s">
        <v>79</v>
      </c>
      <c r="AY203" s="156" t="s">
        <v>144</v>
      </c>
    </row>
    <row r="204" spans="2:65" s="1" customFormat="1" ht="24.2" customHeight="1">
      <c r="B204" s="133"/>
      <c r="C204" s="134" t="s">
        <v>166</v>
      </c>
      <c r="D204" s="134" t="s">
        <v>147</v>
      </c>
      <c r="E204" s="135" t="s">
        <v>833</v>
      </c>
      <c r="F204" s="136" t="s">
        <v>834</v>
      </c>
      <c r="G204" s="137" t="s">
        <v>491</v>
      </c>
      <c r="H204" s="187"/>
      <c r="I204" s="139"/>
      <c r="J204" s="140">
        <f>ROUND(I204*H204,2)</f>
        <v>0</v>
      </c>
      <c r="K204" s="141"/>
      <c r="L204" s="32"/>
      <c r="M204" s="142" t="s">
        <v>1</v>
      </c>
      <c r="N204" s="143" t="s">
        <v>36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265</v>
      </c>
      <c r="AT204" s="146" t="s">
        <v>147</v>
      </c>
      <c r="AU204" s="146" t="s">
        <v>81</v>
      </c>
      <c r="AY204" s="17" t="s">
        <v>144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79</v>
      </c>
      <c r="BK204" s="147">
        <f>ROUND(I204*H204,2)</f>
        <v>0</v>
      </c>
      <c r="BL204" s="17" t="s">
        <v>265</v>
      </c>
      <c r="BM204" s="146" t="s">
        <v>1745</v>
      </c>
    </row>
    <row r="205" spans="2:65" s="11" customFormat="1" ht="22.9" customHeight="1">
      <c r="B205" s="121"/>
      <c r="D205" s="122" t="s">
        <v>70</v>
      </c>
      <c r="E205" s="131" t="s">
        <v>1084</v>
      </c>
      <c r="F205" s="131" t="s">
        <v>1166</v>
      </c>
      <c r="I205" s="124"/>
      <c r="J205" s="132">
        <f>BK205</f>
        <v>0</v>
      </c>
      <c r="L205" s="121"/>
      <c r="M205" s="126"/>
      <c r="P205" s="127">
        <f>SUM(P206:P212)</f>
        <v>0</v>
      </c>
      <c r="R205" s="127">
        <f>SUM(R206:R212)</f>
        <v>1.7699999999999999E-3</v>
      </c>
      <c r="T205" s="128">
        <f>SUM(T206:T212)</f>
        <v>0</v>
      </c>
      <c r="AR205" s="122" t="s">
        <v>81</v>
      </c>
      <c r="AT205" s="129" t="s">
        <v>70</v>
      </c>
      <c r="AU205" s="129" t="s">
        <v>79</v>
      </c>
      <c r="AY205" s="122" t="s">
        <v>144</v>
      </c>
      <c r="BK205" s="130">
        <f>SUM(BK206:BK212)</f>
        <v>0</v>
      </c>
    </row>
    <row r="206" spans="2:65" s="1" customFormat="1" ht="16.5" customHeight="1">
      <c r="B206" s="133"/>
      <c r="C206" s="193" t="s">
        <v>203</v>
      </c>
      <c r="D206" s="193" t="s">
        <v>147</v>
      </c>
      <c r="E206" s="194" t="s">
        <v>1396</v>
      </c>
      <c r="F206" s="195" t="s">
        <v>1397</v>
      </c>
      <c r="G206" s="196" t="s">
        <v>318</v>
      </c>
      <c r="H206" s="197">
        <v>4</v>
      </c>
      <c r="I206" s="198"/>
      <c r="J206" s="198">
        <f>ROUND(I206*H206,2)</f>
        <v>0</v>
      </c>
      <c r="K206" s="141"/>
      <c r="L206" s="32"/>
      <c r="M206" s="142" t="s">
        <v>1</v>
      </c>
      <c r="N206" s="143" t="s">
        <v>36</v>
      </c>
      <c r="P206" s="144">
        <f>O206*H206</f>
        <v>0</v>
      </c>
      <c r="Q206" s="144">
        <v>1.8000000000000001E-4</v>
      </c>
      <c r="R206" s="144">
        <f>Q206*H206</f>
        <v>7.2000000000000005E-4</v>
      </c>
      <c r="S206" s="144">
        <v>0</v>
      </c>
      <c r="T206" s="145">
        <f>S206*H206</f>
        <v>0</v>
      </c>
      <c r="AR206" s="146" t="s">
        <v>265</v>
      </c>
      <c r="AT206" s="146" t="s">
        <v>147</v>
      </c>
      <c r="AU206" s="146" t="s">
        <v>81</v>
      </c>
      <c r="AY206" s="17" t="s">
        <v>144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79</v>
      </c>
      <c r="BK206" s="147">
        <f>ROUND(I206*H206,2)</f>
        <v>0</v>
      </c>
      <c r="BL206" s="17" t="s">
        <v>265</v>
      </c>
      <c r="BM206" s="146" t="s">
        <v>1746</v>
      </c>
    </row>
    <row r="207" spans="2:65" s="12" customFormat="1">
      <c r="B207" s="148"/>
      <c r="D207" s="149" t="s">
        <v>153</v>
      </c>
      <c r="E207" s="150" t="s">
        <v>1</v>
      </c>
      <c r="F207" s="151" t="s">
        <v>1399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1400</v>
      </c>
      <c r="H208" s="158">
        <v>4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79</v>
      </c>
      <c r="AY208" s="156" t="s">
        <v>144</v>
      </c>
    </row>
    <row r="209" spans="2:65" s="1" customFormat="1" ht="24.2" customHeight="1">
      <c r="B209" s="133"/>
      <c r="C209" s="193" t="s">
        <v>209</v>
      </c>
      <c r="D209" s="193" t="s">
        <v>147</v>
      </c>
      <c r="E209" s="194" t="s">
        <v>1401</v>
      </c>
      <c r="F209" s="195" t="s">
        <v>1402</v>
      </c>
      <c r="G209" s="196" t="s">
        <v>318</v>
      </c>
      <c r="H209" s="197">
        <v>7</v>
      </c>
      <c r="I209" s="198"/>
      <c r="J209" s="198">
        <f>ROUND(I209*H209,2)</f>
        <v>0</v>
      </c>
      <c r="K209" s="141"/>
      <c r="L209" s="32"/>
      <c r="M209" s="142" t="s">
        <v>1</v>
      </c>
      <c r="N209" s="143" t="s">
        <v>36</v>
      </c>
      <c r="P209" s="144">
        <f>O209*H209</f>
        <v>0</v>
      </c>
      <c r="Q209" s="144">
        <v>1.4999999999999999E-4</v>
      </c>
      <c r="R209" s="144">
        <f>Q209*H209</f>
        <v>1.0499999999999999E-3</v>
      </c>
      <c r="S209" s="144">
        <v>0</v>
      </c>
      <c r="T209" s="145">
        <f>S209*H209</f>
        <v>0</v>
      </c>
      <c r="AR209" s="146" t="s">
        <v>265</v>
      </c>
      <c r="AT209" s="146" t="s">
        <v>147</v>
      </c>
      <c r="AU209" s="146" t="s">
        <v>81</v>
      </c>
      <c r="AY209" s="17" t="s">
        <v>144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79</v>
      </c>
      <c r="BK209" s="147">
        <f>ROUND(I209*H209,2)</f>
        <v>0</v>
      </c>
      <c r="BL209" s="17" t="s">
        <v>265</v>
      </c>
      <c r="BM209" s="146" t="s">
        <v>1747</v>
      </c>
    </row>
    <row r="210" spans="2:65" s="12" customFormat="1">
      <c r="B210" s="148"/>
      <c r="D210" s="149" t="s">
        <v>153</v>
      </c>
      <c r="E210" s="150" t="s">
        <v>1</v>
      </c>
      <c r="F210" s="151" t="s">
        <v>1399</v>
      </c>
      <c r="H210" s="150" t="s">
        <v>1</v>
      </c>
      <c r="I210" s="152"/>
      <c r="L210" s="148"/>
      <c r="M210" s="153"/>
      <c r="T210" s="154"/>
      <c r="AT210" s="150" t="s">
        <v>153</v>
      </c>
      <c r="AU210" s="150" t="s">
        <v>81</v>
      </c>
      <c r="AV210" s="12" t="s">
        <v>79</v>
      </c>
      <c r="AW210" s="12" t="s">
        <v>28</v>
      </c>
      <c r="AX210" s="12" t="s">
        <v>71</v>
      </c>
      <c r="AY210" s="150" t="s">
        <v>144</v>
      </c>
    </row>
    <row r="211" spans="2:65" s="13" customFormat="1">
      <c r="B211" s="155"/>
      <c r="D211" s="149" t="s">
        <v>153</v>
      </c>
      <c r="E211" s="156" t="s">
        <v>1</v>
      </c>
      <c r="F211" s="157" t="s">
        <v>195</v>
      </c>
      <c r="H211" s="158">
        <v>7</v>
      </c>
      <c r="I211" s="159"/>
      <c r="L211" s="155"/>
      <c r="M211" s="160"/>
      <c r="T211" s="161"/>
      <c r="AT211" s="156" t="s">
        <v>153</v>
      </c>
      <c r="AU211" s="156" t="s">
        <v>81</v>
      </c>
      <c r="AV211" s="13" t="s">
        <v>81</v>
      </c>
      <c r="AW211" s="13" t="s">
        <v>28</v>
      </c>
      <c r="AX211" s="13" t="s">
        <v>79</v>
      </c>
      <c r="AY211" s="156" t="s">
        <v>144</v>
      </c>
    </row>
    <row r="212" spans="2:65" s="1" customFormat="1" ht="24.2" customHeight="1">
      <c r="B212" s="133"/>
      <c r="C212" s="193" t="s">
        <v>214</v>
      </c>
      <c r="D212" s="193" t="s">
        <v>147</v>
      </c>
      <c r="E212" s="194" t="s">
        <v>1404</v>
      </c>
      <c r="F212" s="195" t="s">
        <v>1405</v>
      </c>
      <c r="G212" s="196" t="s">
        <v>491</v>
      </c>
      <c r="H212" s="197"/>
      <c r="I212" s="198"/>
      <c r="J212" s="198">
        <f>ROUND(I212*H212,2)</f>
        <v>0</v>
      </c>
      <c r="K212" s="141"/>
      <c r="L212" s="32"/>
      <c r="M212" s="142" t="s">
        <v>1</v>
      </c>
      <c r="N212" s="143" t="s">
        <v>36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265</v>
      </c>
      <c r="AT212" s="146" t="s">
        <v>147</v>
      </c>
      <c r="AU212" s="146" t="s">
        <v>81</v>
      </c>
      <c r="AY212" s="17" t="s">
        <v>144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79</v>
      </c>
      <c r="BK212" s="147">
        <f>ROUND(I212*H212,2)</f>
        <v>0</v>
      </c>
      <c r="BL212" s="17" t="s">
        <v>265</v>
      </c>
      <c r="BM212" s="146" t="s">
        <v>1748</v>
      </c>
    </row>
    <row r="213" spans="2:65" s="11" customFormat="1" ht="22.9" customHeight="1">
      <c r="B213" s="121"/>
      <c r="D213" s="122" t="s">
        <v>70</v>
      </c>
      <c r="E213" s="131" t="s">
        <v>1407</v>
      </c>
      <c r="F213" s="131" t="s">
        <v>1408</v>
      </c>
      <c r="I213" s="124"/>
      <c r="J213" s="132">
        <f>BK213</f>
        <v>0</v>
      </c>
      <c r="L213" s="121"/>
      <c r="M213" s="126"/>
      <c r="P213" s="127">
        <f>SUM(P214:P216)</f>
        <v>0</v>
      </c>
      <c r="R213" s="127">
        <f>SUM(R214:R216)</f>
        <v>0</v>
      </c>
      <c r="T213" s="128">
        <f>SUM(T214:T216)</f>
        <v>0</v>
      </c>
      <c r="AR213" s="122" t="s">
        <v>81</v>
      </c>
      <c r="AT213" s="129" t="s">
        <v>70</v>
      </c>
      <c r="AU213" s="129" t="s">
        <v>79</v>
      </c>
      <c r="AY213" s="122" t="s">
        <v>144</v>
      </c>
      <c r="BK213" s="130">
        <f>SUM(BK214:BK216)</f>
        <v>0</v>
      </c>
    </row>
    <row r="214" spans="2:65" s="1" customFormat="1" ht="24.2" customHeight="1">
      <c r="B214" s="133"/>
      <c r="C214" s="193" t="s">
        <v>219</v>
      </c>
      <c r="D214" s="193" t="s">
        <v>147</v>
      </c>
      <c r="E214" s="194" t="s">
        <v>1409</v>
      </c>
      <c r="F214" s="195" t="s">
        <v>1410</v>
      </c>
      <c r="G214" s="196" t="s">
        <v>349</v>
      </c>
      <c r="H214" s="197">
        <v>1</v>
      </c>
      <c r="I214" s="198"/>
      <c r="J214" s="198">
        <f>ROUND(I214*H214,2)</f>
        <v>0</v>
      </c>
      <c r="K214" s="141"/>
      <c r="L214" s="32"/>
      <c r="M214" s="142" t="s">
        <v>1</v>
      </c>
      <c r="N214" s="143" t="s">
        <v>36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265</v>
      </c>
      <c r="AT214" s="146" t="s">
        <v>147</v>
      </c>
      <c r="AU214" s="146" t="s">
        <v>81</v>
      </c>
      <c r="AY214" s="17" t="s">
        <v>144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79</v>
      </c>
      <c r="BK214" s="147">
        <f>ROUND(I214*H214,2)</f>
        <v>0</v>
      </c>
      <c r="BL214" s="17" t="s">
        <v>265</v>
      </c>
      <c r="BM214" s="146" t="s">
        <v>1749</v>
      </c>
    </row>
    <row r="215" spans="2:65" s="1" customFormat="1" ht="21.75" customHeight="1">
      <c r="B215" s="133"/>
      <c r="C215" s="193" t="s">
        <v>224</v>
      </c>
      <c r="D215" s="193" t="s">
        <v>147</v>
      </c>
      <c r="E215" s="194" t="s">
        <v>1412</v>
      </c>
      <c r="F215" s="195" t="s">
        <v>1413</v>
      </c>
      <c r="G215" s="196" t="s">
        <v>279</v>
      </c>
      <c r="H215" s="197">
        <v>9</v>
      </c>
      <c r="I215" s="198"/>
      <c r="J215" s="198">
        <f>ROUND(I215*H215,2)</f>
        <v>0</v>
      </c>
      <c r="K215" s="141"/>
      <c r="L215" s="32"/>
      <c r="M215" s="142" t="s">
        <v>1</v>
      </c>
      <c r="N215" s="143" t="s">
        <v>36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265</v>
      </c>
      <c r="AT215" s="146" t="s">
        <v>147</v>
      </c>
      <c r="AU215" s="146" t="s">
        <v>81</v>
      </c>
      <c r="AY215" s="17" t="s">
        <v>144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79</v>
      </c>
      <c r="BK215" s="147">
        <f>ROUND(I215*H215,2)</f>
        <v>0</v>
      </c>
      <c r="BL215" s="17" t="s">
        <v>265</v>
      </c>
      <c r="BM215" s="146" t="s">
        <v>1750</v>
      </c>
    </row>
    <row r="216" spans="2:65" s="1" customFormat="1" ht="24.2" customHeight="1">
      <c r="B216" s="133"/>
      <c r="C216" s="193" t="s">
        <v>242</v>
      </c>
      <c r="D216" s="193" t="s">
        <v>147</v>
      </c>
      <c r="E216" s="194" t="s">
        <v>1415</v>
      </c>
      <c r="F216" s="195" t="s">
        <v>1416</v>
      </c>
      <c r="G216" s="196" t="s">
        <v>491</v>
      </c>
      <c r="H216" s="197"/>
      <c r="I216" s="198"/>
      <c r="J216" s="198">
        <f>ROUND(I216*H216,2)</f>
        <v>0</v>
      </c>
      <c r="K216" s="141"/>
      <c r="L216" s="32"/>
      <c r="M216" s="142" t="s">
        <v>1</v>
      </c>
      <c r="N216" s="143" t="s">
        <v>36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265</v>
      </c>
      <c r="AT216" s="146" t="s">
        <v>147</v>
      </c>
      <c r="AU216" s="146" t="s">
        <v>81</v>
      </c>
      <c r="AY216" s="17" t="s">
        <v>144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79</v>
      </c>
      <c r="BK216" s="147">
        <f>ROUND(I216*H216,2)</f>
        <v>0</v>
      </c>
      <c r="BL216" s="17" t="s">
        <v>265</v>
      </c>
      <c r="BM216" s="146" t="s">
        <v>1751</v>
      </c>
    </row>
    <row r="217" spans="2:65" s="11" customFormat="1" ht="22.9" customHeight="1">
      <c r="B217" s="121"/>
      <c r="D217" s="122" t="s">
        <v>70</v>
      </c>
      <c r="E217" s="131" t="s">
        <v>474</v>
      </c>
      <c r="F217" s="131" t="s">
        <v>475</v>
      </c>
      <c r="I217" s="124"/>
      <c r="J217" s="132">
        <f>BK217</f>
        <v>0</v>
      </c>
      <c r="L217" s="121"/>
      <c r="M217" s="126"/>
      <c r="P217" s="127">
        <f>P218</f>
        <v>0</v>
      </c>
      <c r="R217" s="127">
        <f>R218</f>
        <v>8.2400000000000008E-3</v>
      </c>
      <c r="T217" s="128">
        <f>T218</f>
        <v>0</v>
      </c>
      <c r="AR217" s="122" t="s">
        <v>81</v>
      </c>
      <c r="AT217" s="129" t="s">
        <v>70</v>
      </c>
      <c r="AU217" s="129" t="s">
        <v>79</v>
      </c>
      <c r="AY217" s="122" t="s">
        <v>144</v>
      </c>
      <c r="BK217" s="130">
        <f>BK218</f>
        <v>0</v>
      </c>
    </row>
    <row r="218" spans="2:65" s="1" customFormat="1" ht="21.75" customHeight="1">
      <c r="B218" s="133"/>
      <c r="C218" s="134" t="s">
        <v>8</v>
      </c>
      <c r="D218" s="134" t="s">
        <v>147</v>
      </c>
      <c r="E218" s="135" t="s">
        <v>1418</v>
      </c>
      <c r="F218" s="136" t="s">
        <v>1419</v>
      </c>
      <c r="G218" s="137" t="s">
        <v>171</v>
      </c>
      <c r="H218" s="138">
        <v>4</v>
      </c>
      <c r="I218" s="139"/>
      <c r="J218" s="140">
        <f>ROUND(I218*H218,2)</f>
        <v>0</v>
      </c>
      <c r="K218" s="141"/>
      <c r="L218" s="32"/>
      <c r="M218" s="142" t="s">
        <v>1</v>
      </c>
      <c r="N218" s="143" t="s">
        <v>36</v>
      </c>
      <c r="P218" s="144">
        <f>O218*H218</f>
        <v>0</v>
      </c>
      <c r="Q218" s="144">
        <v>2.0600000000000002E-3</v>
      </c>
      <c r="R218" s="144">
        <f>Q218*H218</f>
        <v>8.2400000000000008E-3</v>
      </c>
      <c r="S218" s="144">
        <v>0</v>
      </c>
      <c r="T218" s="145">
        <f>S218*H218</f>
        <v>0</v>
      </c>
      <c r="AR218" s="146" t="s">
        <v>265</v>
      </c>
      <c r="AT218" s="146" t="s">
        <v>147</v>
      </c>
      <c r="AU218" s="146" t="s">
        <v>81</v>
      </c>
      <c r="AY218" s="17" t="s">
        <v>144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79</v>
      </c>
      <c r="BK218" s="147">
        <f>ROUND(I218*H218,2)</f>
        <v>0</v>
      </c>
      <c r="BL218" s="17" t="s">
        <v>265</v>
      </c>
      <c r="BM218" s="146" t="s">
        <v>1420</v>
      </c>
    </row>
    <row r="219" spans="2:65" s="11" customFormat="1" ht="22.9" customHeight="1">
      <c r="B219" s="121"/>
      <c r="D219" s="122" t="s">
        <v>70</v>
      </c>
      <c r="E219" s="131" t="s">
        <v>493</v>
      </c>
      <c r="F219" s="131" t="s">
        <v>494</v>
      </c>
      <c r="I219" s="124"/>
      <c r="J219" s="132">
        <f>BK219</f>
        <v>0</v>
      </c>
      <c r="L219" s="121"/>
      <c r="M219" s="126"/>
      <c r="P219" s="127">
        <f>SUM(P220:P319)</f>
        <v>0</v>
      </c>
      <c r="R219" s="127">
        <f>SUM(R220:R319)</f>
        <v>4.190027810000001</v>
      </c>
      <c r="T219" s="128">
        <f>SUM(T220:T319)</f>
        <v>0</v>
      </c>
      <c r="AR219" s="122" t="s">
        <v>81</v>
      </c>
      <c r="AT219" s="129" t="s">
        <v>70</v>
      </c>
      <c r="AU219" s="129" t="s">
        <v>79</v>
      </c>
      <c r="AY219" s="122" t="s">
        <v>144</v>
      </c>
      <c r="BK219" s="130">
        <f>SUM(BK220:BK319)</f>
        <v>0</v>
      </c>
    </row>
    <row r="220" spans="2:65" s="1" customFormat="1" ht="33" customHeight="1">
      <c r="B220" s="133"/>
      <c r="C220" s="134" t="s">
        <v>265</v>
      </c>
      <c r="D220" s="134" t="s">
        <v>147</v>
      </c>
      <c r="E220" s="135" t="s">
        <v>1421</v>
      </c>
      <c r="F220" s="136" t="s">
        <v>1422</v>
      </c>
      <c r="G220" s="137" t="s">
        <v>171</v>
      </c>
      <c r="H220" s="138">
        <v>34.133000000000003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36</v>
      </c>
      <c r="P220" s="144">
        <f>O220*H220</f>
        <v>0</v>
      </c>
      <c r="Q220" s="144">
        <v>3.236E-2</v>
      </c>
      <c r="R220" s="144">
        <f>Q220*H220</f>
        <v>1.10454388</v>
      </c>
      <c r="S220" s="144">
        <v>0</v>
      </c>
      <c r="T220" s="145">
        <f>S220*H220</f>
        <v>0</v>
      </c>
      <c r="AR220" s="146" t="s">
        <v>265</v>
      </c>
      <c r="AT220" s="146" t="s">
        <v>147</v>
      </c>
      <c r="AU220" s="146" t="s">
        <v>81</v>
      </c>
      <c r="AY220" s="17" t="s">
        <v>144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79</v>
      </c>
      <c r="BK220" s="147">
        <f>ROUND(I220*H220,2)</f>
        <v>0</v>
      </c>
      <c r="BL220" s="17" t="s">
        <v>265</v>
      </c>
      <c r="BM220" s="146" t="s">
        <v>1423</v>
      </c>
    </row>
    <row r="221" spans="2:65" s="12" customFormat="1">
      <c r="B221" s="148"/>
      <c r="D221" s="149" t="s">
        <v>153</v>
      </c>
      <c r="E221" s="150" t="s">
        <v>1</v>
      </c>
      <c r="F221" s="151" t="s">
        <v>174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1424</v>
      </c>
      <c r="H222" s="158">
        <v>11.138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179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 ht="22.5">
      <c r="B224" s="155"/>
      <c r="D224" s="149" t="s">
        <v>153</v>
      </c>
      <c r="E224" s="156" t="s">
        <v>1</v>
      </c>
      <c r="F224" s="157" t="s">
        <v>1425</v>
      </c>
      <c r="H224" s="158">
        <v>22.995000000000001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5" customFormat="1">
      <c r="B225" s="180"/>
      <c r="D225" s="149" t="s">
        <v>153</v>
      </c>
      <c r="E225" s="181" t="s">
        <v>1</v>
      </c>
      <c r="F225" s="182" t="s">
        <v>182</v>
      </c>
      <c r="H225" s="183">
        <v>34.133000000000003</v>
      </c>
      <c r="I225" s="184"/>
      <c r="L225" s="180"/>
      <c r="M225" s="185"/>
      <c r="T225" s="186"/>
      <c r="AT225" s="181" t="s">
        <v>153</v>
      </c>
      <c r="AU225" s="181" t="s">
        <v>81</v>
      </c>
      <c r="AV225" s="15" t="s">
        <v>151</v>
      </c>
      <c r="AW225" s="15" t="s">
        <v>28</v>
      </c>
      <c r="AX225" s="15" t="s">
        <v>79</v>
      </c>
      <c r="AY225" s="181" t="s">
        <v>144</v>
      </c>
    </row>
    <row r="226" spans="2:65" s="1" customFormat="1" ht="33" customHeight="1">
      <c r="B226" s="133"/>
      <c r="C226" s="134" t="s">
        <v>276</v>
      </c>
      <c r="D226" s="134" t="s">
        <v>147</v>
      </c>
      <c r="E226" s="135" t="s">
        <v>1426</v>
      </c>
      <c r="F226" s="136" t="s">
        <v>1427</v>
      </c>
      <c r="G226" s="137" t="s">
        <v>171</v>
      </c>
      <c r="H226" s="138">
        <v>14.35</v>
      </c>
      <c r="I226" s="139"/>
      <c r="J226" s="140">
        <f>ROUND(I226*H226,2)</f>
        <v>0</v>
      </c>
      <c r="K226" s="141"/>
      <c r="L226" s="32"/>
      <c r="M226" s="142" t="s">
        <v>1</v>
      </c>
      <c r="N226" s="143" t="s">
        <v>36</v>
      </c>
      <c r="P226" s="144">
        <f>O226*H226</f>
        <v>0</v>
      </c>
      <c r="Q226" s="144">
        <v>3.4169999999999999E-2</v>
      </c>
      <c r="R226" s="144">
        <f>Q226*H226</f>
        <v>0.49033949999999998</v>
      </c>
      <c r="S226" s="144">
        <v>0</v>
      </c>
      <c r="T226" s="145">
        <f>S226*H226</f>
        <v>0</v>
      </c>
      <c r="AR226" s="146" t="s">
        <v>265</v>
      </c>
      <c r="AT226" s="146" t="s">
        <v>147</v>
      </c>
      <c r="AU226" s="146" t="s">
        <v>81</v>
      </c>
      <c r="AY226" s="17" t="s">
        <v>144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7" t="s">
        <v>79</v>
      </c>
      <c r="BK226" s="147">
        <f>ROUND(I226*H226,2)</f>
        <v>0</v>
      </c>
      <c r="BL226" s="17" t="s">
        <v>265</v>
      </c>
      <c r="BM226" s="146" t="s">
        <v>1428</v>
      </c>
    </row>
    <row r="227" spans="2:65" s="12" customFormat="1">
      <c r="B227" s="148"/>
      <c r="D227" s="149" t="s">
        <v>153</v>
      </c>
      <c r="E227" s="150" t="s">
        <v>1</v>
      </c>
      <c r="F227" s="151" t="s">
        <v>174</v>
      </c>
      <c r="H227" s="150" t="s">
        <v>1</v>
      </c>
      <c r="I227" s="152"/>
      <c r="L227" s="148"/>
      <c r="M227" s="153"/>
      <c r="T227" s="154"/>
      <c r="AT227" s="150" t="s">
        <v>153</v>
      </c>
      <c r="AU227" s="150" t="s">
        <v>81</v>
      </c>
      <c r="AV227" s="12" t="s">
        <v>79</v>
      </c>
      <c r="AW227" s="12" t="s">
        <v>28</v>
      </c>
      <c r="AX227" s="12" t="s">
        <v>71</v>
      </c>
      <c r="AY227" s="150" t="s">
        <v>144</v>
      </c>
    </row>
    <row r="228" spans="2:65" s="13" customFormat="1">
      <c r="B228" s="155"/>
      <c r="D228" s="149" t="s">
        <v>153</v>
      </c>
      <c r="E228" s="156" t="s">
        <v>1</v>
      </c>
      <c r="F228" s="157" t="s">
        <v>1429</v>
      </c>
      <c r="H228" s="158">
        <v>6.35</v>
      </c>
      <c r="I228" s="159"/>
      <c r="L228" s="155"/>
      <c r="M228" s="160"/>
      <c r="T228" s="161"/>
      <c r="AT228" s="156" t="s">
        <v>153</v>
      </c>
      <c r="AU228" s="156" t="s">
        <v>81</v>
      </c>
      <c r="AV228" s="13" t="s">
        <v>81</v>
      </c>
      <c r="AW228" s="13" t="s">
        <v>28</v>
      </c>
      <c r="AX228" s="13" t="s">
        <v>71</v>
      </c>
      <c r="AY228" s="156" t="s">
        <v>144</v>
      </c>
    </row>
    <row r="229" spans="2:65" s="12" customFormat="1">
      <c r="B229" s="148"/>
      <c r="D229" s="149" t="s">
        <v>153</v>
      </c>
      <c r="E229" s="150" t="s">
        <v>1</v>
      </c>
      <c r="F229" s="151" t="s">
        <v>179</v>
      </c>
      <c r="H229" s="150" t="s">
        <v>1</v>
      </c>
      <c r="I229" s="152"/>
      <c r="L229" s="148"/>
      <c r="M229" s="153"/>
      <c r="T229" s="154"/>
      <c r="AT229" s="150" t="s">
        <v>153</v>
      </c>
      <c r="AU229" s="150" t="s">
        <v>81</v>
      </c>
      <c r="AV229" s="12" t="s">
        <v>79</v>
      </c>
      <c r="AW229" s="12" t="s">
        <v>28</v>
      </c>
      <c r="AX229" s="12" t="s">
        <v>71</v>
      </c>
      <c r="AY229" s="150" t="s">
        <v>144</v>
      </c>
    </row>
    <row r="230" spans="2:65" s="13" customFormat="1">
      <c r="B230" s="155"/>
      <c r="D230" s="149" t="s">
        <v>153</v>
      </c>
      <c r="E230" s="156" t="s">
        <v>1</v>
      </c>
      <c r="F230" s="157" t="s">
        <v>1430</v>
      </c>
      <c r="H230" s="158">
        <v>8</v>
      </c>
      <c r="I230" s="159"/>
      <c r="L230" s="155"/>
      <c r="M230" s="160"/>
      <c r="T230" s="161"/>
      <c r="AT230" s="156" t="s">
        <v>153</v>
      </c>
      <c r="AU230" s="156" t="s">
        <v>81</v>
      </c>
      <c r="AV230" s="13" t="s">
        <v>81</v>
      </c>
      <c r="AW230" s="13" t="s">
        <v>28</v>
      </c>
      <c r="AX230" s="13" t="s">
        <v>71</v>
      </c>
      <c r="AY230" s="156" t="s">
        <v>144</v>
      </c>
    </row>
    <row r="231" spans="2:65" s="15" customFormat="1">
      <c r="B231" s="180"/>
      <c r="D231" s="149" t="s">
        <v>153</v>
      </c>
      <c r="E231" s="181" t="s">
        <v>1</v>
      </c>
      <c r="F231" s="182" t="s">
        <v>182</v>
      </c>
      <c r="H231" s="183">
        <v>14.35</v>
      </c>
      <c r="I231" s="184"/>
      <c r="L231" s="180"/>
      <c r="M231" s="185"/>
      <c r="T231" s="186"/>
      <c r="AT231" s="181" t="s">
        <v>153</v>
      </c>
      <c r="AU231" s="181" t="s">
        <v>81</v>
      </c>
      <c r="AV231" s="15" t="s">
        <v>151</v>
      </c>
      <c r="AW231" s="15" t="s">
        <v>28</v>
      </c>
      <c r="AX231" s="15" t="s">
        <v>79</v>
      </c>
      <c r="AY231" s="181" t="s">
        <v>144</v>
      </c>
    </row>
    <row r="232" spans="2:65" s="1" customFormat="1" ht="33" customHeight="1">
      <c r="B232" s="133"/>
      <c r="C232" s="134" t="s">
        <v>286</v>
      </c>
      <c r="D232" s="134" t="s">
        <v>147</v>
      </c>
      <c r="E232" s="135" t="s">
        <v>1431</v>
      </c>
      <c r="F232" s="136" t="s">
        <v>1432</v>
      </c>
      <c r="G232" s="137" t="s">
        <v>171</v>
      </c>
      <c r="H232" s="138">
        <v>2.25</v>
      </c>
      <c r="I232" s="139"/>
      <c r="J232" s="140">
        <f>ROUND(I232*H232,2)</f>
        <v>0</v>
      </c>
      <c r="K232" s="141"/>
      <c r="L232" s="32"/>
      <c r="M232" s="142" t="s">
        <v>1</v>
      </c>
      <c r="N232" s="143" t="s">
        <v>36</v>
      </c>
      <c r="P232" s="144">
        <f>O232*H232</f>
        <v>0</v>
      </c>
      <c r="Q232" s="144">
        <v>5.9709999999999999E-2</v>
      </c>
      <c r="R232" s="144">
        <f>Q232*H232</f>
        <v>0.13434750000000001</v>
      </c>
      <c r="S232" s="144">
        <v>0</v>
      </c>
      <c r="T232" s="145">
        <f>S232*H232</f>
        <v>0</v>
      </c>
      <c r="AR232" s="146" t="s">
        <v>265</v>
      </c>
      <c r="AT232" s="146" t="s">
        <v>147</v>
      </c>
      <c r="AU232" s="146" t="s">
        <v>81</v>
      </c>
      <c r="AY232" s="17" t="s">
        <v>144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79</v>
      </c>
      <c r="BK232" s="147">
        <f>ROUND(I232*H232,2)</f>
        <v>0</v>
      </c>
      <c r="BL232" s="17" t="s">
        <v>265</v>
      </c>
      <c r="BM232" s="146" t="s">
        <v>1433</v>
      </c>
    </row>
    <row r="233" spans="2:65" s="12" customFormat="1">
      <c r="B233" s="148"/>
      <c r="D233" s="149" t="s">
        <v>153</v>
      </c>
      <c r="E233" s="150" t="s">
        <v>1</v>
      </c>
      <c r="F233" s="151" t="s">
        <v>179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1434</v>
      </c>
      <c r="H234" s="158">
        <v>2.25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5" customFormat="1">
      <c r="B235" s="180"/>
      <c r="D235" s="149" t="s">
        <v>153</v>
      </c>
      <c r="E235" s="181" t="s">
        <v>1</v>
      </c>
      <c r="F235" s="182" t="s">
        <v>182</v>
      </c>
      <c r="H235" s="183">
        <v>2.25</v>
      </c>
      <c r="I235" s="184"/>
      <c r="L235" s="180"/>
      <c r="M235" s="185"/>
      <c r="T235" s="186"/>
      <c r="AT235" s="181" t="s">
        <v>153</v>
      </c>
      <c r="AU235" s="181" t="s">
        <v>81</v>
      </c>
      <c r="AV235" s="15" t="s">
        <v>151</v>
      </c>
      <c r="AW235" s="15" t="s">
        <v>28</v>
      </c>
      <c r="AX235" s="15" t="s">
        <v>79</v>
      </c>
      <c r="AY235" s="181" t="s">
        <v>144</v>
      </c>
    </row>
    <row r="236" spans="2:65" s="1" customFormat="1" ht="21.75" customHeight="1">
      <c r="B236" s="133"/>
      <c r="C236" s="134" t="s">
        <v>293</v>
      </c>
      <c r="D236" s="134" t="s">
        <v>147</v>
      </c>
      <c r="E236" s="135" t="s">
        <v>1435</v>
      </c>
      <c r="F236" s="136" t="s">
        <v>1436</v>
      </c>
      <c r="G236" s="137" t="s">
        <v>279</v>
      </c>
      <c r="H236" s="138">
        <v>41.4</v>
      </c>
      <c r="I236" s="139"/>
      <c r="J236" s="140">
        <f>ROUND(I236*H236,2)</f>
        <v>0</v>
      </c>
      <c r="K236" s="141"/>
      <c r="L236" s="32"/>
      <c r="M236" s="142" t="s">
        <v>1</v>
      </c>
      <c r="N236" s="143" t="s">
        <v>36</v>
      </c>
      <c r="P236" s="144">
        <f>O236*H236</f>
        <v>0</v>
      </c>
      <c r="Q236" s="144">
        <v>5.1900000000000002E-3</v>
      </c>
      <c r="R236" s="144">
        <f>Q236*H236</f>
        <v>0.214866</v>
      </c>
      <c r="S236" s="144">
        <v>0</v>
      </c>
      <c r="T236" s="145">
        <f>S236*H236</f>
        <v>0</v>
      </c>
      <c r="AR236" s="146" t="s">
        <v>265</v>
      </c>
      <c r="AT236" s="146" t="s">
        <v>147</v>
      </c>
      <c r="AU236" s="146" t="s">
        <v>81</v>
      </c>
      <c r="AY236" s="17" t="s">
        <v>144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79</v>
      </c>
      <c r="BK236" s="147">
        <f>ROUND(I236*H236,2)</f>
        <v>0</v>
      </c>
      <c r="BL236" s="17" t="s">
        <v>265</v>
      </c>
      <c r="BM236" s="146" t="s">
        <v>1437</v>
      </c>
    </row>
    <row r="237" spans="2:65" s="12" customFormat="1">
      <c r="B237" s="148"/>
      <c r="D237" s="149" t="s">
        <v>153</v>
      </c>
      <c r="E237" s="150" t="s">
        <v>1</v>
      </c>
      <c r="F237" s="151" t="s">
        <v>1438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1439</v>
      </c>
      <c r="H238" s="158">
        <v>14.85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179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1440</v>
      </c>
      <c r="H240" s="158">
        <v>26.55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5" customFormat="1">
      <c r="B241" s="180"/>
      <c r="D241" s="149" t="s">
        <v>153</v>
      </c>
      <c r="E241" s="181" t="s">
        <v>1</v>
      </c>
      <c r="F241" s="182" t="s">
        <v>182</v>
      </c>
      <c r="H241" s="183">
        <v>41.4</v>
      </c>
      <c r="I241" s="184"/>
      <c r="L241" s="180"/>
      <c r="M241" s="185"/>
      <c r="T241" s="186"/>
      <c r="AT241" s="181" t="s">
        <v>153</v>
      </c>
      <c r="AU241" s="181" t="s">
        <v>81</v>
      </c>
      <c r="AV241" s="15" t="s">
        <v>151</v>
      </c>
      <c r="AW241" s="15" t="s">
        <v>28</v>
      </c>
      <c r="AX241" s="15" t="s">
        <v>79</v>
      </c>
      <c r="AY241" s="181" t="s">
        <v>144</v>
      </c>
    </row>
    <row r="242" spans="2:65" s="1" customFormat="1" ht="44.25" customHeight="1">
      <c r="B242" s="133"/>
      <c r="C242" s="134" t="s">
        <v>298</v>
      </c>
      <c r="D242" s="134" t="s">
        <v>147</v>
      </c>
      <c r="E242" s="135" t="s">
        <v>1441</v>
      </c>
      <c r="F242" s="136" t="s">
        <v>1442</v>
      </c>
      <c r="G242" s="137" t="s">
        <v>171</v>
      </c>
      <c r="H242" s="138">
        <v>17.882999999999999</v>
      </c>
      <c r="I242" s="139"/>
      <c r="J242" s="140">
        <f>ROUND(I242*H242,2)</f>
        <v>0</v>
      </c>
      <c r="K242" s="141"/>
      <c r="L242" s="32"/>
      <c r="M242" s="142" t="s">
        <v>1</v>
      </c>
      <c r="N242" s="143" t="s">
        <v>36</v>
      </c>
      <c r="P242" s="144">
        <f>O242*H242</f>
        <v>0</v>
      </c>
      <c r="Q242" s="144">
        <v>1.7809999999999999E-2</v>
      </c>
      <c r="R242" s="144">
        <f>Q242*H242</f>
        <v>0.31849622999999999</v>
      </c>
      <c r="S242" s="144">
        <v>0</v>
      </c>
      <c r="T242" s="145">
        <f>S242*H242</f>
        <v>0</v>
      </c>
      <c r="AR242" s="146" t="s">
        <v>265</v>
      </c>
      <c r="AT242" s="146" t="s">
        <v>147</v>
      </c>
      <c r="AU242" s="146" t="s">
        <v>81</v>
      </c>
      <c r="AY242" s="17" t="s">
        <v>144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7" t="s">
        <v>79</v>
      </c>
      <c r="BK242" s="147">
        <f>ROUND(I242*H242,2)</f>
        <v>0</v>
      </c>
      <c r="BL242" s="17" t="s">
        <v>265</v>
      </c>
      <c r="BM242" s="146" t="s">
        <v>1443</v>
      </c>
    </row>
    <row r="243" spans="2:65" s="12" customFormat="1">
      <c r="B243" s="148"/>
      <c r="D243" s="149" t="s">
        <v>153</v>
      </c>
      <c r="E243" s="150" t="s">
        <v>1</v>
      </c>
      <c r="F243" s="151" t="s">
        <v>174</v>
      </c>
      <c r="H243" s="150" t="s">
        <v>1</v>
      </c>
      <c r="I243" s="152"/>
      <c r="L243" s="148"/>
      <c r="M243" s="153"/>
      <c r="T243" s="154"/>
      <c r="AT243" s="150" t="s">
        <v>153</v>
      </c>
      <c r="AU243" s="150" t="s">
        <v>81</v>
      </c>
      <c r="AV243" s="12" t="s">
        <v>79</v>
      </c>
      <c r="AW243" s="12" t="s">
        <v>28</v>
      </c>
      <c r="AX243" s="12" t="s">
        <v>71</v>
      </c>
      <c r="AY243" s="150" t="s">
        <v>144</v>
      </c>
    </row>
    <row r="244" spans="2:65" s="13" customFormat="1">
      <c r="B244" s="155"/>
      <c r="D244" s="149" t="s">
        <v>153</v>
      </c>
      <c r="E244" s="156" t="s">
        <v>1</v>
      </c>
      <c r="F244" s="157" t="s">
        <v>1444</v>
      </c>
      <c r="H244" s="158">
        <v>12.263</v>
      </c>
      <c r="I244" s="159"/>
      <c r="L244" s="155"/>
      <c r="M244" s="160"/>
      <c r="T244" s="161"/>
      <c r="AT244" s="156" t="s">
        <v>153</v>
      </c>
      <c r="AU244" s="156" t="s">
        <v>81</v>
      </c>
      <c r="AV244" s="13" t="s">
        <v>81</v>
      </c>
      <c r="AW244" s="13" t="s">
        <v>28</v>
      </c>
      <c r="AX244" s="13" t="s">
        <v>71</v>
      </c>
      <c r="AY244" s="156" t="s">
        <v>144</v>
      </c>
    </row>
    <row r="245" spans="2:65" s="12" customFormat="1">
      <c r="B245" s="148"/>
      <c r="D245" s="149" t="s">
        <v>153</v>
      </c>
      <c r="E245" s="150" t="s">
        <v>1</v>
      </c>
      <c r="F245" s="151" t="s">
        <v>179</v>
      </c>
      <c r="H245" s="150" t="s">
        <v>1</v>
      </c>
      <c r="I245" s="152"/>
      <c r="L245" s="148"/>
      <c r="M245" s="153"/>
      <c r="T245" s="154"/>
      <c r="AT245" s="150" t="s">
        <v>153</v>
      </c>
      <c r="AU245" s="150" t="s">
        <v>81</v>
      </c>
      <c r="AV245" s="12" t="s">
        <v>79</v>
      </c>
      <c r="AW245" s="12" t="s">
        <v>28</v>
      </c>
      <c r="AX245" s="12" t="s">
        <v>71</v>
      </c>
      <c r="AY245" s="150" t="s">
        <v>144</v>
      </c>
    </row>
    <row r="246" spans="2:65" s="13" customFormat="1">
      <c r="B246" s="155"/>
      <c r="D246" s="149" t="s">
        <v>153</v>
      </c>
      <c r="E246" s="156" t="s">
        <v>1</v>
      </c>
      <c r="F246" s="157" t="s">
        <v>1445</v>
      </c>
      <c r="H246" s="158">
        <v>5.62</v>
      </c>
      <c r="I246" s="159"/>
      <c r="L246" s="155"/>
      <c r="M246" s="160"/>
      <c r="T246" s="161"/>
      <c r="AT246" s="156" t="s">
        <v>153</v>
      </c>
      <c r="AU246" s="156" t="s">
        <v>81</v>
      </c>
      <c r="AV246" s="13" t="s">
        <v>81</v>
      </c>
      <c r="AW246" s="13" t="s">
        <v>28</v>
      </c>
      <c r="AX246" s="13" t="s">
        <v>71</v>
      </c>
      <c r="AY246" s="156" t="s">
        <v>144</v>
      </c>
    </row>
    <row r="247" spans="2:65" s="15" customFormat="1">
      <c r="B247" s="180"/>
      <c r="D247" s="149" t="s">
        <v>153</v>
      </c>
      <c r="E247" s="181" t="s">
        <v>1</v>
      </c>
      <c r="F247" s="182" t="s">
        <v>182</v>
      </c>
      <c r="H247" s="183">
        <v>17.882999999999999</v>
      </c>
      <c r="I247" s="184"/>
      <c r="L247" s="180"/>
      <c r="M247" s="185"/>
      <c r="T247" s="186"/>
      <c r="AT247" s="181" t="s">
        <v>153</v>
      </c>
      <c r="AU247" s="181" t="s">
        <v>81</v>
      </c>
      <c r="AV247" s="15" t="s">
        <v>151</v>
      </c>
      <c r="AW247" s="15" t="s">
        <v>28</v>
      </c>
      <c r="AX247" s="15" t="s">
        <v>79</v>
      </c>
      <c r="AY247" s="181" t="s">
        <v>144</v>
      </c>
    </row>
    <row r="248" spans="2:65" s="1" customFormat="1" ht="44.25" customHeight="1">
      <c r="B248" s="133"/>
      <c r="C248" s="134" t="s">
        <v>7</v>
      </c>
      <c r="D248" s="134" t="s">
        <v>147</v>
      </c>
      <c r="E248" s="135" t="s">
        <v>1446</v>
      </c>
      <c r="F248" s="136" t="s">
        <v>1447</v>
      </c>
      <c r="G248" s="137" t="s">
        <v>171</v>
      </c>
      <c r="H248" s="138">
        <v>8.06</v>
      </c>
      <c r="I248" s="139"/>
      <c r="J248" s="140">
        <f>ROUND(I248*H248,2)</f>
        <v>0</v>
      </c>
      <c r="K248" s="141"/>
      <c r="L248" s="32"/>
      <c r="M248" s="142" t="s">
        <v>1</v>
      </c>
      <c r="N248" s="143" t="s">
        <v>36</v>
      </c>
      <c r="P248" s="144">
        <f>O248*H248</f>
        <v>0</v>
      </c>
      <c r="Q248" s="144">
        <v>3.0720000000000001E-2</v>
      </c>
      <c r="R248" s="144">
        <f>Q248*H248</f>
        <v>0.24760320000000002</v>
      </c>
      <c r="S248" s="144">
        <v>0</v>
      </c>
      <c r="T248" s="145">
        <f>S248*H248</f>
        <v>0</v>
      </c>
      <c r="AR248" s="146" t="s">
        <v>265</v>
      </c>
      <c r="AT248" s="146" t="s">
        <v>147</v>
      </c>
      <c r="AU248" s="146" t="s">
        <v>81</v>
      </c>
      <c r="AY248" s="17" t="s">
        <v>144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7" t="s">
        <v>79</v>
      </c>
      <c r="BK248" s="147">
        <f>ROUND(I248*H248,2)</f>
        <v>0</v>
      </c>
      <c r="BL248" s="17" t="s">
        <v>265</v>
      </c>
      <c r="BM248" s="146" t="s">
        <v>1448</v>
      </c>
    </row>
    <row r="249" spans="2:65" s="12" customFormat="1">
      <c r="B249" s="148"/>
      <c r="D249" s="149" t="s">
        <v>153</v>
      </c>
      <c r="E249" s="150" t="s">
        <v>1</v>
      </c>
      <c r="F249" s="151" t="s">
        <v>174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1449</v>
      </c>
      <c r="H250" s="158">
        <v>3.64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2" customFormat="1">
      <c r="B251" s="148"/>
      <c r="D251" s="149" t="s">
        <v>153</v>
      </c>
      <c r="E251" s="150" t="s">
        <v>1</v>
      </c>
      <c r="F251" s="151" t="s">
        <v>179</v>
      </c>
      <c r="H251" s="150" t="s">
        <v>1</v>
      </c>
      <c r="I251" s="152"/>
      <c r="L251" s="148"/>
      <c r="M251" s="153"/>
      <c r="T251" s="154"/>
      <c r="AT251" s="150" t="s">
        <v>153</v>
      </c>
      <c r="AU251" s="150" t="s">
        <v>81</v>
      </c>
      <c r="AV251" s="12" t="s">
        <v>79</v>
      </c>
      <c r="AW251" s="12" t="s">
        <v>28</v>
      </c>
      <c r="AX251" s="12" t="s">
        <v>71</v>
      </c>
      <c r="AY251" s="150" t="s">
        <v>144</v>
      </c>
    </row>
    <row r="252" spans="2:65" s="13" customFormat="1">
      <c r="B252" s="155"/>
      <c r="D252" s="149" t="s">
        <v>153</v>
      </c>
      <c r="E252" s="156" t="s">
        <v>1</v>
      </c>
      <c r="F252" s="157" t="s">
        <v>1450</v>
      </c>
      <c r="H252" s="158">
        <v>4.42</v>
      </c>
      <c r="I252" s="159"/>
      <c r="L252" s="155"/>
      <c r="M252" s="160"/>
      <c r="T252" s="161"/>
      <c r="AT252" s="156" t="s">
        <v>153</v>
      </c>
      <c r="AU252" s="156" t="s">
        <v>81</v>
      </c>
      <c r="AV252" s="13" t="s">
        <v>81</v>
      </c>
      <c r="AW252" s="13" t="s">
        <v>28</v>
      </c>
      <c r="AX252" s="13" t="s">
        <v>71</v>
      </c>
      <c r="AY252" s="156" t="s">
        <v>144</v>
      </c>
    </row>
    <row r="253" spans="2:65" s="15" customFormat="1">
      <c r="B253" s="180"/>
      <c r="D253" s="149" t="s">
        <v>153</v>
      </c>
      <c r="E253" s="181" t="s">
        <v>1</v>
      </c>
      <c r="F253" s="182" t="s">
        <v>182</v>
      </c>
      <c r="H253" s="183">
        <v>8.06</v>
      </c>
      <c r="I253" s="184"/>
      <c r="L253" s="180"/>
      <c r="M253" s="185"/>
      <c r="T253" s="186"/>
      <c r="AT253" s="181" t="s">
        <v>153</v>
      </c>
      <c r="AU253" s="181" t="s">
        <v>81</v>
      </c>
      <c r="AV253" s="15" t="s">
        <v>151</v>
      </c>
      <c r="AW253" s="15" t="s">
        <v>28</v>
      </c>
      <c r="AX253" s="15" t="s">
        <v>79</v>
      </c>
      <c r="AY253" s="181" t="s">
        <v>144</v>
      </c>
    </row>
    <row r="254" spans="2:65" s="1" customFormat="1" ht="24.2" customHeight="1">
      <c r="B254" s="133"/>
      <c r="C254" s="134" t="s">
        <v>308</v>
      </c>
      <c r="D254" s="134" t="s">
        <v>147</v>
      </c>
      <c r="E254" s="135" t="s">
        <v>1451</v>
      </c>
      <c r="F254" s="136" t="s">
        <v>1452</v>
      </c>
      <c r="G254" s="137" t="s">
        <v>171</v>
      </c>
      <c r="H254" s="138">
        <v>5.89</v>
      </c>
      <c r="I254" s="139"/>
      <c r="J254" s="140">
        <f>ROUND(I254*H254,2)</f>
        <v>0</v>
      </c>
      <c r="K254" s="141"/>
      <c r="L254" s="32"/>
      <c r="M254" s="142" t="s">
        <v>1</v>
      </c>
      <c r="N254" s="143" t="s">
        <v>36</v>
      </c>
      <c r="P254" s="144">
        <f>O254*H254</f>
        <v>0</v>
      </c>
      <c r="Q254" s="144">
        <v>1.259E-2</v>
      </c>
      <c r="R254" s="144">
        <f>Q254*H254</f>
        <v>7.4155100000000002E-2</v>
      </c>
      <c r="S254" s="144">
        <v>0</v>
      </c>
      <c r="T254" s="145">
        <f>S254*H254</f>
        <v>0</v>
      </c>
      <c r="AR254" s="146" t="s">
        <v>265</v>
      </c>
      <c r="AT254" s="146" t="s">
        <v>147</v>
      </c>
      <c r="AU254" s="146" t="s">
        <v>81</v>
      </c>
      <c r="AY254" s="17" t="s">
        <v>144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7" t="s">
        <v>79</v>
      </c>
      <c r="BK254" s="147">
        <f>ROUND(I254*H254,2)</f>
        <v>0</v>
      </c>
      <c r="BL254" s="17" t="s">
        <v>265</v>
      </c>
      <c r="BM254" s="146" t="s">
        <v>1453</v>
      </c>
    </row>
    <row r="255" spans="2:65" s="12" customFormat="1">
      <c r="B255" s="148"/>
      <c r="D255" s="149" t="s">
        <v>153</v>
      </c>
      <c r="E255" s="150" t="s">
        <v>1</v>
      </c>
      <c r="F255" s="151" t="s">
        <v>174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2" customFormat="1">
      <c r="B256" s="148"/>
      <c r="D256" s="149" t="s">
        <v>153</v>
      </c>
      <c r="E256" s="150" t="s">
        <v>1</v>
      </c>
      <c r="F256" s="151" t="s">
        <v>270</v>
      </c>
      <c r="H256" s="150" t="s">
        <v>1</v>
      </c>
      <c r="I256" s="152"/>
      <c r="L256" s="148"/>
      <c r="M256" s="153"/>
      <c r="T256" s="154"/>
      <c r="AT256" s="150" t="s">
        <v>153</v>
      </c>
      <c r="AU256" s="150" t="s">
        <v>81</v>
      </c>
      <c r="AV256" s="12" t="s">
        <v>79</v>
      </c>
      <c r="AW256" s="12" t="s">
        <v>28</v>
      </c>
      <c r="AX256" s="12" t="s">
        <v>71</v>
      </c>
      <c r="AY256" s="150" t="s">
        <v>144</v>
      </c>
    </row>
    <row r="257" spans="2:65" s="13" customFormat="1">
      <c r="B257" s="155"/>
      <c r="D257" s="149" t="s">
        <v>153</v>
      </c>
      <c r="E257" s="156" t="s">
        <v>1</v>
      </c>
      <c r="F257" s="157" t="s">
        <v>1454</v>
      </c>
      <c r="H257" s="158">
        <v>2.65</v>
      </c>
      <c r="I257" s="159"/>
      <c r="L257" s="155"/>
      <c r="M257" s="160"/>
      <c r="T257" s="161"/>
      <c r="AT257" s="156" t="s">
        <v>153</v>
      </c>
      <c r="AU257" s="156" t="s">
        <v>81</v>
      </c>
      <c r="AV257" s="13" t="s">
        <v>81</v>
      </c>
      <c r="AW257" s="13" t="s">
        <v>28</v>
      </c>
      <c r="AX257" s="13" t="s">
        <v>71</v>
      </c>
      <c r="AY257" s="156" t="s">
        <v>144</v>
      </c>
    </row>
    <row r="258" spans="2:65" s="14" customFormat="1">
      <c r="B258" s="173"/>
      <c r="D258" s="149" t="s">
        <v>153</v>
      </c>
      <c r="E258" s="174" t="s">
        <v>1</v>
      </c>
      <c r="F258" s="175" t="s">
        <v>178</v>
      </c>
      <c r="H258" s="176">
        <v>2.65</v>
      </c>
      <c r="I258" s="177"/>
      <c r="L258" s="173"/>
      <c r="M258" s="178"/>
      <c r="T258" s="179"/>
      <c r="AT258" s="174" t="s">
        <v>153</v>
      </c>
      <c r="AU258" s="174" t="s">
        <v>81</v>
      </c>
      <c r="AV258" s="14" t="s">
        <v>145</v>
      </c>
      <c r="AW258" s="14" t="s">
        <v>28</v>
      </c>
      <c r="AX258" s="14" t="s">
        <v>71</v>
      </c>
      <c r="AY258" s="174" t="s">
        <v>144</v>
      </c>
    </row>
    <row r="259" spans="2:65" s="12" customFormat="1">
      <c r="B259" s="148"/>
      <c r="D259" s="149" t="s">
        <v>153</v>
      </c>
      <c r="E259" s="150" t="s">
        <v>1</v>
      </c>
      <c r="F259" s="151" t="s">
        <v>179</v>
      </c>
      <c r="H259" s="150" t="s">
        <v>1</v>
      </c>
      <c r="I259" s="152"/>
      <c r="L259" s="148"/>
      <c r="M259" s="153"/>
      <c r="T259" s="154"/>
      <c r="AT259" s="150" t="s">
        <v>153</v>
      </c>
      <c r="AU259" s="150" t="s">
        <v>81</v>
      </c>
      <c r="AV259" s="12" t="s">
        <v>79</v>
      </c>
      <c r="AW259" s="12" t="s">
        <v>28</v>
      </c>
      <c r="AX259" s="12" t="s">
        <v>71</v>
      </c>
      <c r="AY259" s="150" t="s">
        <v>144</v>
      </c>
    </row>
    <row r="260" spans="2:65" s="12" customFormat="1">
      <c r="B260" s="148"/>
      <c r="D260" s="149" t="s">
        <v>153</v>
      </c>
      <c r="E260" s="150" t="s">
        <v>1</v>
      </c>
      <c r="F260" s="151" t="s">
        <v>272</v>
      </c>
      <c r="H260" s="150" t="s">
        <v>1</v>
      </c>
      <c r="I260" s="152"/>
      <c r="L260" s="148"/>
      <c r="M260" s="153"/>
      <c r="T260" s="154"/>
      <c r="AT260" s="150" t="s">
        <v>153</v>
      </c>
      <c r="AU260" s="150" t="s">
        <v>81</v>
      </c>
      <c r="AV260" s="12" t="s">
        <v>79</v>
      </c>
      <c r="AW260" s="12" t="s">
        <v>28</v>
      </c>
      <c r="AX260" s="12" t="s">
        <v>71</v>
      </c>
      <c r="AY260" s="150" t="s">
        <v>144</v>
      </c>
    </row>
    <row r="261" spans="2:65" s="13" customFormat="1">
      <c r="B261" s="155"/>
      <c r="D261" s="149" t="s">
        <v>153</v>
      </c>
      <c r="E261" s="156" t="s">
        <v>1</v>
      </c>
      <c r="F261" s="157" t="s">
        <v>1455</v>
      </c>
      <c r="H261" s="158">
        <v>3.24</v>
      </c>
      <c r="I261" s="159"/>
      <c r="L261" s="155"/>
      <c r="M261" s="160"/>
      <c r="T261" s="161"/>
      <c r="AT261" s="156" t="s">
        <v>153</v>
      </c>
      <c r="AU261" s="156" t="s">
        <v>81</v>
      </c>
      <c r="AV261" s="13" t="s">
        <v>81</v>
      </c>
      <c r="AW261" s="13" t="s">
        <v>28</v>
      </c>
      <c r="AX261" s="13" t="s">
        <v>71</v>
      </c>
      <c r="AY261" s="156" t="s">
        <v>144</v>
      </c>
    </row>
    <row r="262" spans="2:65" s="14" customFormat="1">
      <c r="B262" s="173"/>
      <c r="D262" s="149" t="s">
        <v>153</v>
      </c>
      <c r="E262" s="174" t="s">
        <v>1</v>
      </c>
      <c r="F262" s="175" t="s">
        <v>178</v>
      </c>
      <c r="H262" s="176">
        <v>3.24</v>
      </c>
      <c r="I262" s="177"/>
      <c r="L262" s="173"/>
      <c r="M262" s="178"/>
      <c r="T262" s="179"/>
      <c r="AT262" s="174" t="s">
        <v>153</v>
      </c>
      <c r="AU262" s="174" t="s">
        <v>81</v>
      </c>
      <c r="AV262" s="14" t="s">
        <v>145</v>
      </c>
      <c r="AW262" s="14" t="s">
        <v>28</v>
      </c>
      <c r="AX262" s="14" t="s">
        <v>71</v>
      </c>
      <c r="AY262" s="174" t="s">
        <v>144</v>
      </c>
    </row>
    <row r="263" spans="2:65" s="15" customFormat="1">
      <c r="B263" s="180"/>
      <c r="D263" s="149" t="s">
        <v>153</v>
      </c>
      <c r="E263" s="181" t="s">
        <v>1</v>
      </c>
      <c r="F263" s="182" t="s">
        <v>182</v>
      </c>
      <c r="H263" s="183">
        <v>5.89</v>
      </c>
      <c r="I263" s="184"/>
      <c r="L263" s="180"/>
      <c r="M263" s="185"/>
      <c r="T263" s="186"/>
      <c r="AT263" s="181" t="s">
        <v>153</v>
      </c>
      <c r="AU263" s="181" t="s">
        <v>81</v>
      </c>
      <c r="AV263" s="15" t="s">
        <v>151</v>
      </c>
      <c r="AW263" s="15" t="s">
        <v>28</v>
      </c>
      <c r="AX263" s="15" t="s">
        <v>79</v>
      </c>
      <c r="AY263" s="181" t="s">
        <v>144</v>
      </c>
    </row>
    <row r="264" spans="2:65" s="1" customFormat="1" ht="16.5" customHeight="1">
      <c r="B264" s="133"/>
      <c r="C264" s="134" t="s">
        <v>315</v>
      </c>
      <c r="D264" s="134" t="s">
        <v>147</v>
      </c>
      <c r="E264" s="135" t="s">
        <v>1456</v>
      </c>
      <c r="F264" s="136" t="s">
        <v>1457</v>
      </c>
      <c r="G264" s="137" t="s">
        <v>171</v>
      </c>
      <c r="H264" s="138">
        <v>6.3579999999999997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1E-4</v>
      </c>
      <c r="R264" s="144">
        <f>Q264*H264</f>
        <v>6.3579999999999995E-4</v>
      </c>
      <c r="S264" s="144">
        <v>0</v>
      </c>
      <c r="T264" s="145">
        <f>S264*H264</f>
        <v>0</v>
      </c>
      <c r="AR264" s="146" t="s">
        <v>265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265</v>
      </c>
      <c r="BM264" s="146" t="s">
        <v>1458</v>
      </c>
    </row>
    <row r="265" spans="2:65" s="13" customFormat="1">
      <c r="B265" s="155"/>
      <c r="D265" s="149" t="s">
        <v>153</v>
      </c>
      <c r="E265" s="156" t="s">
        <v>1</v>
      </c>
      <c r="F265" s="157" t="s">
        <v>1459</v>
      </c>
      <c r="H265" s="158">
        <v>6.3579999999999997</v>
      </c>
      <c r="I265" s="159"/>
      <c r="L265" s="155"/>
      <c r="M265" s="160"/>
      <c r="T265" s="161"/>
      <c r="AT265" s="156" t="s">
        <v>153</v>
      </c>
      <c r="AU265" s="156" t="s">
        <v>81</v>
      </c>
      <c r="AV265" s="13" t="s">
        <v>81</v>
      </c>
      <c r="AW265" s="13" t="s">
        <v>28</v>
      </c>
      <c r="AX265" s="13" t="s">
        <v>79</v>
      </c>
      <c r="AY265" s="156" t="s">
        <v>144</v>
      </c>
    </row>
    <row r="266" spans="2:65" s="1" customFormat="1" ht="21.75" customHeight="1">
      <c r="B266" s="133"/>
      <c r="C266" s="134" t="s">
        <v>321</v>
      </c>
      <c r="D266" s="134" t="s">
        <v>147</v>
      </c>
      <c r="E266" s="135" t="s">
        <v>1460</v>
      </c>
      <c r="F266" s="136" t="s">
        <v>1461</v>
      </c>
      <c r="G266" s="137" t="s">
        <v>171</v>
      </c>
      <c r="H266" s="138">
        <v>6.3579999999999997</v>
      </c>
      <c r="I266" s="139"/>
      <c r="J266" s="140">
        <f>ROUND(I266*H266,2)</f>
        <v>0</v>
      </c>
      <c r="K266" s="141"/>
      <c r="L266" s="32"/>
      <c r="M266" s="142" t="s">
        <v>1</v>
      </c>
      <c r="N266" s="143" t="s">
        <v>36</v>
      </c>
      <c r="P266" s="144">
        <f>O266*H266</f>
        <v>0</v>
      </c>
      <c r="Q266" s="144">
        <v>6.9999999999999999E-4</v>
      </c>
      <c r="R266" s="144">
        <f>Q266*H266</f>
        <v>4.4505999999999999E-3</v>
      </c>
      <c r="S266" s="144">
        <v>0</v>
      </c>
      <c r="T266" s="145">
        <f>S266*H266</f>
        <v>0</v>
      </c>
      <c r="AR266" s="146" t="s">
        <v>265</v>
      </c>
      <c r="AT266" s="146" t="s">
        <v>147</v>
      </c>
      <c r="AU266" s="146" t="s">
        <v>81</v>
      </c>
      <c r="AY266" s="17" t="s">
        <v>144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79</v>
      </c>
      <c r="BK266" s="147">
        <f>ROUND(I266*H266,2)</f>
        <v>0</v>
      </c>
      <c r="BL266" s="17" t="s">
        <v>265</v>
      </c>
      <c r="BM266" s="146" t="s">
        <v>1462</v>
      </c>
    </row>
    <row r="267" spans="2:65" s="1" customFormat="1" ht="21.75" customHeight="1">
      <c r="B267" s="133"/>
      <c r="C267" s="134" t="s">
        <v>326</v>
      </c>
      <c r="D267" s="134" t="s">
        <v>147</v>
      </c>
      <c r="E267" s="135" t="s">
        <v>1463</v>
      </c>
      <c r="F267" s="136" t="s">
        <v>1464</v>
      </c>
      <c r="G267" s="137" t="s">
        <v>279</v>
      </c>
      <c r="H267" s="138">
        <v>1.17</v>
      </c>
      <c r="I267" s="139"/>
      <c r="J267" s="140">
        <f>ROUND(I267*H267,2)</f>
        <v>0</v>
      </c>
      <c r="K267" s="141"/>
      <c r="L267" s="32"/>
      <c r="M267" s="142" t="s">
        <v>1</v>
      </c>
      <c r="N267" s="143" t="s">
        <v>36</v>
      </c>
      <c r="P267" s="144">
        <f>O267*H267</f>
        <v>0</v>
      </c>
      <c r="Q267" s="144">
        <v>5.1500000000000001E-3</v>
      </c>
      <c r="R267" s="144">
        <f>Q267*H267</f>
        <v>6.0254999999999996E-3</v>
      </c>
      <c r="S267" s="144">
        <v>0</v>
      </c>
      <c r="T267" s="145">
        <f>S267*H267</f>
        <v>0</v>
      </c>
      <c r="AR267" s="146" t="s">
        <v>265</v>
      </c>
      <c r="AT267" s="146" t="s">
        <v>147</v>
      </c>
      <c r="AU267" s="146" t="s">
        <v>81</v>
      </c>
      <c r="AY267" s="17" t="s">
        <v>144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79</v>
      </c>
      <c r="BK267" s="147">
        <f>ROUND(I267*H267,2)</f>
        <v>0</v>
      </c>
      <c r="BL267" s="17" t="s">
        <v>265</v>
      </c>
      <c r="BM267" s="146" t="s">
        <v>1465</v>
      </c>
    </row>
    <row r="268" spans="2:65" s="12" customFormat="1">
      <c r="B268" s="148"/>
      <c r="D268" s="149" t="s">
        <v>153</v>
      </c>
      <c r="E268" s="150" t="s">
        <v>1</v>
      </c>
      <c r="F268" s="151" t="s">
        <v>1466</v>
      </c>
      <c r="H268" s="150" t="s">
        <v>1</v>
      </c>
      <c r="I268" s="152"/>
      <c r="L268" s="148"/>
      <c r="M268" s="153"/>
      <c r="T268" s="154"/>
      <c r="AT268" s="150" t="s">
        <v>153</v>
      </c>
      <c r="AU268" s="150" t="s">
        <v>81</v>
      </c>
      <c r="AV268" s="12" t="s">
        <v>79</v>
      </c>
      <c r="AW268" s="12" t="s">
        <v>28</v>
      </c>
      <c r="AX268" s="12" t="s">
        <v>71</v>
      </c>
      <c r="AY268" s="150" t="s">
        <v>144</v>
      </c>
    </row>
    <row r="269" spans="2:65" s="13" customFormat="1">
      <c r="B269" s="155"/>
      <c r="D269" s="149" t="s">
        <v>153</v>
      </c>
      <c r="E269" s="156" t="s">
        <v>1</v>
      </c>
      <c r="F269" s="157" t="s">
        <v>1467</v>
      </c>
      <c r="H269" s="158">
        <v>1.17</v>
      </c>
      <c r="I269" s="159"/>
      <c r="L269" s="155"/>
      <c r="M269" s="160"/>
      <c r="T269" s="161"/>
      <c r="AT269" s="156" t="s">
        <v>153</v>
      </c>
      <c r="AU269" s="156" t="s">
        <v>81</v>
      </c>
      <c r="AV269" s="13" t="s">
        <v>81</v>
      </c>
      <c r="AW269" s="13" t="s">
        <v>28</v>
      </c>
      <c r="AX269" s="13" t="s">
        <v>79</v>
      </c>
      <c r="AY269" s="156" t="s">
        <v>144</v>
      </c>
    </row>
    <row r="270" spans="2:65" s="1" customFormat="1" ht="24.2" customHeight="1">
      <c r="B270" s="133"/>
      <c r="C270" s="134" t="s">
        <v>330</v>
      </c>
      <c r="D270" s="134" t="s">
        <v>147</v>
      </c>
      <c r="E270" s="135" t="s">
        <v>1468</v>
      </c>
      <c r="F270" s="136" t="s">
        <v>1469</v>
      </c>
      <c r="G270" s="137" t="s">
        <v>318</v>
      </c>
      <c r="H270" s="138">
        <v>1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3.0000000000000001E-5</v>
      </c>
      <c r="R270" s="144">
        <f>Q270*H270</f>
        <v>3.0000000000000001E-5</v>
      </c>
      <c r="S270" s="144">
        <v>0</v>
      </c>
      <c r="T270" s="145">
        <f>S270*H270</f>
        <v>0</v>
      </c>
      <c r="AR270" s="146" t="s">
        <v>265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265</v>
      </c>
      <c r="BM270" s="146" t="s">
        <v>1470</v>
      </c>
    </row>
    <row r="271" spans="2:65" s="1" customFormat="1" ht="24.2" customHeight="1">
      <c r="B271" s="133"/>
      <c r="C271" s="162" t="s">
        <v>334</v>
      </c>
      <c r="D271" s="162" t="s">
        <v>163</v>
      </c>
      <c r="E271" s="163" t="s">
        <v>1471</v>
      </c>
      <c r="F271" s="164" t="s">
        <v>1472</v>
      </c>
      <c r="G271" s="165" t="s">
        <v>318</v>
      </c>
      <c r="H271" s="166">
        <v>1</v>
      </c>
      <c r="I271" s="167"/>
      <c r="J271" s="168">
        <f>ROUND(I271*H271,2)</f>
        <v>0</v>
      </c>
      <c r="K271" s="169"/>
      <c r="L271" s="170"/>
      <c r="M271" s="171" t="s">
        <v>1</v>
      </c>
      <c r="N271" s="172" t="s">
        <v>36</v>
      </c>
      <c r="P271" s="144">
        <f>O271*H271</f>
        <v>0</v>
      </c>
      <c r="Q271" s="144">
        <v>4.1999999999999997E-3</v>
      </c>
      <c r="R271" s="144">
        <f>Q271*H271</f>
        <v>4.1999999999999997E-3</v>
      </c>
      <c r="S271" s="144">
        <v>0</v>
      </c>
      <c r="T271" s="145">
        <f>S271*H271</f>
        <v>0</v>
      </c>
      <c r="AR271" s="146" t="s">
        <v>355</v>
      </c>
      <c r="AT271" s="146" t="s">
        <v>163</v>
      </c>
      <c r="AU271" s="146" t="s">
        <v>81</v>
      </c>
      <c r="AY271" s="17" t="s">
        <v>144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79</v>
      </c>
      <c r="BK271" s="147">
        <f>ROUND(I271*H271,2)</f>
        <v>0</v>
      </c>
      <c r="BL271" s="17" t="s">
        <v>265</v>
      </c>
      <c r="BM271" s="146" t="s">
        <v>1473</v>
      </c>
    </row>
    <row r="272" spans="2:65" s="1" customFormat="1" ht="21.75" customHeight="1">
      <c r="B272" s="133"/>
      <c r="C272" s="134" t="s">
        <v>338</v>
      </c>
      <c r="D272" s="134" t="s">
        <v>147</v>
      </c>
      <c r="E272" s="135" t="s">
        <v>1474</v>
      </c>
      <c r="F272" s="136" t="s">
        <v>1475</v>
      </c>
      <c r="G272" s="137" t="s">
        <v>318</v>
      </c>
      <c r="H272" s="138">
        <v>6</v>
      </c>
      <c r="I272" s="139"/>
      <c r="J272" s="140">
        <f>ROUND(I272*H272,2)</f>
        <v>0</v>
      </c>
      <c r="K272" s="141"/>
      <c r="L272" s="32"/>
      <c r="M272" s="142" t="s">
        <v>1</v>
      </c>
      <c r="N272" s="143" t="s">
        <v>36</v>
      </c>
      <c r="P272" s="144">
        <f>O272*H272</f>
        <v>0</v>
      </c>
      <c r="Q272" s="144">
        <v>2.2000000000000001E-4</v>
      </c>
      <c r="R272" s="144">
        <f>Q272*H272</f>
        <v>1.32E-3</v>
      </c>
      <c r="S272" s="144">
        <v>0</v>
      </c>
      <c r="T272" s="145">
        <f>S272*H272</f>
        <v>0</v>
      </c>
      <c r="AR272" s="146" t="s">
        <v>265</v>
      </c>
      <c r="AT272" s="146" t="s">
        <v>147</v>
      </c>
      <c r="AU272" s="146" t="s">
        <v>81</v>
      </c>
      <c r="AY272" s="17" t="s">
        <v>144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7" t="s">
        <v>79</v>
      </c>
      <c r="BK272" s="147">
        <f>ROUND(I272*H272,2)</f>
        <v>0</v>
      </c>
      <c r="BL272" s="17" t="s">
        <v>265</v>
      </c>
      <c r="BM272" s="146" t="s">
        <v>1476</v>
      </c>
    </row>
    <row r="273" spans="2:65" s="12" customFormat="1">
      <c r="B273" s="148"/>
      <c r="D273" s="149" t="s">
        <v>153</v>
      </c>
      <c r="E273" s="150" t="s">
        <v>1</v>
      </c>
      <c r="F273" s="151" t="s">
        <v>500</v>
      </c>
      <c r="H273" s="150" t="s">
        <v>1</v>
      </c>
      <c r="I273" s="152"/>
      <c r="L273" s="148"/>
      <c r="M273" s="153"/>
      <c r="T273" s="154"/>
      <c r="AT273" s="150" t="s">
        <v>153</v>
      </c>
      <c r="AU273" s="150" t="s">
        <v>81</v>
      </c>
      <c r="AV273" s="12" t="s">
        <v>79</v>
      </c>
      <c r="AW273" s="12" t="s">
        <v>28</v>
      </c>
      <c r="AX273" s="12" t="s">
        <v>71</v>
      </c>
      <c r="AY273" s="150" t="s">
        <v>144</v>
      </c>
    </row>
    <row r="274" spans="2:65" s="12" customFormat="1">
      <c r="B274" s="148"/>
      <c r="D274" s="149" t="s">
        <v>153</v>
      </c>
      <c r="E274" s="150" t="s">
        <v>1</v>
      </c>
      <c r="F274" s="151" t="s">
        <v>1477</v>
      </c>
      <c r="H274" s="150" t="s">
        <v>1</v>
      </c>
      <c r="I274" s="152"/>
      <c r="L274" s="148"/>
      <c r="M274" s="153"/>
      <c r="T274" s="154"/>
      <c r="AT274" s="150" t="s">
        <v>153</v>
      </c>
      <c r="AU274" s="150" t="s">
        <v>81</v>
      </c>
      <c r="AV274" s="12" t="s">
        <v>79</v>
      </c>
      <c r="AW274" s="12" t="s">
        <v>28</v>
      </c>
      <c r="AX274" s="12" t="s">
        <v>71</v>
      </c>
      <c r="AY274" s="150" t="s">
        <v>144</v>
      </c>
    </row>
    <row r="275" spans="2:65" s="13" customFormat="1">
      <c r="B275" s="155"/>
      <c r="D275" s="149" t="s">
        <v>153</v>
      </c>
      <c r="E275" s="156" t="s">
        <v>1</v>
      </c>
      <c r="F275" s="157" t="s">
        <v>79</v>
      </c>
      <c r="H275" s="158">
        <v>1</v>
      </c>
      <c r="I275" s="159"/>
      <c r="L275" s="155"/>
      <c r="M275" s="160"/>
      <c r="T275" s="161"/>
      <c r="AT275" s="156" t="s">
        <v>153</v>
      </c>
      <c r="AU275" s="156" t="s">
        <v>81</v>
      </c>
      <c r="AV275" s="13" t="s">
        <v>81</v>
      </c>
      <c r="AW275" s="13" t="s">
        <v>28</v>
      </c>
      <c r="AX275" s="13" t="s">
        <v>71</v>
      </c>
      <c r="AY275" s="156" t="s">
        <v>144</v>
      </c>
    </row>
    <row r="276" spans="2:65" s="12" customFormat="1">
      <c r="B276" s="148"/>
      <c r="D276" s="149" t="s">
        <v>153</v>
      </c>
      <c r="E276" s="150" t="s">
        <v>1</v>
      </c>
      <c r="F276" s="151" t="s">
        <v>1478</v>
      </c>
      <c r="H276" s="150" t="s">
        <v>1</v>
      </c>
      <c r="I276" s="152"/>
      <c r="L276" s="148"/>
      <c r="M276" s="153"/>
      <c r="T276" s="154"/>
      <c r="AT276" s="150" t="s">
        <v>153</v>
      </c>
      <c r="AU276" s="150" t="s">
        <v>81</v>
      </c>
      <c r="AV276" s="12" t="s">
        <v>79</v>
      </c>
      <c r="AW276" s="12" t="s">
        <v>28</v>
      </c>
      <c r="AX276" s="12" t="s">
        <v>71</v>
      </c>
      <c r="AY276" s="150" t="s">
        <v>144</v>
      </c>
    </row>
    <row r="277" spans="2:65" s="13" customFormat="1">
      <c r="B277" s="155"/>
      <c r="D277" s="149" t="s">
        <v>153</v>
      </c>
      <c r="E277" s="156" t="s">
        <v>1</v>
      </c>
      <c r="F277" s="157" t="s">
        <v>79</v>
      </c>
      <c r="H277" s="158">
        <v>1</v>
      </c>
      <c r="I277" s="159"/>
      <c r="L277" s="155"/>
      <c r="M277" s="160"/>
      <c r="T277" s="161"/>
      <c r="AT277" s="156" t="s">
        <v>153</v>
      </c>
      <c r="AU277" s="156" t="s">
        <v>81</v>
      </c>
      <c r="AV277" s="13" t="s">
        <v>81</v>
      </c>
      <c r="AW277" s="13" t="s">
        <v>28</v>
      </c>
      <c r="AX277" s="13" t="s">
        <v>71</v>
      </c>
      <c r="AY277" s="156" t="s">
        <v>144</v>
      </c>
    </row>
    <row r="278" spans="2:65" s="12" customFormat="1">
      <c r="B278" s="148"/>
      <c r="D278" s="149" t="s">
        <v>153</v>
      </c>
      <c r="E278" s="150" t="s">
        <v>1</v>
      </c>
      <c r="F278" s="151" t="s">
        <v>179</v>
      </c>
      <c r="H278" s="150" t="s">
        <v>1</v>
      </c>
      <c r="I278" s="152"/>
      <c r="L278" s="148"/>
      <c r="M278" s="153"/>
      <c r="T278" s="154"/>
      <c r="AT278" s="150" t="s">
        <v>153</v>
      </c>
      <c r="AU278" s="150" t="s">
        <v>81</v>
      </c>
      <c r="AV278" s="12" t="s">
        <v>79</v>
      </c>
      <c r="AW278" s="12" t="s">
        <v>28</v>
      </c>
      <c r="AX278" s="12" t="s">
        <v>71</v>
      </c>
      <c r="AY278" s="150" t="s">
        <v>144</v>
      </c>
    </row>
    <row r="279" spans="2:65" s="12" customFormat="1">
      <c r="B279" s="148"/>
      <c r="D279" s="149" t="s">
        <v>153</v>
      </c>
      <c r="E279" s="150" t="s">
        <v>1</v>
      </c>
      <c r="F279" s="151" t="s">
        <v>1479</v>
      </c>
      <c r="H279" s="150" t="s">
        <v>1</v>
      </c>
      <c r="I279" s="152"/>
      <c r="L279" s="148"/>
      <c r="M279" s="153"/>
      <c r="T279" s="154"/>
      <c r="AT279" s="150" t="s">
        <v>153</v>
      </c>
      <c r="AU279" s="150" t="s">
        <v>81</v>
      </c>
      <c r="AV279" s="12" t="s">
        <v>79</v>
      </c>
      <c r="AW279" s="12" t="s">
        <v>28</v>
      </c>
      <c r="AX279" s="12" t="s">
        <v>71</v>
      </c>
      <c r="AY279" s="150" t="s">
        <v>144</v>
      </c>
    </row>
    <row r="280" spans="2:65" s="13" customFormat="1">
      <c r="B280" s="155"/>
      <c r="D280" s="149" t="s">
        <v>153</v>
      </c>
      <c r="E280" s="156" t="s">
        <v>1</v>
      </c>
      <c r="F280" s="157" t="s">
        <v>151</v>
      </c>
      <c r="H280" s="158">
        <v>4</v>
      </c>
      <c r="I280" s="159"/>
      <c r="L280" s="155"/>
      <c r="M280" s="160"/>
      <c r="T280" s="161"/>
      <c r="AT280" s="156" t="s">
        <v>153</v>
      </c>
      <c r="AU280" s="156" t="s">
        <v>81</v>
      </c>
      <c r="AV280" s="13" t="s">
        <v>81</v>
      </c>
      <c r="AW280" s="13" t="s">
        <v>28</v>
      </c>
      <c r="AX280" s="13" t="s">
        <v>71</v>
      </c>
      <c r="AY280" s="156" t="s">
        <v>144</v>
      </c>
    </row>
    <row r="281" spans="2:65" s="15" customFormat="1">
      <c r="B281" s="180"/>
      <c r="D281" s="149" t="s">
        <v>153</v>
      </c>
      <c r="E281" s="181" t="s">
        <v>1</v>
      </c>
      <c r="F281" s="182" t="s">
        <v>182</v>
      </c>
      <c r="H281" s="183">
        <v>6</v>
      </c>
      <c r="I281" s="184"/>
      <c r="L281" s="180"/>
      <c r="M281" s="185"/>
      <c r="T281" s="186"/>
      <c r="AT281" s="181" t="s">
        <v>153</v>
      </c>
      <c r="AU281" s="181" t="s">
        <v>81</v>
      </c>
      <c r="AV281" s="15" t="s">
        <v>151</v>
      </c>
      <c r="AW281" s="15" t="s">
        <v>28</v>
      </c>
      <c r="AX281" s="15" t="s">
        <v>79</v>
      </c>
      <c r="AY281" s="181" t="s">
        <v>144</v>
      </c>
    </row>
    <row r="282" spans="2:65" s="1" customFormat="1" ht="33" customHeight="1">
      <c r="B282" s="133"/>
      <c r="C282" s="162" t="s">
        <v>342</v>
      </c>
      <c r="D282" s="162" t="s">
        <v>163</v>
      </c>
      <c r="E282" s="163" t="s">
        <v>1480</v>
      </c>
      <c r="F282" s="164" t="s">
        <v>1481</v>
      </c>
      <c r="G282" s="165" t="s">
        <v>318</v>
      </c>
      <c r="H282" s="166">
        <v>1</v>
      </c>
      <c r="I282" s="167"/>
      <c r="J282" s="168">
        <f>ROUND(I282*H282,2)</f>
        <v>0</v>
      </c>
      <c r="K282" s="169"/>
      <c r="L282" s="170"/>
      <c r="M282" s="171" t="s">
        <v>1</v>
      </c>
      <c r="N282" s="172" t="s">
        <v>36</v>
      </c>
      <c r="P282" s="144">
        <f>O282*H282</f>
        <v>0</v>
      </c>
      <c r="Q282" s="144">
        <v>1.201E-2</v>
      </c>
      <c r="R282" s="144">
        <f>Q282*H282</f>
        <v>1.201E-2</v>
      </c>
      <c r="S282" s="144">
        <v>0</v>
      </c>
      <c r="T282" s="145">
        <f>S282*H282</f>
        <v>0</v>
      </c>
      <c r="AR282" s="146" t="s">
        <v>355</v>
      </c>
      <c r="AT282" s="146" t="s">
        <v>163</v>
      </c>
      <c r="AU282" s="146" t="s">
        <v>81</v>
      </c>
      <c r="AY282" s="17" t="s">
        <v>144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7" t="s">
        <v>79</v>
      </c>
      <c r="BK282" s="147">
        <f>ROUND(I282*H282,2)</f>
        <v>0</v>
      </c>
      <c r="BL282" s="17" t="s">
        <v>265</v>
      </c>
      <c r="BM282" s="146" t="s">
        <v>1482</v>
      </c>
    </row>
    <row r="283" spans="2:65" s="12" customFormat="1">
      <c r="B283" s="148"/>
      <c r="D283" s="149" t="s">
        <v>153</v>
      </c>
      <c r="E283" s="150" t="s">
        <v>1</v>
      </c>
      <c r="F283" s="151" t="s">
        <v>500</v>
      </c>
      <c r="H283" s="150" t="s">
        <v>1</v>
      </c>
      <c r="I283" s="152"/>
      <c r="L283" s="148"/>
      <c r="M283" s="153"/>
      <c r="T283" s="154"/>
      <c r="AT283" s="150" t="s">
        <v>153</v>
      </c>
      <c r="AU283" s="150" t="s">
        <v>81</v>
      </c>
      <c r="AV283" s="12" t="s">
        <v>79</v>
      </c>
      <c r="AW283" s="12" t="s">
        <v>28</v>
      </c>
      <c r="AX283" s="12" t="s">
        <v>71</v>
      </c>
      <c r="AY283" s="150" t="s">
        <v>144</v>
      </c>
    </row>
    <row r="284" spans="2:65" s="12" customFormat="1">
      <c r="B284" s="148"/>
      <c r="D284" s="149" t="s">
        <v>153</v>
      </c>
      <c r="E284" s="150" t="s">
        <v>1</v>
      </c>
      <c r="F284" s="151" t="s">
        <v>1477</v>
      </c>
      <c r="H284" s="150" t="s">
        <v>1</v>
      </c>
      <c r="I284" s="152"/>
      <c r="L284" s="148"/>
      <c r="M284" s="153"/>
      <c r="T284" s="154"/>
      <c r="AT284" s="150" t="s">
        <v>153</v>
      </c>
      <c r="AU284" s="150" t="s">
        <v>81</v>
      </c>
      <c r="AV284" s="12" t="s">
        <v>79</v>
      </c>
      <c r="AW284" s="12" t="s">
        <v>28</v>
      </c>
      <c r="AX284" s="12" t="s">
        <v>71</v>
      </c>
      <c r="AY284" s="150" t="s">
        <v>144</v>
      </c>
    </row>
    <row r="285" spans="2:65" s="13" customFormat="1">
      <c r="B285" s="155"/>
      <c r="D285" s="149" t="s">
        <v>153</v>
      </c>
      <c r="E285" s="156" t="s">
        <v>1</v>
      </c>
      <c r="F285" s="157" t="s">
        <v>79</v>
      </c>
      <c r="H285" s="158">
        <v>1</v>
      </c>
      <c r="I285" s="159"/>
      <c r="L285" s="155"/>
      <c r="M285" s="160"/>
      <c r="T285" s="161"/>
      <c r="AT285" s="156" t="s">
        <v>153</v>
      </c>
      <c r="AU285" s="156" t="s">
        <v>81</v>
      </c>
      <c r="AV285" s="13" t="s">
        <v>81</v>
      </c>
      <c r="AW285" s="13" t="s">
        <v>28</v>
      </c>
      <c r="AX285" s="13" t="s">
        <v>71</v>
      </c>
      <c r="AY285" s="156" t="s">
        <v>144</v>
      </c>
    </row>
    <row r="286" spans="2:65" s="15" customFormat="1">
      <c r="B286" s="180"/>
      <c r="D286" s="149" t="s">
        <v>153</v>
      </c>
      <c r="E286" s="181" t="s">
        <v>1</v>
      </c>
      <c r="F286" s="182" t="s">
        <v>182</v>
      </c>
      <c r="H286" s="183">
        <v>1</v>
      </c>
      <c r="I286" s="184"/>
      <c r="L286" s="180"/>
      <c r="M286" s="185"/>
      <c r="T286" s="186"/>
      <c r="AT286" s="181" t="s">
        <v>153</v>
      </c>
      <c r="AU286" s="181" t="s">
        <v>81</v>
      </c>
      <c r="AV286" s="15" t="s">
        <v>151</v>
      </c>
      <c r="AW286" s="15" t="s">
        <v>28</v>
      </c>
      <c r="AX286" s="15" t="s">
        <v>79</v>
      </c>
      <c r="AY286" s="181" t="s">
        <v>144</v>
      </c>
    </row>
    <row r="287" spans="2:65" s="1" customFormat="1" ht="33" customHeight="1">
      <c r="B287" s="133"/>
      <c r="C287" s="162" t="s">
        <v>346</v>
      </c>
      <c r="D287" s="162" t="s">
        <v>163</v>
      </c>
      <c r="E287" s="163" t="s">
        <v>1483</v>
      </c>
      <c r="F287" s="164" t="s">
        <v>1484</v>
      </c>
      <c r="G287" s="165" t="s">
        <v>318</v>
      </c>
      <c r="H287" s="166">
        <v>5</v>
      </c>
      <c r="I287" s="167"/>
      <c r="J287" s="168">
        <f>ROUND(I287*H287,2)</f>
        <v>0</v>
      </c>
      <c r="K287" s="169"/>
      <c r="L287" s="170"/>
      <c r="M287" s="171" t="s">
        <v>1</v>
      </c>
      <c r="N287" s="172" t="s">
        <v>36</v>
      </c>
      <c r="P287" s="144">
        <f>O287*H287</f>
        <v>0</v>
      </c>
      <c r="Q287" s="144">
        <v>1.225E-2</v>
      </c>
      <c r="R287" s="144">
        <f>Q287*H287</f>
        <v>6.1249999999999999E-2</v>
      </c>
      <c r="S287" s="144">
        <v>0</v>
      </c>
      <c r="T287" s="145">
        <f>S287*H287</f>
        <v>0</v>
      </c>
      <c r="AR287" s="146" t="s">
        <v>355</v>
      </c>
      <c r="AT287" s="146" t="s">
        <v>163</v>
      </c>
      <c r="AU287" s="146" t="s">
        <v>81</v>
      </c>
      <c r="AY287" s="17" t="s">
        <v>144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79</v>
      </c>
      <c r="BK287" s="147">
        <f>ROUND(I287*H287,2)</f>
        <v>0</v>
      </c>
      <c r="BL287" s="17" t="s">
        <v>265</v>
      </c>
      <c r="BM287" s="146" t="s">
        <v>1485</v>
      </c>
    </row>
    <row r="288" spans="2:65" s="12" customFormat="1">
      <c r="B288" s="148"/>
      <c r="D288" s="149" t="s">
        <v>153</v>
      </c>
      <c r="E288" s="150" t="s">
        <v>1</v>
      </c>
      <c r="F288" s="151" t="s">
        <v>500</v>
      </c>
      <c r="H288" s="150" t="s">
        <v>1</v>
      </c>
      <c r="I288" s="152"/>
      <c r="L288" s="148"/>
      <c r="M288" s="153"/>
      <c r="T288" s="154"/>
      <c r="AT288" s="150" t="s">
        <v>153</v>
      </c>
      <c r="AU288" s="150" t="s">
        <v>81</v>
      </c>
      <c r="AV288" s="12" t="s">
        <v>79</v>
      </c>
      <c r="AW288" s="12" t="s">
        <v>28</v>
      </c>
      <c r="AX288" s="12" t="s">
        <v>71</v>
      </c>
      <c r="AY288" s="150" t="s">
        <v>144</v>
      </c>
    </row>
    <row r="289" spans="2:65" s="12" customFormat="1">
      <c r="B289" s="148"/>
      <c r="D289" s="149" t="s">
        <v>153</v>
      </c>
      <c r="E289" s="150" t="s">
        <v>1</v>
      </c>
      <c r="F289" s="151" t="s">
        <v>1478</v>
      </c>
      <c r="H289" s="150" t="s">
        <v>1</v>
      </c>
      <c r="I289" s="152"/>
      <c r="L289" s="148"/>
      <c r="M289" s="153"/>
      <c r="T289" s="154"/>
      <c r="AT289" s="150" t="s">
        <v>153</v>
      </c>
      <c r="AU289" s="150" t="s">
        <v>81</v>
      </c>
      <c r="AV289" s="12" t="s">
        <v>79</v>
      </c>
      <c r="AW289" s="12" t="s">
        <v>28</v>
      </c>
      <c r="AX289" s="12" t="s">
        <v>71</v>
      </c>
      <c r="AY289" s="150" t="s">
        <v>144</v>
      </c>
    </row>
    <row r="290" spans="2:65" s="13" customFormat="1">
      <c r="B290" s="155"/>
      <c r="D290" s="149" t="s">
        <v>153</v>
      </c>
      <c r="E290" s="156" t="s">
        <v>1</v>
      </c>
      <c r="F290" s="157" t="s">
        <v>79</v>
      </c>
      <c r="H290" s="158">
        <v>1</v>
      </c>
      <c r="I290" s="159"/>
      <c r="L290" s="155"/>
      <c r="M290" s="160"/>
      <c r="T290" s="161"/>
      <c r="AT290" s="156" t="s">
        <v>153</v>
      </c>
      <c r="AU290" s="156" t="s">
        <v>81</v>
      </c>
      <c r="AV290" s="13" t="s">
        <v>81</v>
      </c>
      <c r="AW290" s="13" t="s">
        <v>28</v>
      </c>
      <c r="AX290" s="13" t="s">
        <v>71</v>
      </c>
      <c r="AY290" s="156" t="s">
        <v>144</v>
      </c>
    </row>
    <row r="291" spans="2:65" s="12" customFormat="1">
      <c r="B291" s="148"/>
      <c r="D291" s="149" t="s">
        <v>153</v>
      </c>
      <c r="E291" s="150" t="s">
        <v>1</v>
      </c>
      <c r="F291" s="151" t="s">
        <v>179</v>
      </c>
      <c r="H291" s="150" t="s">
        <v>1</v>
      </c>
      <c r="I291" s="152"/>
      <c r="L291" s="148"/>
      <c r="M291" s="153"/>
      <c r="T291" s="154"/>
      <c r="AT291" s="150" t="s">
        <v>153</v>
      </c>
      <c r="AU291" s="150" t="s">
        <v>81</v>
      </c>
      <c r="AV291" s="12" t="s">
        <v>79</v>
      </c>
      <c r="AW291" s="12" t="s">
        <v>28</v>
      </c>
      <c r="AX291" s="12" t="s">
        <v>71</v>
      </c>
      <c r="AY291" s="150" t="s">
        <v>144</v>
      </c>
    </row>
    <row r="292" spans="2:65" s="12" customFormat="1">
      <c r="B292" s="148"/>
      <c r="D292" s="149" t="s">
        <v>153</v>
      </c>
      <c r="E292" s="150" t="s">
        <v>1</v>
      </c>
      <c r="F292" s="151" t="s">
        <v>1479</v>
      </c>
      <c r="H292" s="150" t="s">
        <v>1</v>
      </c>
      <c r="I292" s="152"/>
      <c r="L292" s="148"/>
      <c r="M292" s="153"/>
      <c r="T292" s="154"/>
      <c r="AT292" s="150" t="s">
        <v>153</v>
      </c>
      <c r="AU292" s="150" t="s">
        <v>81</v>
      </c>
      <c r="AV292" s="12" t="s">
        <v>79</v>
      </c>
      <c r="AW292" s="12" t="s">
        <v>28</v>
      </c>
      <c r="AX292" s="12" t="s">
        <v>71</v>
      </c>
      <c r="AY292" s="150" t="s">
        <v>144</v>
      </c>
    </row>
    <row r="293" spans="2:65" s="13" customFormat="1">
      <c r="B293" s="155"/>
      <c r="D293" s="149" t="s">
        <v>153</v>
      </c>
      <c r="E293" s="156" t="s">
        <v>1</v>
      </c>
      <c r="F293" s="157" t="s">
        <v>151</v>
      </c>
      <c r="H293" s="158">
        <v>4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71</v>
      </c>
      <c r="AY293" s="156" t="s">
        <v>144</v>
      </c>
    </row>
    <row r="294" spans="2:65" s="15" customFormat="1">
      <c r="B294" s="180"/>
      <c r="D294" s="149" t="s">
        <v>153</v>
      </c>
      <c r="E294" s="181" t="s">
        <v>1</v>
      </c>
      <c r="F294" s="182" t="s">
        <v>182</v>
      </c>
      <c r="H294" s="183">
        <v>5</v>
      </c>
      <c r="I294" s="184"/>
      <c r="L294" s="180"/>
      <c r="M294" s="185"/>
      <c r="T294" s="186"/>
      <c r="AT294" s="181" t="s">
        <v>153</v>
      </c>
      <c r="AU294" s="181" t="s">
        <v>81</v>
      </c>
      <c r="AV294" s="15" t="s">
        <v>151</v>
      </c>
      <c r="AW294" s="15" t="s">
        <v>28</v>
      </c>
      <c r="AX294" s="15" t="s">
        <v>79</v>
      </c>
      <c r="AY294" s="181" t="s">
        <v>144</v>
      </c>
    </row>
    <row r="295" spans="2:65" s="1" customFormat="1" ht="33" customHeight="1">
      <c r="B295" s="133"/>
      <c r="C295" s="134" t="s">
        <v>351</v>
      </c>
      <c r="D295" s="134" t="s">
        <v>147</v>
      </c>
      <c r="E295" s="135" t="s">
        <v>1486</v>
      </c>
      <c r="F295" s="136" t="s">
        <v>1487</v>
      </c>
      <c r="G295" s="137" t="s">
        <v>171</v>
      </c>
      <c r="H295" s="138">
        <v>21.125</v>
      </c>
      <c r="I295" s="139"/>
      <c r="J295" s="140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2.8819999999999998E-2</v>
      </c>
      <c r="R295" s="144">
        <f>Q295*H295</f>
        <v>0.60882249999999993</v>
      </c>
      <c r="S295" s="144">
        <v>0</v>
      </c>
      <c r="T295" s="145">
        <f>S295*H295</f>
        <v>0</v>
      </c>
      <c r="AR295" s="146" t="s">
        <v>265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265</v>
      </c>
      <c r="BM295" s="146" t="s">
        <v>1488</v>
      </c>
    </row>
    <row r="296" spans="2:65" s="12" customFormat="1">
      <c r="B296" s="148"/>
      <c r="D296" s="149" t="s">
        <v>153</v>
      </c>
      <c r="E296" s="150" t="s">
        <v>1</v>
      </c>
      <c r="F296" s="151" t="s">
        <v>174</v>
      </c>
      <c r="H296" s="150" t="s">
        <v>1</v>
      </c>
      <c r="I296" s="152"/>
      <c r="L296" s="148"/>
      <c r="M296" s="153"/>
      <c r="T296" s="154"/>
      <c r="AT296" s="150" t="s">
        <v>153</v>
      </c>
      <c r="AU296" s="150" t="s">
        <v>81</v>
      </c>
      <c r="AV296" s="12" t="s">
        <v>79</v>
      </c>
      <c r="AW296" s="12" t="s">
        <v>28</v>
      </c>
      <c r="AX296" s="12" t="s">
        <v>71</v>
      </c>
      <c r="AY296" s="150" t="s">
        <v>144</v>
      </c>
    </row>
    <row r="297" spans="2:65" s="13" customFormat="1">
      <c r="B297" s="155"/>
      <c r="D297" s="149" t="s">
        <v>153</v>
      </c>
      <c r="E297" s="156" t="s">
        <v>1</v>
      </c>
      <c r="F297" s="157" t="s">
        <v>1489</v>
      </c>
      <c r="H297" s="158">
        <v>16.125</v>
      </c>
      <c r="I297" s="159"/>
      <c r="L297" s="155"/>
      <c r="M297" s="160"/>
      <c r="T297" s="161"/>
      <c r="AT297" s="156" t="s">
        <v>153</v>
      </c>
      <c r="AU297" s="156" t="s">
        <v>81</v>
      </c>
      <c r="AV297" s="13" t="s">
        <v>81</v>
      </c>
      <c r="AW297" s="13" t="s">
        <v>28</v>
      </c>
      <c r="AX297" s="13" t="s">
        <v>71</v>
      </c>
      <c r="AY297" s="156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179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1490</v>
      </c>
      <c r="H299" s="158">
        <v>5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5" customFormat="1">
      <c r="B300" s="180"/>
      <c r="D300" s="149" t="s">
        <v>153</v>
      </c>
      <c r="E300" s="181" t="s">
        <v>1</v>
      </c>
      <c r="F300" s="182" t="s">
        <v>182</v>
      </c>
      <c r="H300" s="183">
        <v>21.125</v>
      </c>
      <c r="I300" s="184"/>
      <c r="L300" s="180"/>
      <c r="M300" s="185"/>
      <c r="T300" s="186"/>
      <c r="AT300" s="181" t="s">
        <v>153</v>
      </c>
      <c r="AU300" s="181" t="s">
        <v>81</v>
      </c>
      <c r="AV300" s="15" t="s">
        <v>151</v>
      </c>
      <c r="AW300" s="15" t="s">
        <v>28</v>
      </c>
      <c r="AX300" s="15" t="s">
        <v>79</v>
      </c>
      <c r="AY300" s="181" t="s">
        <v>144</v>
      </c>
    </row>
    <row r="301" spans="2:65" s="1" customFormat="1" ht="37.9" customHeight="1">
      <c r="B301" s="133"/>
      <c r="C301" s="134" t="s">
        <v>355</v>
      </c>
      <c r="D301" s="134" t="s">
        <v>147</v>
      </c>
      <c r="E301" s="135" t="s">
        <v>1491</v>
      </c>
      <c r="F301" s="136" t="s">
        <v>1492</v>
      </c>
      <c r="G301" s="137" t="s">
        <v>171</v>
      </c>
      <c r="H301" s="138">
        <v>11.5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36</v>
      </c>
      <c r="P301" s="144">
        <f>O301*H301</f>
        <v>0</v>
      </c>
      <c r="Q301" s="144">
        <v>1.8120000000000001E-2</v>
      </c>
      <c r="R301" s="144">
        <f>Q301*H301</f>
        <v>0.20838000000000001</v>
      </c>
      <c r="S301" s="144">
        <v>0</v>
      </c>
      <c r="T301" s="145">
        <f>S301*H301</f>
        <v>0</v>
      </c>
      <c r="AR301" s="146" t="s">
        <v>265</v>
      </c>
      <c r="AT301" s="146" t="s">
        <v>147</v>
      </c>
      <c r="AU301" s="146" t="s">
        <v>81</v>
      </c>
      <c r="AY301" s="17" t="s">
        <v>144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79</v>
      </c>
      <c r="BK301" s="147">
        <f>ROUND(I301*H301,2)</f>
        <v>0</v>
      </c>
      <c r="BL301" s="17" t="s">
        <v>265</v>
      </c>
      <c r="BM301" s="146" t="s">
        <v>1493</v>
      </c>
    </row>
    <row r="302" spans="2:65" s="12" customFormat="1">
      <c r="B302" s="148"/>
      <c r="D302" s="149" t="s">
        <v>153</v>
      </c>
      <c r="E302" s="150" t="s">
        <v>1</v>
      </c>
      <c r="F302" s="151" t="s">
        <v>174</v>
      </c>
      <c r="H302" s="150" t="s">
        <v>1</v>
      </c>
      <c r="I302" s="152"/>
      <c r="L302" s="148"/>
      <c r="M302" s="153"/>
      <c r="T302" s="154"/>
      <c r="AT302" s="150" t="s">
        <v>153</v>
      </c>
      <c r="AU302" s="150" t="s">
        <v>81</v>
      </c>
      <c r="AV302" s="12" t="s">
        <v>79</v>
      </c>
      <c r="AW302" s="12" t="s">
        <v>28</v>
      </c>
      <c r="AX302" s="12" t="s">
        <v>71</v>
      </c>
      <c r="AY302" s="150" t="s">
        <v>144</v>
      </c>
    </row>
    <row r="303" spans="2:65" s="13" customFormat="1">
      <c r="B303" s="155"/>
      <c r="D303" s="149" t="s">
        <v>153</v>
      </c>
      <c r="E303" s="156" t="s">
        <v>1</v>
      </c>
      <c r="F303" s="157" t="s">
        <v>1494</v>
      </c>
      <c r="H303" s="158">
        <v>4.125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71</v>
      </c>
      <c r="AY303" s="156" t="s">
        <v>144</v>
      </c>
    </row>
    <row r="304" spans="2:65" s="12" customFormat="1">
      <c r="B304" s="148"/>
      <c r="D304" s="149" t="s">
        <v>153</v>
      </c>
      <c r="E304" s="150" t="s">
        <v>1</v>
      </c>
      <c r="F304" s="151" t="s">
        <v>179</v>
      </c>
      <c r="H304" s="150" t="s">
        <v>1</v>
      </c>
      <c r="I304" s="152"/>
      <c r="L304" s="148"/>
      <c r="M304" s="153"/>
      <c r="T304" s="154"/>
      <c r="AT304" s="150" t="s">
        <v>153</v>
      </c>
      <c r="AU304" s="150" t="s">
        <v>81</v>
      </c>
      <c r="AV304" s="12" t="s">
        <v>79</v>
      </c>
      <c r="AW304" s="12" t="s">
        <v>28</v>
      </c>
      <c r="AX304" s="12" t="s">
        <v>71</v>
      </c>
      <c r="AY304" s="150" t="s">
        <v>144</v>
      </c>
    </row>
    <row r="305" spans="2:65" s="13" customFormat="1">
      <c r="B305" s="155"/>
      <c r="D305" s="149" t="s">
        <v>153</v>
      </c>
      <c r="E305" s="156" t="s">
        <v>1</v>
      </c>
      <c r="F305" s="157" t="s">
        <v>1495</v>
      </c>
      <c r="H305" s="158">
        <v>7.375</v>
      </c>
      <c r="I305" s="159"/>
      <c r="L305" s="155"/>
      <c r="M305" s="160"/>
      <c r="T305" s="161"/>
      <c r="AT305" s="156" t="s">
        <v>153</v>
      </c>
      <c r="AU305" s="156" t="s">
        <v>81</v>
      </c>
      <c r="AV305" s="13" t="s">
        <v>81</v>
      </c>
      <c r="AW305" s="13" t="s">
        <v>28</v>
      </c>
      <c r="AX305" s="13" t="s">
        <v>71</v>
      </c>
      <c r="AY305" s="156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11.5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24.2" customHeight="1">
      <c r="B307" s="133"/>
      <c r="C307" s="134" t="s">
        <v>360</v>
      </c>
      <c r="D307" s="134" t="s">
        <v>147</v>
      </c>
      <c r="E307" s="135" t="s">
        <v>1496</v>
      </c>
      <c r="F307" s="136" t="s">
        <v>1497</v>
      </c>
      <c r="G307" s="137" t="s">
        <v>171</v>
      </c>
      <c r="H307" s="138">
        <v>25.6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2.0119999999999999E-2</v>
      </c>
      <c r="R307" s="144">
        <f>Q307*H307</f>
        <v>0.51507199999999997</v>
      </c>
      <c r="S307" s="144">
        <v>0</v>
      </c>
      <c r="T307" s="145">
        <f>S307*H307</f>
        <v>0</v>
      </c>
      <c r="AR307" s="146" t="s">
        <v>265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265</v>
      </c>
      <c r="BM307" s="146" t="s">
        <v>1498</v>
      </c>
    </row>
    <row r="308" spans="2:65" s="12" customFormat="1">
      <c r="B308" s="148"/>
      <c r="D308" s="149" t="s">
        <v>153</v>
      </c>
      <c r="E308" s="150" t="s">
        <v>1</v>
      </c>
      <c r="F308" s="151" t="s">
        <v>174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3" customFormat="1">
      <c r="B309" s="155"/>
      <c r="D309" s="149" t="s">
        <v>153</v>
      </c>
      <c r="E309" s="156" t="s">
        <v>1</v>
      </c>
      <c r="F309" s="157" t="s">
        <v>1499</v>
      </c>
      <c r="H309" s="158">
        <v>12.8</v>
      </c>
      <c r="I309" s="159"/>
      <c r="L309" s="155"/>
      <c r="M309" s="160"/>
      <c r="T309" s="161"/>
      <c r="AT309" s="156" t="s">
        <v>153</v>
      </c>
      <c r="AU309" s="156" t="s">
        <v>81</v>
      </c>
      <c r="AV309" s="13" t="s">
        <v>81</v>
      </c>
      <c r="AW309" s="13" t="s">
        <v>28</v>
      </c>
      <c r="AX309" s="13" t="s">
        <v>71</v>
      </c>
      <c r="AY309" s="156" t="s">
        <v>144</v>
      </c>
    </row>
    <row r="310" spans="2:65" s="12" customFormat="1">
      <c r="B310" s="148"/>
      <c r="D310" s="149" t="s">
        <v>153</v>
      </c>
      <c r="E310" s="150" t="s">
        <v>1</v>
      </c>
      <c r="F310" s="151" t="s">
        <v>179</v>
      </c>
      <c r="H310" s="150" t="s">
        <v>1</v>
      </c>
      <c r="I310" s="152"/>
      <c r="L310" s="148"/>
      <c r="M310" s="153"/>
      <c r="T310" s="154"/>
      <c r="AT310" s="150" t="s">
        <v>153</v>
      </c>
      <c r="AU310" s="150" t="s">
        <v>81</v>
      </c>
      <c r="AV310" s="12" t="s">
        <v>79</v>
      </c>
      <c r="AW310" s="12" t="s">
        <v>28</v>
      </c>
      <c r="AX310" s="12" t="s">
        <v>71</v>
      </c>
      <c r="AY310" s="150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1499</v>
      </c>
      <c r="H311" s="158">
        <v>12.8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5" customFormat="1">
      <c r="B312" s="180"/>
      <c r="D312" s="149" t="s">
        <v>153</v>
      </c>
      <c r="E312" s="181" t="s">
        <v>1</v>
      </c>
      <c r="F312" s="182" t="s">
        <v>182</v>
      </c>
      <c r="H312" s="183">
        <v>25.6</v>
      </c>
      <c r="I312" s="184"/>
      <c r="L312" s="180"/>
      <c r="M312" s="185"/>
      <c r="T312" s="186"/>
      <c r="AT312" s="181" t="s">
        <v>153</v>
      </c>
      <c r="AU312" s="181" t="s">
        <v>81</v>
      </c>
      <c r="AV312" s="15" t="s">
        <v>151</v>
      </c>
      <c r="AW312" s="15" t="s">
        <v>28</v>
      </c>
      <c r="AX312" s="15" t="s">
        <v>79</v>
      </c>
      <c r="AY312" s="181" t="s">
        <v>144</v>
      </c>
    </row>
    <row r="313" spans="2:65" s="1" customFormat="1" ht="24.2" customHeight="1">
      <c r="B313" s="133"/>
      <c r="C313" s="134" t="s">
        <v>364</v>
      </c>
      <c r="D313" s="134" t="s">
        <v>147</v>
      </c>
      <c r="E313" s="135" t="s">
        <v>1500</v>
      </c>
      <c r="F313" s="136" t="s">
        <v>1501</v>
      </c>
      <c r="G313" s="137" t="s">
        <v>318</v>
      </c>
      <c r="H313" s="138">
        <v>6</v>
      </c>
      <c r="I313" s="139"/>
      <c r="J313" s="140">
        <f>ROUND(I313*H313,2)</f>
        <v>0</v>
      </c>
      <c r="K313" s="141"/>
      <c r="L313" s="32"/>
      <c r="M313" s="142" t="s">
        <v>1</v>
      </c>
      <c r="N313" s="143" t="s">
        <v>36</v>
      </c>
      <c r="P313" s="144">
        <f>O313*H313</f>
        <v>0</v>
      </c>
      <c r="Q313" s="144">
        <v>3.058E-2</v>
      </c>
      <c r="R313" s="144">
        <f>Q313*H313</f>
        <v>0.18348</v>
      </c>
      <c r="S313" s="144">
        <v>0</v>
      </c>
      <c r="T313" s="145">
        <f>S313*H313</f>
        <v>0</v>
      </c>
      <c r="AR313" s="146" t="s">
        <v>265</v>
      </c>
      <c r="AT313" s="146" t="s">
        <v>147</v>
      </c>
      <c r="AU313" s="146" t="s">
        <v>81</v>
      </c>
      <c r="AY313" s="17" t="s">
        <v>144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79</v>
      </c>
      <c r="BK313" s="147">
        <f>ROUND(I313*H313,2)</f>
        <v>0</v>
      </c>
      <c r="BL313" s="17" t="s">
        <v>265</v>
      </c>
      <c r="BM313" s="146" t="s">
        <v>1502</v>
      </c>
    </row>
    <row r="314" spans="2:65" s="12" customFormat="1">
      <c r="B314" s="148"/>
      <c r="D314" s="149" t="s">
        <v>153</v>
      </c>
      <c r="E314" s="150" t="s">
        <v>1</v>
      </c>
      <c r="F314" s="151" t="s">
        <v>174</v>
      </c>
      <c r="H314" s="150" t="s">
        <v>1</v>
      </c>
      <c r="I314" s="152"/>
      <c r="L314" s="148"/>
      <c r="M314" s="153"/>
      <c r="T314" s="154"/>
      <c r="AT314" s="150" t="s">
        <v>153</v>
      </c>
      <c r="AU314" s="150" t="s">
        <v>81</v>
      </c>
      <c r="AV314" s="12" t="s">
        <v>79</v>
      </c>
      <c r="AW314" s="12" t="s">
        <v>28</v>
      </c>
      <c r="AX314" s="12" t="s">
        <v>71</v>
      </c>
      <c r="AY314" s="150" t="s">
        <v>144</v>
      </c>
    </row>
    <row r="315" spans="2:65" s="13" customFormat="1">
      <c r="B315" s="155"/>
      <c r="D315" s="149" t="s">
        <v>153</v>
      </c>
      <c r="E315" s="156" t="s">
        <v>1</v>
      </c>
      <c r="F315" s="157" t="s">
        <v>145</v>
      </c>
      <c r="H315" s="158">
        <v>3</v>
      </c>
      <c r="I315" s="159"/>
      <c r="L315" s="155"/>
      <c r="M315" s="160"/>
      <c r="T315" s="161"/>
      <c r="AT315" s="156" t="s">
        <v>153</v>
      </c>
      <c r="AU315" s="156" t="s">
        <v>81</v>
      </c>
      <c r="AV315" s="13" t="s">
        <v>81</v>
      </c>
      <c r="AW315" s="13" t="s">
        <v>28</v>
      </c>
      <c r="AX315" s="13" t="s">
        <v>71</v>
      </c>
      <c r="AY315" s="156" t="s">
        <v>144</v>
      </c>
    </row>
    <row r="316" spans="2:65" s="12" customFormat="1">
      <c r="B316" s="148"/>
      <c r="D316" s="149" t="s">
        <v>153</v>
      </c>
      <c r="E316" s="150" t="s">
        <v>1</v>
      </c>
      <c r="F316" s="151" t="s">
        <v>179</v>
      </c>
      <c r="H316" s="150" t="s">
        <v>1</v>
      </c>
      <c r="I316" s="152"/>
      <c r="L316" s="148"/>
      <c r="M316" s="153"/>
      <c r="T316" s="154"/>
      <c r="AT316" s="150" t="s">
        <v>153</v>
      </c>
      <c r="AU316" s="150" t="s">
        <v>81</v>
      </c>
      <c r="AV316" s="12" t="s">
        <v>79</v>
      </c>
      <c r="AW316" s="12" t="s">
        <v>28</v>
      </c>
      <c r="AX316" s="12" t="s">
        <v>71</v>
      </c>
      <c r="AY316" s="150" t="s">
        <v>144</v>
      </c>
    </row>
    <row r="317" spans="2:65" s="13" customFormat="1">
      <c r="B317" s="155"/>
      <c r="D317" s="149" t="s">
        <v>153</v>
      </c>
      <c r="E317" s="156" t="s">
        <v>1</v>
      </c>
      <c r="F317" s="157" t="s">
        <v>145</v>
      </c>
      <c r="H317" s="158">
        <v>3</v>
      </c>
      <c r="I317" s="159"/>
      <c r="L317" s="155"/>
      <c r="M317" s="160"/>
      <c r="T317" s="161"/>
      <c r="AT317" s="156" t="s">
        <v>153</v>
      </c>
      <c r="AU317" s="156" t="s">
        <v>81</v>
      </c>
      <c r="AV317" s="13" t="s">
        <v>81</v>
      </c>
      <c r="AW317" s="13" t="s">
        <v>28</v>
      </c>
      <c r="AX317" s="13" t="s">
        <v>71</v>
      </c>
      <c r="AY317" s="156" t="s">
        <v>144</v>
      </c>
    </row>
    <row r="318" spans="2:65" s="15" customFormat="1">
      <c r="B318" s="180"/>
      <c r="D318" s="149" t="s">
        <v>153</v>
      </c>
      <c r="E318" s="181" t="s">
        <v>1</v>
      </c>
      <c r="F318" s="182" t="s">
        <v>182</v>
      </c>
      <c r="H318" s="183">
        <v>6</v>
      </c>
      <c r="I318" s="184"/>
      <c r="L318" s="180"/>
      <c r="M318" s="185"/>
      <c r="T318" s="186"/>
      <c r="AT318" s="181" t="s">
        <v>153</v>
      </c>
      <c r="AU318" s="181" t="s">
        <v>81</v>
      </c>
      <c r="AV318" s="15" t="s">
        <v>151</v>
      </c>
      <c r="AW318" s="15" t="s">
        <v>28</v>
      </c>
      <c r="AX318" s="15" t="s">
        <v>79</v>
      </c>
      <c r="AY318" s="181" t="s">
        <v>144</v>
      </c>
    </row>
    <row r="319" spans="2:65" s="1" customFormat="1" ht="24.2" customHeight="1">
      <c r="B319" s="133"/>
      <c r="C319" s="134" t="s">
        <v>372</v>
      </c>
      <c r="D319" s="134" t="s">
        <v>147</v>
      </c>
      <c r="E319" s="135" t="s">
        <v>533</v>
      </c>
      <c r="F319" s="136" t="s">
        <v>534</v>
      </c>
      <c r="G319" s="137" t="s">
        <v>491</v>
      </c>
      <c r="H319" s="187"/>
      <c r="I319" s="139"/>
      <c r="J319" s="140">
        <f>ROUND(I319*H319,2)</f>
        <v>0</v>
      </c>
      <c r="K319" s="141"/>
      <c r="L319" s="32"/>
      <c r="M319" s="142" t="s">
        <v>1</v>
      </c>
      <c r="N319" s="143" t="s">
        <v>36</v>
      </c>
      <c r="P319" s="144">
        <f>O319*H319</f>
        <v>0</v>
      </c>
      <c r="Q319" s="144">
        <v>0</v>
      </c>
      <c r="R319" s="144">
        <f>Q319*H319</f>
        <v>0</v>
      </c>
      <c r="S319" s="144">
        <v>0</v>
      </c>
      <c r="T319" s="145">
        <f>S319*H319</f>
        <v>0</v>
      </c>
      <c r="AR319" s="146" t="s">
        <v>265</v>
      </c>
      <c r="AT319" s="146" t="s">
        <v>147</v>
      </c>
      <c r="AU319" s="146" t="s">
        <v>81</v>
      </c>
      <c r="AY319" s="17" t="s">
        <v>144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7" t="s">
        <v>79</v>
      </c>
      <c r="BK319" s="147">
        <f>ROUND(I319*H319,2)</f>
        <v>0</v>
      </c>
      <c r="BL319" s="17" t="s">
        <v>265</v>
      </c>
      <c r="BM319" s="146" t="s">
        <v>535</v>
      </c>
    </row>
    <row r="320" spans="2:65" s="11" customFormat="1" ht="22.9" customHeight="1">
      <c r="B320" s="121"/>
      <c r="D320" s="122" t="s">
        <v>70</v>
      </c>
      <c r="E320" s="131" t="s">
        <v>536</v>
      </c>
      <c r="F320" s="131" t="s">
        <v>537</v>
      </c>
      <c r="I320" s="124"/>
      <c r="J320" s="132">
        <f>BK320</f>
        <v>0</v>
      </c>
      <c r="L320" s="121"/>
      <c r="M320" s="126"/>
      <c r="P320" s="127">
        <f>SUM(P321:P326)</f>
        <v>0</v>
      </c>
      <c r="R320" s="127">
        <f>SUM(R321:R326)</f>
        <v>0</v>
      </c>
      <c r="T320" s="128">
        <f>SUM(T321:T326)</f>
        <v>0</v>
      </c>
      <c r="AR320" s="122" t="s">
        <v>81</v>
      </c>
      <c r="AT320" s="129" t="s">
        <v>70</v>
      </c>
      <c r="AU320" s="129" t="s">
        <v>79</v>
      </c>
      <c r="AY320" s="122" t="s">
        <v>144</v>
      </c>
      <c r="BK320" s="130">
        <f>SUM(BK321:BK326)</f>
        <v>0</v>
      </c>
    </row>
    <row r="321" spans="2:65" s="1" customFormat="1" ht="33" customHeight="1">
      <c r="B321" s="133"/>
      <c r="C321" s="134" t="s">
        <v>377</v>
      </c>
      <c r="D321" s="134" t="s">
        <v>147</v>
      </c>
      <c r="E321" s="135" t="s">
        <v>1503</v>
      </c>
      <c r="F321" s="136" t="s">
        <v>1504</v>
      </c>
      <c r="G321" s="137" t="s">
        <v>318</v>
      </c>
      <c r="H321" s="138">
        <v>1</v>
      </c>
      <c r="I321" s="139"/>
      <c r="J321" s="140">
        <f>ROUND(I321*H321,2)</f>
        <v>0</v>
      </c>
      <c r="K321" s="141"/>
      <c r="L321" s="32"/>
      <c r="M321" s="142" t="s">
        <v>1</v>
      </c>
      <c r="N321" s="143" t="s">
        <v>36</v>
      </c>
      <c r="P321" s="144">
        <f>O321*H321</f>
        <v>0</v>
      </c>
      <c r="Q321" s="144">
        <v>0</v>
      </c>
      <c r="R321" s="144">
        <f>Q321*H321</f>
        <v>0</v>
      </c>
      <c r="S321" s="144">
        <v>0</v>
      </c>
      <c r="T321" s="145">
        <f>S321*H321</f>
        <v>0</v>
      </c>
      <c r="AR321" s="146" t="s">
        <v>265</v>
      </c>
      <c r="AT321" s="146" t="s">
        <v>147</v>
      </c>
      <c r="AU321" s="146" t="s">
        <v>81</v>
      </c>
      <c r="AY321" s="17" t="s">
        <v>144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7" t="s">
        <v>79</v>
      </c>
      <c r="BK321" s="147">
        <f>ROUND(I321*H321,2)</f>
        <v>0</v>
      </c>
      <c r="BL321" s="17" t="s">
        <v>265</v>
      </c>
      <c r="BM321" s="146" t="s">
        <v>1505</v>
      </c>
    </row>
    <row r="322" spans="2:65" s="12" customFormat="1">
      <c r="B322" s="148"/>
      <c r="D322" s="149" t="s">
        <v>153</v>
      </c>
      <c r="E322" s="150" t="s">
        <v>1</v>
      </c>
      <c r="F322" s="151" t="s">
        <v>1506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79</v>
      </c>
      <c r="H323" s="158">
        <v>1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79</v>
      </c>
      <c r="AY323" s="156" t="s">
        <v>144</v>
      </c>
    </row>
    <row r="324" spans="2:65" s="1" customFormat="1" ht="24.2" customHeight="1">
      <c r="B324" s="133"/>
      <c r="C324" s="193" t="s">
        <v>385</v>
      </c>
      <c r="D324" s="193" t="s">
        <v>147</v>
      </c>
      <c r="E324" s="194" t="s">
        <v>1507</v>
      </c>
      <c r="F324" s="195" t="s">
        <v>1508</v>
      </c>
      <c r="G324" s="196" t="s">
        <v>318</v>
      </c>
      <c r="H324" s="197">
        <v>3</v>
      </c>
      <c r="I324" s="198"/>
      <c r="J324" s="198">
        <f>ROUND(I324*H324,2)</f>
        <v>0</v>
      </c>
      <c r="K324" s="141"/>
      <c r="L324" s="32"/>
      <c r="M324" s="142" t="s">
        <v>1</v>
      </c>
      <c r="N324" s="143" t="s">
        <v>36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265</v>
      </c>
      <c r="AT324" s="146" t="s">
        <v>147</v>
      </c>
      <c r="AU324" s="146" t="s">
        <v>81</v>
      </c>
      <c r="AY324" s="17" t="s">
        <v>144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79</v>
      </c>
      <c r="BK324" s="147">
        <f>ROUND(I324*H324,2)</f>
        <v>0</v>
      </c>
      <c r="BL324" s="17" t="s">
        <v>265</v>
      </c>
      <c r="BM324" s="146" t="s">
        <v>1752</v>
      </c>
    </row>
    <row r="325" spans="2:65" s="1" customFormat="1" ht="24.2" customHeight="1">
      <c r="B325" s="133"/>
      <c r="C325" s="193" t="s">
        <v>391</v>
      </c>
      <c r="D325" s="193" t="s">
        <v>147</v>
      </c>
      <c r="E325" s="194" t="s">
        <v>1510</v>
      </c>
      <c r="F325" s="195" t="s">
        <v>1511</v>
      </c>
      <c r="G325" s="196" t="s">
        <v>318</v>
      </c>
      <c r="H325" s="197">
        <v>6</v>
      </c>
      <c r="I325" s="198"/>
      <c r="J325" s="198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265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265</v>
      </c>
      <c r="BM325" s="146" t="s">
        <v>1753</v>
      </c>
    </row>
    <row r="326" spans="2:65" s="1" customFormat="1" ht="24.2" customHeight="1">
      <c r="B326" s="133"/>
      <c r="C326" s="134" t="s">
        <v>395</v>
      </c>
      <c r="D326" s="134" t="s">
        <v>147</v>
      </c>
      <c r="E326" s="135" t="s">
        <v>543</v>
      </c>
      <c r="F326" s="136" t="s">
        <v>544</v>
      </c>
      <c r="G326" s="137" t="s">
        <v>491</v>
      </c>
      <c r="H326" s="187"/>
      <c r="I326" s="139"/>
      <c r="J326" s="140">
        <f>ROUND(I326*H326,2)</f>
        <v>0</v>
      </c>
      <c r="K326" s="141"/>
      <c r="L326" s="32"/>
      <c r="M326" s="142" t="s">
        <v>1</v>
      </c>
      <c r="N326" s="143" t="s">
        <v>36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265</v>
      </c>
      <c r="AT326" s="146" t="s">
        <v>147</v>
      </c>
      <c r="AU326" s="146" t="s">
        <v>81</v>
      </c>
      <c r="AY326" s="17" t="s">
        <v>144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79</v>
      </c>
      <c r="BK326" s="147">
        <f>ROUND(I326*H326,2)</f>
        <v>0</v>
      </c>
      <c r="BL326" s="17" t="s">
        <v>265</v>
      </c>
      <c r="BM326" s="146" t="s">
        <v>762</v>
      </c>
    </row>
    <row r="327" spans="2:65" s="11" customFormat="1" ht="22.9" customHeight="1">
      <c r="B327" s="121"/>
      <c r="D327" s="122" t="s">
        <v>70</v>
      </c>
      <c r="E327" s="131" t="s">
        <v>546</v>
      </c>
      <c r="F327" s="131" t="s">
        <v>547</v>
      </c>
      <c r="I327" s="124"/>
      <c r="J327" s="132">
        <f>BK327</f>
        <v>0</v>
      </c>
      <c r="L327" s="121"/>
      <c r="M327" s="126"/>
      <c r="P327" s="127">
        <f>SUM(P328:P372)</f>
        <v>0</v>
      </c>
      <c r="R327" s="127">
        <f>SUM(R328:R372)</f>
        <v>1.52450748</v>
      </c>
      <c r="T327" s="128">
        <f>SUM(T328:T372)</f>
        <v>0</v>
      </c>
      <c r="AR327" s="122" t="s">
        <v>81</v>
      </c>
      <c r="AT327" s="129" t="s">
        <v>70</v>
      </c>
      <c r="AU327" s="129" t="s">
        <v>79</v>
      </c>
      <c r="AY327" s="122" t="s">
        <v>144</v>
      </c>
      <c r="BK327" s="130">
        <f>SUM(BK328:BK372)</f>
        <v>0</v>
      </c>
    </row>
    <row r="328" spans="2:65" s="1" customFormat="1" ht="16.5" customHeight="1">
      <c r="B328" s="133"/>
      <c r="C328" s="134" t="s">
        <v>399</v>
      </c>
      <c r="D328" s="134" t="s">
        <v>147</v>
      </c>
      <c r="E328" s="135" t="s">
        <v>1513</v>
      </c>
      <c r="F328" s="136" t="s">
        <v>1514</v>
      </c>
      <c r="G328" s="137" t="s">
        <v>171</v>
      </c>
      <c r="H328" s="138">
        <v>49.4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265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265</v>
      </c>
      <c r="BM328" s="146" t="s">
        <v>1515</v>
      </c>
    </row>
    <row r="329" spans="2:65" s="1" customFormat="1" ht="16.5" customHeight="1">
      <c r="B329" s="133"/>
      <c r="C329" s="134" t="s">
        <v>405</v>
      </c>
      <c r="D329" s="134" t="s">
        <v>147</v>
      </c>
      <c r="E329" s="135" t="s">
        <v>1516</v>
      </c>
      <c r="F329" s="136" t="s">
        <v>1517</v>
      </c>
      <c r="G329" s="137" t="s">
        <v>171</v>
      </c>
      <c r="H329" s="138">
        <v>49.4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2.9999999999999997E-4</v>
      </c>
      <c r="R329" s="144">
        <f>Q329*H329</f>
        <v>1.4819999999999998E-2</v>
      </c>
      <c r="S329" s="144">
        <v>0</v>
      </c>
      <c r="T329" s="145">
        <f>S329*H329</f>
        <v>0</v>
      </c>
      <c r="AR329" s="146" t="s">
        <v>265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265</v>
      </c>
      <c r="BM329" s="146" t="s">
        <v>1518</v>
      </c>
    </row>
    <row r="330" spans="2:65" s="1" customFormat="1" ht="33" customHeight="1">
      <c r="B330" s="133"/>
      <c r="C330" s="134" t="s">
        <v>414</v>
      </c>
      <c r="D330" s="134" t="s">
        <v>147</v>
      </c>
      <c r="E330" s="135" t="s">
        <v>1519</v>
      </c>
      <c r="F330" s="136" t="s">
        <v>1520</v>
      </c>
      <c r="G330" s="137" t="s">
        <v>279</v>
      </c>
      <c r="H330" s="138">
        <v>13.506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36</v>
      </c>
      <c r="P330" s="144">
        <f>O330*H330</f>
        <v>0</v>
      </c>
      <c r="Q330" s="144">
        <v>5.8E-4</v>
      </c>
      <c r="R330" s="144">
        <f>Q330*H330</f>
        <v>7.8334800000000003E-3</v>
      </c>
      <c r="S330" s="144">
        <v>0</v>
      </c>
      <c r="T330" s="145">
        <f>S330*H330</f>
        <v>0</v>
      </c>
      <c r="AR330" s="146" t="s">
        <v>265</v>
      </c>
      <c r="AT330" s="146" t="s">
        <v>147</v>
      </c>
      <c r="AU330" s="146" t="s">
        <v>81</v>
      </c>
      <c r="AY330" s="17" t="s">
        <v>144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79</v>
      </c>
      <c r="BK330" s="147">
        <f>ROUND(I330*H330,2)</f>
        <v>0</v>
      </c>
      <c r="BL330" s="17" t="s">
        <v>265</v>
      </c>
      <c r="BM330" s="146" t="s">
        <v>1521</v>
      </c>
    </row>
    <row r="331" spans="2:65" s="12" customFormat="1">
      <c r="B331" s="148"/>
      <c r="D331" s="149" t="s">
        <v>153</v>
      </c>
      <c r="E331" s="150" t="s">
        <v>1</v>
      </c>
      <c r="F331" s="151" t="s">
        <v>174</v>
      </c>
      <c r="H331" s="150" t="s">
        <v>1</v>
      </c>
      <c r="I331" s="152"/>
      <c r="L331" s="148"/>
      <c r="M331" s="153"/>
      <c r="T331" s="154"/>
      <c r="AT331" s="150" t="s">
        <v>153</v>
      </c>
      <c r="AU331" s="150" t="s">
        <v>81</v>
      </c>
      <c r="AV331" s="12" t="s">
        <v>79</v>
      </c>
      <c r="AW331" s="12" t="s">
        <v>28</v>
      </c>
      <c r="AX331" s="12" t="s">
        <v>71</v>
      </c>
      <c r="AY331" s="150" t="s">
        <v>144</v>
      </c>
    </row>
    <row r="332" spans="2:65" s="12" customFormat="1">
      <c r="B332" s="148"/>
      <c r="D332" s="149" t="s">
        <v>153</v>
      </c>
      <c r="E332" s="150" t="s">
        <v>1</v>
      </c>
      <c r="F332" s="151" t="s">
        <v>270</v>
      </c>
      <c r="H332" s="150" t="s">
        <v>1</v>
      </c>
      <c r="I332" s="152"/>
      <c r="L332" s="148"/>
      <c r="M332" s="153"/>
      <c r="T332" s="154"/>
      <c r="AT332" s="150" t="s">
        <v>153</v>
      </c>
      <c r="AU332" s="150" t="s">
        <v>81</v>
      </c>
      <c r="AV332" s="12" t="s">
        <v>79</v>
      </c>
      <c r="AW332" s="12" t="s">
        <v>28</v>
      </c>
      <c r="AX332" s="12" t="s">
        <v>71</v>
      </c>
      <c r="AY332" s="150" t="s">
        <v>144</v>
      </c>
    </row>
    <row r="333" spans="2:65" s="13" customFormat="1">
      <c r="B333" s="155"/>
      <c r="D333" s="149" t="s">
        <v>153</v>
      </c>
      <c r="E333" s="156" t="s">
        <v>1</v>
      </c>
      <c r="F333" s="157" t="s">
        <v>1522</v>
      </c>
      <c r="H333" s="158">
        <v>4.96</v>
      </c>
      <c r="I333" s="159"/>
      <c r="L333" s="155"/>
      <c r="M333" s="160"/>
      <c r="T333" s="161"/>
      <c r="AT333" s="156" t="s">
        <v>153</v>
      </c>
      <c r="AU333" s="156" t="s">
        <v>81</v>
      </c>
      <c r="AV333" s="13" t="s">
        <v>81</v>
      </c>
      <c r="AW333" s="13" t="s">
        <v>28</v>
      </c>
      <c r="AX333" s="13" t="s">
        <v>71</v>
      </c>
      <c r="AY333" s="156" t="s">
        <v>144</v>
      </c>
    </row>
    <row r="334" spans="2:65" s="14" customFormat="1">
      <c r="B334" s="173"/>
      <c r="D334" s="149" t="s">
        <v>153</v>
      </c>
      <c r="E334" s="174" t="s">
        <v>1</v>
      </c>
      <c r="F334" s="175" t="s">
        <v>178</v>
      </c>
      <c r="H334" s="176">
        <v>4.96</v>
      </c>
      <c r="I334" s="177"/>
      <c r="L334" s="173"/>
      <c r="M334" s="178"/>
      <c r="T334" s="179"/>
      <c r="AT334" s="174" t="s">
        <v>153</v>
      </c>
      <c r="AU334" s="174" t="s">
        <v>81</v>
      </c>
      <c r="AV334" s="14" t="s">
        <v>145</v>
      </c>
      <c r="AW334" s="14" t="s">
        <v>28</v>
      </c>
      <c r="AX334" s="14" t="s">
        <v>71</v>
      </c>
      <c r="AY334" s="174" t="s">
        <v>144</v>
      </c>
    </row>
    <row r="335" spans="2:65" s="12" customFormat="1">
      <c r="B335" s="148"/>
      <c r="D335" s="149" t="s">
        <v>153</v>
      </c>
      <c r="E335" s="150" t="s">
        <v>1</v>
      </c>
      <c r="F335" s="151" t="s">
        <v>179</v>
      </c>
      <c r="H335" s="150" t="s">
        <v>1</v>
      </c>
      <c r="I335" s="152"/>
      <c r="L335" s="148"/>
      <c r="M335" s="153"/>
      <c r="T335" s="154"/>
      <c r="AT335" s="150" t="s">
        <v>153</v>
      </c>
      <c r="AU335" s="150" t="s">
        <v>81</v>
      </c>
      <c r="AV335" s="12" t="s">
        <v>79</v>
      </c>
      <c r="AW335" s="12" t="s">
        <v>28</v>
      </c>
      <c r="AX335" s="12" t="s">
        <v>71</v>
      </c>
      <c r="AY335" s="150" t="s">
        <v>144</v>
      </c>
    </row>
    <row r="336" spans="2:65" s="12" customFormat="1">
      <c r="B336" s="148"/>
      <c r="D336" s="149" t="s">
        <v>153</v>
      </c>
      <c r="E336" s="150" t="s">
        <v>1</v>
      </c>
      <c r="F336" s="151" t="s">
        <v>272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65" s="13" customFormat="1">
      <c r="B337" s="155"/>
      <c r="D337" s="149" t="s">
        <v>153</v>
      </c>
      <c r="E337" s="156" t="s">
        <v>1</v>
      </c>
      <c r="F337" s="157" t="s">
        <v>1523</v>
      </c>
      <c r="H337" s="158">
        <v>3.798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65" s="12" customFormat="1">
      <c r="B338" s="148"/>
      <c r="D338" s="149" t="s">
        <v>153</v>
      </c>
      <c r="E338" s="150" t="s">
        <v>1</v>
      </c>
      <c r="F338" s="151" t="s">
        <v>240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65" s="13" customFormat="1">
      <c r="B339" s="155"/>
      <c r="D339" s="149" t="s">
        <v>153</v>
      </c>
      <c r="E339" s="156" t="s">
        <v>1</v>
      </c>
      <c r="F339" s="157" t="s">
        <v>1524</v>
      </c>
      <c r="H339" s="158">
        <v>4.7480000000000002</v>
      </c>
      <c r="I339" s="159"/>
      <c r="L339" s="155"/>
      <c r="M339" s="160"/>
      <c r="T339" s="161"/>
      <c r="AT339" s="156" t="s">
        <v>153</v>
      </c>
      <c r="AU339" s="156" t="s">
        <v>81</v>
      </c>
      <c r="AV339" s="13" t="s">
        <v>81</v>
      </c>
      <c r="AW339" s="13" t="s">
        <v>28</v>
      </c>
      <c r="AX339" s="13" t="s">
        <v>71</v>
      </c>
      <c r="AY339" s="156" t="s">
        <v>144</v>
      </c>
    </row>
    <row r="340" spans="2:65" s="14" customFormat="1">
      <c r="B340" s="173"/>
      <c r="D340" s="149" t="s">
        <v>153</v>
      </c>
      <c r="E340" s="174" t="s">
        <v>1</v>
      </c>
      <c r="F340" s="175" t="s">
        <v>178</v>
      </c>
      <c r="H340" s="176">
        <v>8.5459999999999994</v>
      </c>
      <c r="I340" s="177"/>
      <c r="L340" s="173"/>
      <c r="M340" s="178"/>
      <c r="T340" s="179"/>
      <c r="AT340" s="174" t="s">
        <v>153</v>
      </c>
      <c r="AU340" s="174" t="s">
        <v>81</v>
      </c>
      <c r="AV340" s="14" t="s">
        <v>145</v>
      </c>
      <c r="AW340" s="14" t="s">
        <v>28</v>
      </c>
      <c r="AX340" s="14" t="s">
        <v>71</v>
      </c>
      <c r="AY340" s="174" t="s">
        <v>144</v>
      </c>
    </row>
    <row r="341" spans="2:65" s="15" customFormat="1">
      <c r="B341" s="180"/>
      <c r="D341" s="149" t="s">
        <v>153</v>
      </c>
      <c r="E341" s="181" t="s">
        <v>1</v>
      </c>
      <c r="F341" s="182" t="s">
        <v>182</v>
      </c>
      <c r="H341" s="183">
        <v>13.506</v>
      </c>
      <c r="I341" s="184"/>
      <c r="L341" s="180"/>
      <c r="M341" s="185"/>
      <c r="T341" s="186"/>
      <c r="AT341" s="181" t="s">
        <v>153</v>
      </c>
      <c r="AU341" s="181" t="s">
        <v>81</v>
      </c>
      <c r="AV341" s="15" t="s">
        <v>151</v>
      </c>
      <c r="AW341" s="15" t="s">
        <v>28</v>
      </c>
      <c r="AX341" s="15" t="s">
        <v>79</v>
      </c>
      <c r="AY341" s="181" t="s">
        <v>144</v>
      </c>
    </row>
    <row r="342" spans="2:65" s="1" customFormat="1" ht="33" customHeight="1">
      <c r="B342" s="133"/>
      <c r="C342" s="134" t="s">
        <v>423</v>
      </c>
      <c r="D342" s="134" t="s">
        <v>147</v>
      </c>
      <c r="E342" s="135" t="s">
        <v>1525</v>
      </c>
      <c r="F342" s="136" t="s">
        <v>1526</v>
      </c>
      <c r="G342" s="137" t="s">
        <v>171</v>
      </c>
      <c r="H342" s="138">
        <v>49.4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36</v>
      </c>
      <c r="P342" s="144">
        <f>O342*H342</f>
        <v>0</v>
      </c>
      <c r="Q342" s="144">
        <v>5.3800000000000002E-3</v>
      </c>
      <c r="R342" s="144">
        <f>Q342*H342</f>
        <v>0.26577200000000001</v>
      </c>
      <c r="S342" s="144">
        <v>0</v>
      </c>
      <c r="T342" s="145">
        <f>S342*H342</f>
        <v>0</v>
      </c>
      <c r="AR342" s="146" t="s">
        <v>265</v>
      </c>
      <c r="AT342" s="146" t="s">
        <v>147</v>
      </c>
      <c r="AU342" s="146" t="s">
        <v>81</v>
      </c>
      <c r="AY342" s="17" t="s">
        <v>144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79</v>
      </c>
      <c r="BK342" s="147">
        <f>ROUND(I342*H342,2)</f>
        <v>0</v>
      </c>
      <c r="BL342" s="17" t="s">
        <v>265</v>
      </c>
      <c r="BM342" s="146" t="s">
        <v>1527</v>
      </c>
    </row>
    <row r="343" spans="2:65" s="12" customFormat="1">
      <c r="B343" s="148"/>
      <c r="D343" s="149" t="s">
        <v>153</v>
      </c>
      <c r="E343" s="150" t="s">
        <v>1</v>
      </c>
      <c r="F343" s="151" t="s">
        <v>174</v>
      </c>
      <c r="H343" s="150" t="s">
        <v>1</v>
      </c>
      <c r="I343" s="152"/>
      <c r="L343" s="148"/>
      <c r="M343" s="153"/>
      <c r="T343" s="154"/>
      <c r="AT343" s="150" t="s">
        <v>153</v>
      </c>
      <c r="AU343" s="150" t="s">
        <v>81</v>
      </c>
      <c r="AV343" s="12" t="s">
        <v>79</v>
      </c>
      <c r="AW343" s="12" t="s">
        <v>28</v>
      </c>
      <c r="AX343" s="12" t="s">
        <v>71</v>
      </c>
      <c r="AY343" s="150" t="s">
        <v>144</v>
      </c>
    </row>
    <row r="344" spans="2:65" s="12" customFormat="1">
      <c r="B344" s="148"/>
      <c r="D344" s="149" t="s">
        <v>153</v>
      </c>
      <c r="E344" s="150" t="s">
        <v>1</v>
      </c>
      <c r="F344" s="151" t="s">
        <v>228</v>
      </c>
      <c r="H344" s="150" t="s">
        <v>1</v>
      </c>
      <c r="I344" s="152"/>
      <c r="L344" s="148"/>
      <c r="M344" s="153"/>
      <c r="T344" s="154"/>
      <c r="AT344" s="150" t="s">
        <v>153</v>
      </c>
      <c r="AU344" s="150" t="s">
        <v>81</v>
      </c>
      <c r="AV344" s="12" t="s">
        <v>79</v>
      </c>
      <c r="AW344" s="12" t="s">
        <v>28</v>
      </c>
      <c r="AX344" s="12" t="s">
        <v>71</v>
      </c>
      <c r="AY344" s="150" t="s">
        <v>144</v>
      </c>
    </row>
    <row r="345" spans="2:65" s="13" customFormat="1">
      <c r="B345" s="155"/>
      <c r="D345" s="149" t="s">
        <v>153</v>
      </c>
      <c r="E345" s="156" t="s">
        <v>1</v>
      </c>
      <c r="F345" s="157" t="s">
        <v>229</v>
      </c>
      <c r="H345" s="158">
        <v>4.16</v>
      </c>
      <c r="I345" s="159"/>
      <c r="L345" s="155"/>
      <c r="M345" s="160"/>
      <c r="T345" s="161"/>
      <c r="AT345" s="156" t="s">
        <v>153</v>
      </c>
      <c r="AU345" s="156" t="s">
        <v>81</v>
      </c>
      <c r="AV345" s="13" t="s">
        <v>81</v>
      </c>
      <c r="AW345" s="13" t="s">
        <v>28</v>
      </c>
      <c r="AX345" s="13" t="s">
        <v>71</v>
      </c>
      <c r="AY345" s="156" t="s">
        <v>144</v>
      </c>
    </row>
    <row r="346" spans="2:65" s="12" customFormat="1">
      <c r="B346" s="148"/>
      <c r="D346" s="149" t="s">
        <v>153</v>
      </c>
      <c r="E346" s="150" t="s">
        <v>1</v>
      </c>
      <c r="F346" s="151" t="s">
        <v>270</v>
      </c>
      <c r="H346" s="150" t="s">
        <v>1</v>
      </c>
      <c r="I346" s="152"/>
      <c r="L346" s="148"/>
      <c r="M346" s="153"/>
      <c r="T346" s="154"/>
      <c r="AT346" s="150" t="s">
        <v>153</v>
      </c>
      <c r="AU346" s="150" t="s">
        <v>81</v>
      </c>
      <c r="AV346" s="12" t="s">
        <v>79</v>
      </c>
      <c r="AW346" s="12" t="s">
        <v>28</v>
      </c>
      <c r="AX346" s="12" t="s">
        <v>71</v>
      </c>
      <c r="AY346" s="150" t="s">
        <v>144</v>
      </c>
    </row>
    <row r="347" spans="2:65" s="13" customFormat="1">
      <c r="B347" s="155"/>
      <c r="D347" s="149" t="s">
        <v>153</v>
      </c>
      <c r="E347" s="156" t="s">
        <v>1</v>
      </c>
      <c r="F347" s="157" t="s">
        <v>1454</v>
      </c>
      <c r="H347" s="158">
        <v>2.65</v>
      </c>
      <c r="I347" s="159"/>
      <c r="L347" s="155"/>
      <c r="M347" s="160"/>
      <c r="T347" s="161"/>
      <c r="AT347" s="156" t="s">
        <v>153</v>
      </c>
      <c r="AU347" s="156" t="s">
        <v>81</v>
      </c>
      <c r="AV347" s="13" t="s">
        <v>81</v>
      </c>
      <c r="AW347" s="13" t="s">
        <v>28</v>
      </c>
      <c r="AX347" s="13" t="s">
        <v>71</v>
      </c>
      <c r="AY347" s="156" t="s">
        <v>144</v>
      </c>
    </row>
    <row r="348" spans="2:65" s="12" customFormat="1">
      <c r="B348" s="148"/>
      <c r="D348" s="149" t="s">
        <v>153</v>
      </c>
      <c r="E348" s="150" t="s">
        <v>1</v>
      </c>
      <c r="F348" s="151" t="s">
        <v>230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65" s="13" customFormat="1">
      <c r="B349" s="155"/>
      <c r="D349" s="149" t="s">
        <v>153</v>
      </c>
      <c r="E349" s="156" t="s">
        <v>1</v>
      </c>
      <c r="F349" s="157" t="s">
        <v>231</v>
      </c>
      <c r="H349" s="158">
        <v>8.39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65" s="12" customFormat="1">
      <c r="B350" s="148"/>
      <c r="D350" s="149" t="s">
        <v>153</v>
      </c>
      <c r="E350" s="150" t="s">
        <v>1</v>
      </c>
      <c r="F350" s="151" t="s">
        <v>232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65" s="13" customFormat="1">
      <c r="B351" s="155"/>
      <c r="D351" s="149" t="s">
        <v>153</v>
      </c>
      <c r="E351" s="156" t="s">
        <v>1</v>
      </c>
      <c r="F351" s="157" t="s">
        <v>233</v>
      </c>
      <c r="H351" s="158">
        <v>9.5299999999999994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65" s="14" customFormat="1">
      <c r="B352" s="173"/>
      <c r="D352" s="149" t="s">
        <v>153</v>
      </c>
      <c r="E352" s="174" t="s">
        <v>1</v>
      </c>
      <c r="F352" s="175" t="s">
        <v>178</v>
      </c>
      <c r="H352" s="176">
        <v>24.73</v>
      </c>
      <c r="I352" s="177"/>
      <c r="L352" s="173"/>
      <c r="M352" s="178"/>
      <c r="T352" s="179"/>
      <c r="AT352" s="174" t="s">
        <v>153</v>
      </c>
      <c r="AU352" s="174" t="s">
        <v>81</v>
      </c>
      <c r="AV352" s="14" t="s">
        <v>145</v>
      </c>
      <c r="AW352" s="14" t="s">
        <v>28</v>
      </c>
      <c r="AX352" s="14" t="s">
        <v>71</v>
      </c>
      <c r="AY352" s="174" t="s">
        <v>144</v>
      </c>
    </row>
    <row r="353" spans="2:65" s="12" customFormat="1">
      <c r="B353" s="148"/>
      <c r="D353" s="149" t="s">
        <v>153</v>
      </c>
      <c r="E353" s="150" t="s">
        <v>1</v>
      </c>
      <c r="F353" s="151" t="s">
        <v>179</v>
      </c>
      <c r="H353" s="150" t="s">
        <v>1</v>
      </c>
      <c r="I353" s="152"/>
      <c r="L353" s="148"/>
      <c r="M353" s="153"/>
      <c r="T353" s="154"/>
      <c r="AT353" s="150" t="s">
        <v>153</v>
      </c>
      <c r="AU353" s="150" t="s">
        <v>81</v>
      </c>
      <c r="AV353" s="12" t="s">
        <v>79</v>
      </c>
      <c r="AW353" s="12" t="s">
        <v>28</v>
      </c>
      <c r="AX353" s="12" t="s">
        <v>71</v>
      </c>
      <c r="AY353" s="150" t="s">
        <v>144</v>
      </c>
    </row>
    <row r="354" spans="2:65" s="12" customFormat="1">
      <c r="B354" s="148"/>
      <c r="D354" s="149" t="s">
        <v>153</v>
      </c>
      <c r="E354" s="150" t="s">
        <v>1</v>
      </c>
      <c r="F354" s="151" t="s">
        <v>272</v>
      </c>
      <c r="H354" s="150" t="s">
        <v>1</v>
      </c>
      <c r="I354" s="152"/>
      <c r="L354" s="148"/>
      <c r="M354" s="153"/>
      <c r="T354" s="154"/>
      <c r="AT354" s="150" t="s">
        <v>153</v>
      </c>
      <c r="AU354" s="150" t="s">
        <v>81</v>
      </c>
      <c r="AV354" s="12" t="s">
        <v>79</v>
      </c>
      <c r="AW354" s="12" t="s">
        <v>28</v>
      </c>
      <c r="AX354" s="12" t="s">
        <v>71</v>
      </c>
      <c r="AY354" s="150" t="s">
        <v>144</v>
      </c>
    </row>
    <row r="355" spans="2:65" s="13" customFormat="1">
      <c r="B355" s="155"/>
      <c r="D355" s="149" t="s">
        <v>153</v>
      </c>
      <c r="E355" s="156" t="s">
        <v>1</v>
      </c>
      <c r="F355" s="157" t="s">
        <v>1455</v>
      </c>
      <c r="H355" s="158">
        <v>3.24</v>
      </c>
      <c r="I355" s="159"/>
      <c r="L355" s="155"/>
      <c r="M355" s="160"/>
      <c r="T355" s="161"/>
      <c r="AT355" s="156" t="s">
        <v>153</v>
      </c>
      <c r="AU355" s="156" t="s">
        <v>81</v>
      </c>
      <c r="AV355" s="13" t="s">
        <v>81</v>
      </c>
      <c r="AW355" s="13" t="s">
        <v>28</v>
      </c>
      <c r="AX355" s="13" t="s">
        <v>71</v>
      </c>
      <c r="AY355" s="156" t="s">
        <v>144</v>
      </c>
    </row>
    <row r="356" spans="2:65" s="12" customFormat="1">
      <c r="B356" s="148"/>
      <c r="D356" s="149" t="s">
        <v>153</v>
      </c>
      <c r="E356" s="150" t="s">
        <v>1</v>
      </c>
      <c r="F356" s="151" t="s">
        <v>234</v>
      </c>
      <c r="H356" s="150" t="s">
        <v>1</v>
      </c>
      <c r="I356" s="152"/>
      <c r="L356" s="148"/>
      <c r="M356" s="153"/>
      <c r="T356" s="154"/>
      <c r="AT356" s="150" t="s">
        <v>153</v>
      </c>
      <c r="AU356" s="150" t="s">
        <v>81</v>
      </c>
      <c r="AV356" s="12" t="s">
        <v>79</v>
      </c>
      <c r="AW356" s="12" t="s">
        <v>28</v>
      </c>
      <c r="AX356" s="12" t="s">
        <v>71</v>
      </c>
      <c r="AY356" s="150" t="s">
        <v>144</v>
      </c>
    </row>
    <row r="357" spans="2:65" s="13" customFormat="1">
      <c r="B357" s="155"/>
      <c r="D357" s="149" t="s">
        <v>153</v>
      </c>
      <c r="E357" s="156" t="s">
        <v>1</v>
      </c>
      <c r="F357" s="157" t="s">
        <v>235</v>
      </c>
      <c r="H357" s="158">
        <v>1.71</v>
      </c>
      <c r="I357" s="159"/>
      <c r="L357" s="155"/>
      <c r="M357" s="160"/>
      <c r="T357" s="161"/>
      <c r="AT357" s="156" t="s">
        <v>153</v>
      </c>
      <c r="AU357" s="156" t="s">
        <v>81</v>
      </c>
      <c r="AV357" s="13" t="s">
        <v>81</v>
      </c>
      <c r="AW357" s="13" t="s">
        <v>28</v>
      </c>
      <c r="AX357" s="13" t="s">
        <v>71</v>
      </c>
      <c r="AY357" s="156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236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>
      <c r="B359" s="155"/>
      <c r="D359" s="149" t="s">
        <v>153</v>
      </c>
      <c r="E359" s="156" t="s">
        <v>1</v>
      </c>
      <c r="F359" s="157" t="s">
        <v>237</v>
      </c>
      <c r="H359" s="158">
        <v>8.99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2" customFormat="1">
      <c r="B360" s="148"/>
      <c r="D360" s="149" t="s">
        <v>153</v>
      </c>
      <c r="E360" s="150" t="s">
        <v>1</v>
      </c>
      <c r="F360" s="151" t="s">
        <v>238</v>
      </c>
      <c r="H360" s="150" t="s">
        <v>1</v>
      </c>
      <c r="I360" s="152"/>
      <c r="L360" s="148"/>
      <c r="M360" s="153"/>
      <c r="T360" s="154"/>
      <c r="AT360" s="150" t="s">
        <v>153</v>
      </c>
      <c r="AU360" s="150" t="s">
        <v>81</v>
      </c>
      <c r="AV360" s="12" t="s">
        <v>79</v>
      </c>
      <c r="AW360" s="12" t="s">
        <v>28</v>
      </c>
      <c r="AX360" s="12" t="s">
        <v>71</v>
      </c>
      <c r="AY360" s="150" t="s">
        <v>144</v>
      </c>
    </row>
    <row r="361" spans="2:65" s="13" customFormat="1">
      <c r="B361" s="155"/>
      <c r="D361" s="149" t="s">
        <v>153</v>
      </c>
      <c r="E361" s="156" t="s">
        <v>1</v>
      </c>
      <c r="F361" s="157" t="s">
        <v>239</v>
      </c>
      <c r="H361" s="158">
        <v>9.07</v>
      </c>
      <c r="I361" s="159"/>
      <c r="L361" s="155"/>
      <c r="M361" s="160"/>
      <c r="T361" s="161"/>
      <c r="AT361" s="156" t="s">
        <v>153</v>
      </c>
      <c r="AU361" s="156" t="s">
        <v>81</v>
      </c>
      <c r="AV361" s="13" t="s">
        <v>81</v>
      </c>
      <c r="AW361" s="13" t="s">
        <v>28</v>
      </c>
      <c r="AX361" s="13" t="s">
        <v>71</v>
      </c>
      <c r="AY361" s="156" t="s">
        <v>144</v>
      </c>
    </row>
    <row r="362" spans="2:65" s="12" customFormat="1">
      <c r="B362" s="148"/>
      <c r="D362" s="149" t="s">
        <v>153</v>
      </c>
      <c r="E362" s="150" t="s">
        <v>1</v>
      </c>
      <c r="F362" s="151" t="s">
        <v>240</v>
      </c>
      <c r="H362" s="150" t="s">
        <v>1</v>
      </c>
      <c r="I362" s="152"/>
      <c r="L362" s="148"/>
      <c r="M362" s="153"/>
      <c r="T362" s="154"/>
      <c r="AT362" s="150" t="s">
        <v>153</v>
      </c>
      <c r="AU362" s="150" t="s">
        <v>81</v>
      </c>
      <c r="AV362" s="12" t="s">
        <v>79</v>
      </c>
      <c r="AW362" s="12" t="s">
        <v>28</v>
      </c>
      <c r="AX362" s="12" t="s">
        <v>71</v>
      </c>
      <c r="AY362" s="150" t="s">
        <v>144</v>
      </c>
    </row>
    <row r="363" spans="2:65" s="13" customFormat="1">
      <c r="B363" s="155"/>
      <c r="D363" s="149" t="s">
        <v>153</v>
      </c>
      <c r="E363" s="156" t="s">
        <v>1</v>
      </c>
      <c r="F363" s="157" t="s">
        <v>241</v>
      </c>
      <c r="H363" s="158">
        <v>1.66</v>
      </c>
      <c r="I363" s="159"/>
      <c r="L363" s="155"/>
      <c r="M363" s="160"/>
      <c r="T363" s="161"/>
      <c r="AT363" s="156" t="s">
        <v>153</v>
      </c>
      <c r="AU363" s="156" t="s">
        <v>81</v>
      </c>
      <c r="AV363" s="13" t="s">
        <v>81</v>
      </c>
      <c r="AW363" s="13" t="s">
        <v>28</v>
      </c>
      <c r="AX363" s="13" t="s">
        <v>71</v>
      </c>
      <c r="AY363" s="156" t="s">
        <v>144</v>
      </c>
    </row>
    <row r="364" spans="2:65" s="14" customFormat="1">
      <c r="B364" s="173"/>
      <c r="D364" s="149" t="s">
        <v>153</v>
      </c>
      <c r="E364" s="174" t="s">
        <v>1</v>
      </c>
      <c r="F364" s="175" t="s">
        <v>178</v>
      </c>
      <c r="H364" s="176">
        <v>24.67</v>
      </c>
      <c r="I364" s="177"/>
      <c r="L364" s="173"/>
      <c r="M364" s="178"/>
      <c r="T364" s="179"/>
      <c r="AT364" s="174" t="s">
        <v>153</v>
      </c>
      <c r="AU364" s="174" t="s">
        <v>81</v>
      </c>
      <c r="AV364" s="14" t="s">
        <v>145</v>
      </c>
      <c r="AW364" s="14" t="s">
        <v>28</v>
      </c>
      <c r="AX364" s="14" t="s">
        <v>71</v>
      </c>
      <c r="AY364" s="174" t="s">
        <v>144</v>
      </c>
    </row>
    <row r="365" spans="2:65" s="15" customFormat="1">
      <c r="B365" s="180"/>
      <c r="D365" s="149" t="s">
        <v>153</v>
      </c>
      <c r="E365" s="181" t="s">
        <v>1</v>
      </c>
      <c r="F365" s="182" t="s">
        <v>182</v>
      </c>
      <c r="H365" s="183">
        <v>49.4</v>
      </c>
      <c r="I365" s="184"/>
      <c r="L365" s="180"/>
      <c r="M365" s="185"/>
      <c r="T365" s="186"/>
      <c r="AT365" s="181" t="s">
        <v>153</v>
      </c>
      <c r="AU365" s="181" t="s">
        <v>81</v>
      </c>
      <c r="AV365" s="15" t="s">
        <v>151</v>
      </c>
      <c r="AW365" s="15" t="s">
        <v>28</v>
      </c>
      <c r="AX365" s="15" t="s">
        <v>79</v>
      </c>
      <c r="AY365" s="181" t="s">
        <v>144</v>
      </c>
    </row>
    <row r="366" spans="2:65" s="1" customFormat="1" ht="37.9" customHeight="1">
      <c r="B366" s="133"/>
      <c r="C366" s="162" t="s">
        <v>437</v>
      </c>
      <c r="D366" s="162" t="s">
        <v>163</v>
      </c>
      <c r="E366" s="163" t="s">
        <v>1528</v>
      </c>
      <c r="F366" s="164" t="s">
        <v>1529</v>
      </c>
      <c r="G366" s="165" t="s">
        <v>171</v>
      </c>
      <c r="H366" s="166">
        <v>55.960999999999999</v>
      </c>
      <c r="I366" s="167"/>
      <c r="J366" s="168">
        <f>ROUND(I366*H366,2)</f>
        <v>0</v>
      </c>
      <c r="K366" s="169"/>
      <c r="L366" s="170"/>
      <c r="M366" s="171" t="s">
        <v>1</v>
      </c>
      <c r="N366" s="172" t="s">
        <v>36</v>
      </c>
      <c r="P366" s="144">
        <f>O366*H366</f>
        <v>0</v>
      </c>
      <c r="Q366" s="144">
        <v>2.1999999999999999E-2</v>
      </c>
      <c r="R366" s="144">
        <f>Q366*H366</f>
        <v>1.231142</v>
      </c>
      <c r="S366" s="144">
        <v>0</v>
      </c>
      <c r="T366" s="145">
        <f>S366*H366</f>
        <v>0</v>
      </c>
      <c r="AR366" s="146" t="s">
        <v>355</v>
      </c>
      <c r="AT366" s="146" t="s">
        <v>163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265</v>
      </c>
      <c r="BM366" s="146" t="s">
        <v>1530</v>
      </c>
    </row>
    <row r="367" spans="2:65" s="13" customFormat="1">
      <c r="B367" s="155"/>
      <c r="D367" s="149" t="s">
        <v>153</v>
      </c>
      <c r="E367" s="156" t="s">
        <v>1</v>
      </c>
      <c r="F367" s="157" t="s">
        <v>1531</v>
      </c>
      <c r="H367" s="158">
        <v>54.34</v>
      </c>
      <c r="I367" s="159"/>
      <c r="L367" s="155"/>
      <c r="M367" s="160"/>
      <c r="T367" s="161"/>
      <c r="AT367" s="156" t="s">
        <v>153</v>
      </c>
      <c r="AU367" s="156" t="s">
        <v>81</v>
      </c>
      <c r="AV367" s="13" t="s">
        <v>81</v>
      </c>
      <c r="AW367" s="13" t="s">
        <v>28</v>
      </c>
      <c r="AX367" s="13" t="s">
        <v>71</v>
      </c>
      <c r="AY367" s="156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1532</v>
      </c>
      <c r="H368" s="158">
        <v>1.621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5" customFormat="1">
      <c r="B369" s="180"/>
      <c r="D369" s="149" t="s">
        <v>153</v>
      </c>
      <c r="E369" s="181" t="s">
        <v>1</v>
      </c>
      <c r="F369" s="182" t="s">
        <v>182</v>
      </c>
      <c r="H369" s="183">
        <v>55.960999999999999</v>
      </c>
      <c r="I369" s="184"/>
      <c r="L369" s="180"/>
      <c r="M369" s="185"/>
      <c r="T369" s="186"/>
      <c r="AT369" s="181" t="s">
        <v>153</v>
      </c>
      <c r="AU369" s="181" t="s">
        <v>81</v>
      </c>
      <c r="AV369" s="15" t="s">
        <v>151</v>
      </c>
      <c r="AW369" s="15" t="s">
        <v>28</v>
      </c>
      <c r="AX369" s="15" t="s">
        <v>79</v>
      </c>
      <c r="AY369" s="181" t="s">
        <v>144</v>
      </c>
    </row>
    <row r="370" spans="2:65" s="1" customFormat="1" ht="16.5" customHeight="1">
      <c r="B370" s="133"/>
      <c r="C370" s="193" t="s">
        <v>441</v>
      </c>
      <c r="D370" s="193" t="s">
        <v>147</v>
      </c>
      <c r="E370" s="194" t="s">
        <v>1533</v>
      </c>
      <c r="F370" s="195" t="s">
        <v>1534</v>
      </c>
      <c r="G370" s="196" t="s">
        <v>171</v>
      </c>
      <c r="H370" s="197">
        <v>49.4</v>
      </c>
      <c r="I370" s="198"/>
      <c r="J370" s="198">
        <f>ROUND(I370*H370,2)</f>
        <v>0</v>
      </c>
      <c r="K370" s="141"/>
      <c r="L370" s="32"/>
      <c r="M370" s="142" t="s">
        <v>1</v>
      </c>
      <c r="N370" s="143" t="s">
        <v>36</v>
      </c>
      <c r="P370" s="144">
        <f>O370*H370</f>
        <v>0</v>
      </c>
      <c r="Q370" s="144">
        <v>1E-4</v>
      </c>
      <c r="R370" s="144">
        <f>Q370*H370</f>
        <v>4.9399999999999999E-3</v>
      </c>
      <c r="S370" s="144">
        <v>0</v>
      </c>
      <c r="T370" s="145">
        <f>S370*H370</f>
        <v>0</v>
      </c>
      <c r="AR370" s="146" t="s">
        <v>265</v>
      </c>
      <c r="AT370" s="146" t="s">
        <v>147</v>
      </c>
      <c r="AU370" s="146" t="s">
        <v>81</v>
      </c>
      <c r="AY370" s="17" t="s">
        <v>144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7" t="s">
        <v>79</v>
      </c>
      <c r="BK370" s="147">
        <f>ROUND(I370*H370,2)</f>
        <v>0</v>
      </c>
      <c r="BL370" s="17" t="s">
        <v>265</v>
      </c>
      <c r="BM370" s="146" t="s">
        <v>1754</v>
      </c>
    </row>
    <row r="371" spans="2:65" s="13" customFormat="1">
      <c r="B371" s="155"/>
      <c r="D371" s="149" t="s">
        <v>153</v>
      </c>
      <c r="E371" s="156" t="s">
        <v>1</v>
      </c>
      <c r="F371" s="157" t="s">
        <v>359</v>
      </c>
      <c r="H371" s="158">
        <v>49.4</v>
      </c>
      <c r="I371" s="159"/>
      <c r="L371" s="155"/>
      <c r="M371" s="160"/>
      <c r="T371" s="161"/>
      <c r="AT371" s="156" t="s">
        <v>153</v>
      </c>
      <c r="AU371" s="156" t="s">
        <v>81</v>
      </c>
      <c r="AV371" s="13" t="s">
        <v>81</v>
      </c>
      <c r="AW371" s="13" t="s">
        <v>28</v>
      </c>
      <c r="AX371" s="13" t="s">
        <v>79</v>
      </c>
      <c r="AY371" s="156" t="s">
        <v>144</v>
      </c>
    </row>
    <row r="372" spans="2:65" s="1" customFormat="1" ht="24.2" customHeight="1">
      <c r="B372" s="133"/>
      <c r="C372" s="134" t="s">
        <v>445</v>
      </c>
      <c r="D372" s="134" t="s">
        <v>147</v>
      </c>
      <c r="E372" s="135" t="s">
        <v>561</v>
      </c>
      <c r="F372" s="136" t="s">
        <v>562</v>
      </c>
      <c r="G372" s="137" t="s">
        <v>491</v>
      </c>
      <c r="H372" s="187"/>
      <c r="I372" s="139"/>
      <c r="J372" s="140">
        <f>ROUND(I372*H372,2)</f>
        <v>0</v>
      </c>
      <c r="K372" s="141"/>
      <c r="L372" s="32"/>
      <c r="M372" s="142" t="s">
        <v>1</v>
      </c>
      <c r="N372" s="143" t="s">
        <v>36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265</v>
      </c>
      <c r="AT372" s="146" t="s">
        <v>147</v>
      </c>
      <c r="AU372" s="146" t="s">
        <v>81</v>
      </c>
      <c r="AY372" s="17" t="s">
        <v>144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7" t="s">
        <v>79</v>
      </c>
      <c r="BK372" s="147">
        <f>ROUND(I372*H372,2)</f>
        <v>0</v>
      </c>
      <c r="BL372" s="17" t="s">
        <v>265</v>
      </c>
      <c r="BM372" s="146" t="s">
        <v>763</v>
      </c>
    </row>
    <row r="373" spans="2:65" s="11" customFormat="1" ht="22.9" customHeight="1">
      <c r="B373" s="121"/>
      <c r="D373" s="122" t="s">
        <v>70</v>
      </c>
      <c r="E373" s="131" t="s">
        <v>564</v>
      </c>
      <c r="F373" s="131" t="s">
        <v>565</v>
      </c>
      <c r="I373" s="124"/>
      <c r="J373" s="132">
        <f>BK373</f>
        <v>0</v>
      </c>
      <c r="L373" s="121"/>
      <c r="M373" s="126"/>
      <c r="P373" s="127">
        <f>SUM(P374:P446)</f>
        <v>0</v>
      </c>
      <c r="R373" s="127">
        <f>SUM(R374:R446)</f>
        <v>3.3522559499999995</v>
      </c>
      <c r="T373" s="128">
        <f>SUM(T374:T446)</f>
        <v>0</v>
      </c>
      <c r="AR373" s="122" t="s">
        <v>81</v>
      </c>
      <c r="AT373" s="129" t="s">
        <v>70</v>
      </c>
      <c r="AU373" s="129" t="s">
        <v>79</v>
      </c>
      <c r="AY373" s="122" t="s">
        <v>144</v>
      </c>
      <c r="BK373" s="130">
        <f>SUM(BK374:BK446)</f>
        <v>0</v>
      </c>
    </row>
    <row r="374" spans="2:65" s="1" customFormat="1" ht="16.5" customHeight="1">
      <c r="B374" s="133"/>
      <c r="C374" s="134" t="s">
        <v>451</v>
      </c>
      <c r="D374" s="134" t="s">
        <v>147</v>
      </c>
      <c r="E374" s="135" t="s">
        <v>1536</v>
      </c>
      <c r="F374" s="136" t="s">
        <v>1537</v>
      </c>
      <c r="G374" s="137" t="s">
        <v>171</v>
      </c>
      <c r="H374" s="138">
        <v>171.23699999999999</v>
      </c>
      <c r="I374" s="139"/>
      <c r="J374" s="140">
        <f>ROUND(I374*H374,2)</f>
        <v>0</v>
      </c>
      <c r="K374" s="141"/>
      <c r="L374" s="32"/>
      <c r="M374" s="142" t="s">
        <v>1</v>
      </c>
      <c r="N374" s="143" t="s">
        <v>36</v>
      </c>
      <c r="P374" s="144">
        <f>O374*H374</f>
        <v>0</v>
      </c>
      <c r="Q374" s="144">
        <v>2.9999999999999997E-4</v>
      </c>
      <c r="R374" s="144">
        <f>Q374*H374</f>
        <v>5.1371099999999996E-2</v>
      </c>
      <c r="S374" s="144">
        <v>0</v>
      </c>
      <c r="T374" s="145">
        <f>S374*H374</f>
        <v>0</v>
      </c>
      <c r="AR374" s="146" t="s">
        <v>265</v>
      </c>
      <c r="AT374" s="146" t="s">
        <v>147</v>
      </c>
      <c r="AU374" s="146" t="s">
        <v>81</v>
      </c>
      <c r="AY374" s="17" t="s">
        <v>144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7" t="s">
        <v>79</v>
      </c>
      <c r="BK374" s="147">
        <f>ROUND(I374*H374,2)</f>
        <v>0</v>
      </c>
      <c r="BL374" s="17" t="s">
        <v>265</v>
      </c>
      <c r="BM374" s="146" t="s">
        <v>1538</v>
      </c>
    </row>
    <row r="375" spans="2:65" s="13" customFormat="1">
      <c r="B375" s="155"/>
      <c r="D375" s="149" t="s">
        <v>153</v>
      </c>
      <c r="E375" s="156" t="s">
        <v>1</v>
      </c>
      <c r="F375" s="157" t="s">
        <v>1539</v>
      </c>
      <c r="H375" s="158">
        <v>162.13300000000001</v>
      </c>
      <c r="I375" s="159"/>
      <c r="L375" s="155"/>
      <c r="M375" s="160"/>
      <c r="T375" s="161"/>
      <c r="AT375" s="156" t="s">
        <v>153</v>
      </c>
      <c r="AU375" s="156" t="s">
        <v>81</v>
      </c>
      <c r="AV375" s="13" t="s">
        <v>81</v>
      </c>
      <c r="AW375" s="13" t="s">
        <v>28</v>
      </c>
      <c r="AX375" s="13" t="s">
        <v>71</v>
      </c>
      <c r="AY375" s="156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1540</v>
      </c>
      <c r="H376" s="158">
        <v>4.9119999999999999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3" customFormat="1">
      <c r="B377" s="155"/>
      <c r="D377" s="149" t="s">
        <v>153</v>
      </c>
      <c r="E377" s="156" t="s">
        <v>1</v>
      </c>
      <c r="F377" s="157" t="s">
        <v>1541</v>
      </c>
      <c r="H377" s="158">
        <v>4.1920000000000002</v>
      </c>
      <c r="I377" s="159"/>
      <c r="L377" s="155"/>
      <c r="M377" s="160"/>
      <c r="T377" s="161"/>
      <c r="AT377" s="156" t="s">
        <v>153</v>
      </c>
      <c r="AU377" s="156" t="s">
        <v>81</v>
      </c>
      <c r="AV377" s="13" t="s">
        <v>81</v>
      </c>
      <c r="AW377" s="13" t="s">
        <v>28</v>
      </c>
      <c r="AX377" s="13" t="s">
        <v>71</v>
      </c>
      <c r="AY377" s="156" t="s">
        <v>144</v>
      </c>
    </row>
    <row r="378" spans="2:65" s="15" customFormat="1">
      <c r="B378" s="180"/>
      <c r="D378" s="149" t="s">
        <v>153</v>
      </c>
      <c r="E378" s="181" t="s">
        <v>1</v>
      </c>
      <c r="F378" s="182" t="s">
        <v>182</v>
      </c>
      <c r="H378" s="183">
        <v>171.23699999999999</v>
      </c>
      <c r="I378" s="184"/>
      <c r="L378" s="180"/>
      <c r="M378" s="185"/>
      <c r="T378" s="186"/>
      <c r="AT378" s="181" t="s">
        <v>153</v>
      </c>
      <c r="AU378" s="181" t="s">
        <v>81</v>
      </c>
      <c r="AV378" s="15" t="s">
        <v>151</v>
      </c>
      <c r="AW378" s="15" t="s">
        <v>28</v>
      </c>
      <c r="AX378" s="15" t="s">
        <v>79</v>
      </c>
      <c r="AY378" s="181" t="s">
        <v>144</v>
      </c>
    </row>
    <row r="379" spans="2:65" s="1" customFormat="1" ht="24.2" customHeight="1">
      <c r="B379" s="133"/>
      <c r="C379" s="134" t="s">
        <v>456</v>
      </c>
      <c r="D379" s="134" t="s">
        <v>147</v>
      </c>
      <c r="E379" s="135" t="s">
        <v>1542</v>
      </c>
      <c r="F379" s="136" t="s">
        <v>1543</v>
      </c>
      <c r="G379" s="137" t="s">
        <v>318</v>
      </c>
      <c r="H379" s="138">
        <v>14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2.1000000000000001E-4</v>
      </c>
      <c r="R379" s="144">
        <f>Q379*H379</f>
        <v>2.9399999999999999E-3</v>
      </c>
      <c r="S379" s="144">
        <v>0</v>
      </c>
      <c r="T379" s="145">
        <f>S379*H379</f>
        <v>0</v>
      </c>
      <c r="AR379" s="146" t="s">
        <v>265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265</v>
      </c>
      <c r="BM379" s="146" t="s">
        <v>1755</v>
      </c>
    </row>
    <row r="380" spans="2:65" s="1" customFormat="1" ht="33" customHeight="1">
      <c r="B380" s="133"/>
      <c r="C380" s="134" t="s">
        <v>461</v>
      </c>
      <c r="D380" s="134" t="s">
        <v>147</v>
      </c>
      <c r="E380" s="135" t="s">
        <v>1545</v>
      </c>
      <c r="F380" s="136" t="s">
        <v>1546</v>
      </c>
      <c r="G380" s="137" t="s">
        <v>171</v>
      </c>
      <c r="H380" s="138">
        <v>162.13300000000001</v>
      </c>
      <c r="I380" s="139"/>
      <c r="J380" s="140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5.1999999999999998E-3</v>
      </c>
      <c r="R380" s="144">
        <f>Q380*H380</f>
        <v>0.84309160000000005</v>
      </c>
      <c r="S380" s="144">
        <v>0</v>
      </c>
      <c r="T380" s="145">
        <f>S380*H380</f>
        <v>0</v>
      </c>
      <c r="AR380" s="146" t="s">
        <v>265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265</v>
      </c>
      <c r="BM380" s="146" t="s">
        <v>1547</v>
      </c>
    </row>
    <row r="381" spans="2:65" s="12" customFormat="1">
      <c r="B381" s="148"/>
      <c r="D381" s="149" t="s">
        <v>153</v>
      </c>
      <c r="E381" s="150" t="s">
        <v>1</v>
      </c>
      <c r="F381" s="151" t="s">
        <v>174</v>
      </c>
      <c r="H381" s="150" t="s">
        <v>1</v>
      </c>
      <c r="I381" s="152"/>
      <c r="L381" s="148"/>
      <c r="M381" s="153"/>
      <c r="T381" s="154"/>
      <c r="AT381" s="150" t="s">
        <v>153</v>
      </c>
      <c r="AU381" s="150" t="s">
        <v>81</v>
      </c>
      <c r="AV381" s="12" t="s">
        <v>79</v>
      </c>
      <c r="AW381" s="12" t="s">
        <v>28</v>
      </c>
      <c r="AX381" s="12" t="s">
        <v>71</v>
      </c>
      <c r="AY381" s="150" t="s">
        <v>144</v>
      </c>
    </row>
    <row r="382" spans="2:65" s="12" customFormat="1">
      <c r="B382" s="148"/>
      <c r="D382" s="149" t="s">
        <v>153</v>
      </c>
      <c r="E382" s="150" t="s">
        <v>1</v>
      </c>
      <c r="F382" s="151" t="s">
        <v>228</v>
      </c>
      <c r="H382" s="150" t="s">
        <v>1</v>
      </c>
      <c r="I382" s="152"/>
      <c r="L382" s="148"/>
      <c r="M382" s="153"/>
      <c r="T382" s="154"/>
      <c r="AT382" s="150" t="s">
        <v>153</v>
      </c>
      <c r="AU382" s="150" t="s">
        <v>81</v>
      </c>
      <c r="AV382" s="12" t="s">
        <v>79</v>
      </c>
      <c r="AW382" s="12" t="s">
        <v>28</v>
      </c>
      <c r="AX382" s="12" t="s">
        <v>71</v>
      </c>
      <c r="AY382" s="150" t="s">
        <v>144</v>
      </c>
    </row>
    <row r="383" spans="2:65" s="13" customFormat="1">
      <c r="B383" s="155"/>
      <c r="D383" s="149" t="s">
        <v>153</v>
      </c>
      <c r="E383" s="156" t="s">
        <v>1</v>
      </c>
      <c r="F383" s="157" t="s">
        <v>1548</v>
      </c>
      <c r="H383" s="158">
        <v>12.656000000000001</v>
      </c>
      <c r="I383" s="159"/>
      <c r="L383" s="155"/>
      <c r="M383" s="160"/>
      <c r="T383" s="161"/>
      <c r="AT383" s="156" t="s">
        <v>153</v>
      </c>
      <c r="AU383" s="156" t="s">
        <v>81</v>
      </c>
      <c r="AV383" s="13" t="s">
        <v>81</v>
      </c>
      <c r="AW383" s="13" t="s">
        <v>28</v>
      </c>
      <c r="AX383" s="13" t="s">
        <v>71</v>
      </c>
      <c r="AY383" s="156" t="s">
        <v>144</v>
      </c>
    </row>
    <row r="384" spans="2:65" s="12" customFormat="1">
      <c r="B384" s="148"/>
      <c r="D384" s="149" t="s">
        <v>153</v>
      </c>
      <c r="E384" s="150" t="s">
        <v>1</v>
      </c>
      <c r="F384" s="151" t="s">
        <v>230</v>
      </c>
      <c r="H384" s="150" t="s">
        <v>1</v>
      </c>
      <c r="I384" s="152"/>
      <c r="L384" s="148"/>
      <c r="M384" s="153"/>
      <c r="T384" s="154"/>
      <c r="AT384" s="150" t="s">
        <v>153</v>
      </c>
      <c r="AU384" s="150" t="s">
        <v>81</v>
      </c>
      <c r="AV384" s="12" t="s">
        <v>79</v>
      </c>
      <c r="AW384" s="12" t="s">
        <v>28</v>
      </c>
      <c r="AX384" s="12" t="s">
        <v>71</v>
      </c>
      <c r="AY384" s="150" t="s">
        <v>144</v>
      </c>
    </row>
    <row r="385" spans="2:51" s="13" customFormat="1">
      <c r="B385" s="155"/>
      <c r="D385" s="149" t="s">
        <v>153</v>
      </c>
      <c r="E385" s="156" t="s">
        <v>1</v>
      </c>
      <c r="F385" s="157" t="s">
        <v>1549</v>
      </c>
      <c r="H385" s="158">
        <v>25.157</v>
      </c>
      <c r="I385" s="159"/>
      <c r="L385" s="155"/>
      <c r="M385" s="160"/>
      <c r="T385" s="161"/>
      <c r="AT385" s="156" t="s">
        <v>153</v>
      </c>
      <c r="AU385" s="156" t="s">
        <v>81</v>
      </c>
      <c r="AV385" s="13" t="s">
        <v>81</v>
      </c>
      <c r="AW385" s="13" t="s">
        <v>28</v>
      </c>
      <c r="AX385" s="13" t="s">
        <v>71</v>
      </c>
      <c r="AY385" s="156" t="s">
        <v>144</v>
      </c>
    </row>
    <row r="386" spans="2:51" s="12" customFormat="1">
      <c r="B386" s="148"/>
      <c r="D386" s="149" t="s">
        <v>153</v>
      </c>
      <c r="E386" s="150" t="s">
        <v>1</v>
      </c>
      <c r="F386" s="151" t="s">
        <v>232</v>
      </c>
      <c r="H386" s="150" t="s">
        <v>1</v>
      </c>
      <c r="I386" s="152"/>
      <c r="L386" s="148"/>
      <c r="M386" s="153"/>
      <c r="T386" s="154"/>
      <c r="AT386" s="150" t="s">
        <v>153</v>
      </c>
      <c r="AU386" s="150" t="s">
        <v>81</v>
      </c>
      <c r="AV386" s="12" t="s">
        <v>79</v>
      </c>
      <c r="AW386" s="12" t="s">
        <v>28</v>
      </c>
      <c r="AX386" s="12" t="s">
        <v>71</v>
      </c>
      <c r="AY386" s="150" t="s">
        <v>144</v>
      </c>
    </row>
    <row r="387" spans="2:51" s="13" customFormat="1" ht="22.5">
      <c r="B387" s="155"/>
      <c r="D387" s="149" t="s">
        <v>153</v>
      </c>
      <c r="E387" s="156" t="s">
        <v>1</v>
      </c>
      <c r="F387" s="157" t="s">
        <v>1550</v>
      </c>
      <c r="H387" s="158">
        <v>43.314999999999998</v>
      </c>
      <c r="I387" s="159"/>
      <c r="L387" s="155"/>
      <c r="M387" s="160"/>
      <c r="T387" s="161"/>
      <c r="AT387" s="156" t="s">
        <v>153</v>
      </c>
      <c r="AU387" s="156" t="s">
        <v>81</v>
      </c>
      <c r="AV387" s="13" t="s">
        <v>81</v>
      </c>
      <c r="AW387" s="13" t="s">
        <v>28</v>
      </c>
      <c r="AX387" s="13" t="s">
        <v>71</v>
      </c>
      <c r="AY387" s="156" t="s">
        <v>144</v>
      </c>
    </row>
    <row r="388" spans="2:51" s="12" customFormat="1">
      <c r="B388" s="148"/>
      <c r="D388" s="149" t="s">
        <v>153</v>
      </c>
      <c r="E388" s="150" t="s">
        <v>1</v>
      </c>
      <c r="F388" s="151" t="s">
        <v>1551</v>
      </c>
      <c r="H388" s="150" t="s">
        <v>1</v>
      </c>
      <c r="I388" s="152"/>
      <c r="L388" s="148"/>
      <c r="M388" s="153"/>
      <c r="T388" s="154"/>
      <c r="AT388" s="150" t="s">
        <v>153</v>
      </c>
      <c r="AU388" s="150" t="s">
        <v>81</v>
      </c>
      <c r="AV388" s="12" t="s">
        <v>79</v>
      </c>
      <c r="AW388" s="12" t="s">
        <v>28</v>
      </c>
      <c r="AX388" s="12" t="s">
        <v>71</v>
      </c>
      <c r="AY388" s="150" t="s">
        <v>144</v>
      </c>
    </row>
    <row r="389" spans="2:51" s="13" customFormat="1">
      <c r="B389" s="155"/>
      <c r="D389" s="149" t="s">
        <v>153</v>
      </c>
      <c r="E389" s="156" t="s">
        <v>1</v>
      </c>
      <c r="F389" s="157" t="s">
        <v>1552</v>
      </c>
      <c r="H389" s="158">
        <v>1.7529999999999999</v>
      </c>
      <c r="I389" s="159"/>
      <c r="L389" s="155"/>
      <c r="M389" s="160"/>
      <c r="T389" s="161"/>
      <c r="AT389" s="156" t="s">
        <v>153</v>
      </c>
      <c r="AU389" s="156" t="s">
        <v>81</v>
      </c>
      <c r="AV389" s="13" t="s">
        <v>81</v>
      </c>
      <c r="AW389" s="13" t="s">
        <v>28</v>
      </c>
      <c r="AX389" s="13" t="s">
        <v>71</v>
      </c>
      <c r="AY389" s="156" t="s">
        <v>144</v>
      </c>
    </row>
    <row r="390" spans="2:51" s="14" customFormat="1">
      <c r="B390" s="173"/>
      <c r="D390" s="149" t="s">
        <v>153</v>
      </c>
      <c r="E390" s="174" t="s">
        <v>1</v>
      </c>
      <c r="F390" s="175" t="s">
        <v>178</v>
      </c>
      <c r="H390" s="176">
        <v>82.881</v>
      </c>
      <c r="I390" s="177"/>
      <c r="L390" s="173"/>
      <c r="M390" s="178"/>
      <c r="T390" s="179"/>
      <c r="AT390" s="174" t="s">
        <v>153</v>
      </c>
      <c r="AU390" s="174" t="s">
        <v>81</v>
      </c>
      <c r="AV390" s="14" t="s">
        <v>145</v>
      </c>
      <c r="AW390" s="14" t="s">
        <v>28</v>
      </c>
      <c r="AX390" s="14" t="s">
        <v>71</v>
      </c>
      <c r="AY390" s="174" t="s">
        <v>144</v>
      </c>
    </row>
    <row r="391" spans="2:51" s="12" customFormat="1">
      <c r="B391" s="148"/>
      <c r="D391" s="149" t="s">
        <v>153</v>
      </c>
      <c r="E391" s="150" t="s">
        <v>1</v>
      </c>
      <c r="F391" s="151" t="s">
        <v>179</v>
      </c>
      <c r="H391" s="150" t="s">
        <v>1</v>
      </c>
      <c r="I391" s="152"/>
      <c r="L391" s="148"/>
      <c r="M391" s="153"/>
      <c r="T391" s="154"/>
      <c r="AT391" s="150" t="s">
        <v>153</v>
      </c>
      <c r="AU391" s="150" t="s">
        <v>81</v>
      </c>
      <c r="AV391" s="12" t="s">
        <v>79</v>
      </c>
      <c r="AW391" s="12" t="s">
        <v>28</v>
      </c>
      <c r="AX391" s="12" t="s">
        <v>71</v>
      </c>
      <c r="AY391" s="150" t="s">
        <v>144</v>
      </c>
    </row>
    <row r="392" spans="2:51" s="12" customFormat="1">
      <c r="B392" s="148"/>
      <c r="D392" s="149" t="s">
        <v>153</v>
      </c>
      <c r="E392" s="150" t="s">
        <v>1</v>
      </c>
      <c r="F392" s="151" t="s">
        <v>234</v>
      </c>
      <c r="H392" s="150" t="s">
        <v>1</v>
      </c>
      <c r="I392" s="152"/>
      <c r="L392" s="148"/>
      <c r="M392" s="153"/>
      <c r="T392" s="154"/>
      <c r="AT392" s="150" t="s">
        <v>153</v>
      </c>
      <c r="AU392" s="150" t="s">
        <v>81</v>
      </c>
      <c r="AV392" s="12" t="s">
        <v>79</v>
      </c>
      <c r="AW392" s="12" t="s">
        <v>28</v>
      </c>
      <c r="AX392" s="12" t="s">
        <v>71</v>
      </c>
      <c r="AY392" s="150" t="s">
        <v>144</v>
      </c>
    </row>
    <row r="393" spans="2:51" s="13" customFormat="1">
      <c r="B393" s="155"/>
      <c r="D393" s="149" t="s">
        <v>153</v>
      </c>
      <c r="E393" s="156" t="s">
        <v>1</v>
      </c>
      <c r="F393" s="157" t="s">
        <v>1553</v>
      </c>
      <c r="H393" s="158">
        <v>7.9969999999999999</v>
      </c>
      <c r="I393" s="159"/>
      <c r="L393" s="155"/>
      <c r="M393" s="160"/>
      <c r="T393" s="161"/>
      <c r="AT393" s="156" t="s">
        <v>153</v>
      </c>
      <c r="AU393" s="156" t="s">
        <v>81</v>
      </c>
      <c r="AV393" s="13" t="s">
        <v>81</v>
      </c>
      <c r="AW393" s="13" t="s">
        <v>28</v>
      </c>
      <c r="AX393" s="13" t="s">
        <v>71</v>
      </c>
      <c r="AY393" s="156" t="s">
        <v>144</v>
      </c>
    </row>
    <row r="394" spans="2:51" s="12" customFormat="1">
      <c r="B394" s="148"/>
      <c r="D394" s="149" t="s">
        <v>153</v>
      </c>
      <c r="E394" s="150" t="s">
        <v>1</v>
      </c>
      <c r="F394" s="151" t="s">
        <v>236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51" s="13" customFormat="1">
      <c r="B395" s="155"/>
      <c r="D395" s="149" t="s">
        <v>153</v>
      </c>
      <c r="E395" s="156" t="s">
        <v>1</v>
      </c>
      <c r="F395" s="157" t="s">
        <v>1554</v>
      </c>
      <c r="H395" s="158">
        <v>28.64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71</v>
      </c>
      <c r="AY395" s="156" t="s">
        <v>144</v>
      </c>
    </row>
    <row r="396" spans="2:51" s="12" customFormat="1">
      <c r="B396" s="148"/>
      <c r="D396" s="149" t="s">
        <v>153</v>
      </c>
      <c r="E396" s="150" t="s">
        <v>1</v>
      </c>
      <c r="F396" s="151" t="s">
        <v>238</v>
      </c>
      <c r="H396" s="150" t="s">
        <v>1</v>
      </c>
      <c r="I396" s="152"/>
      <c r="L396" s="148"/>
      <c r="M396" s="153"/>
      <c r="T396" s="154"/>
      <c r="AT396" s="150" t="s">
        <v>153</v>
      </c>
      <c r="AU396" s="150" t="s">
        <v>81</v>
      </c>
      <c r="AV396" s="12" t="s">
        <v>79</v>
      </c>
      <c r="AW396" s="12" t="s">
        <v>28</v>
      </c>
      <c r="AX396" s="12" t="s">
        <v>71</v>
      </c>
      <c r="AY396" s="150" t="s">
        <v>144</v>
      </c>
    </row>
    <row r="397" spans="2:51" s="13" customFormat="1">
      <c r="B397" s="155"/>
      <c r="D397" s="149" t="s">
        <v>153</v>
      </c>
      <c r="E397" s="156" t="s">
        <v>1</v>
      </c>
      <c r="F397" s="157" t="s">
        <v>1555</v>
      </c>
      <c r="H397" s="158">
        <v>41.265000000000001</v>
      </c>
      <c r="I397" s="159"/>
      <c r="L397" s="155"/>
      <c r="M397" s="160"/>
      <c r="T397" s="161"/>
      <c r="AT397" s="156" t="s">
        <v>153</v>
      </c>
      <c r="AU397" s="156" t="s">
        <v>81</v>
      </c>
      <c r="AV397" s="13" t="s">
        <v>81</v>
      </c>
      <c r="AW397" s="13" t="s">
        <v>28</v>
      </c>
      <c r="AX397" s="13" t="s">
        <v>71</v>
      </c>
      <c r="AY397" s="156" t="s">
        <v>144</v>
      </c>
    </row>
    <row r="398" spans="2:51" s="12" customFormat="1">
      <c r="B398" s="148"/>
      <c r="D398" s="149" t="s">
        <v>153</v>
      </c>
      <c r="E398" s="150" t="s">
        <v>1</v>
      </c>
      <c r="F398" s="151" t="s">
        <v>1551</v>
      </c>
      <c r="H398" s="150" t="s">
        <v>1</v>
      </c>
      <c r="I398" s="152"/>
      <c r="L398" s="148"/>
      <c r="M398" s="153"/>
      <c r="T398" s="154"/>
      <c r="AT398" s="150" t="s">
        <v>153</v>
      </c>
      <c r="AU398" s="150" t="s">
        <v>81</v>
      </c>
      <c r="AV398" s="12" t="s">
        <v>79</v>
      </c>
      <c r="AW398" s="12" t="s">
        <v>28</v>
      </c>
      <c r="AX398" s="12" t="s">
        <v>71</v>
      </c>
      <c r="AY398" s="150" t="s">
        <v>144</v>
      </c>
    </row>
    <row r="399" spans="2:51" s="13" customFormat="1">
      <c r="B399" s="155"/>
      <c r="D399" s="149" t="s">
        <v>153</v>
      </c>
      <c r="E399" s="156" t="s">
        <v>1</v>
      </c>
      <c r="F399" s="157" t="s">
        <v>1556</v>
      </c>
      <c r="H399" s="158">
        <v>1.35</v>
      </c>
      <c r="I399" s="159"/>
      <c r="L399" s="155"/>
      <c r="M399" s="160"/>
      <c r="T399" s="161"/>
      <c r="AT399" s="156" t="s">
        <v>153</v>
      </c>
      <c r="AU399" s="156" t="s">
        <v>81</v>
      </c>
      <c r="AV399" s="13" t="s">
        <v>81</v>
      </c>
      <c r="AW399" s="13" t="s">
        <v>28</v>
      </c>
      <c r="AX399" s="13" t="s">
        <v>71</v>
      </c>
      <c r="AY399" s="156" t="s">
        <v>144</v>
      </c>
    </row>
    <row r="400" spans="2:51" s="14" customFormat="1">
      <c r="B400" s="173"/>
      <c r="D400" s="149" t="s">
        <v>153</v>
      </c>
      <c r="E400" s="174" t="s">
        <v>1</v>
      </c>
      <c r="F400" s="175" t="s">
        <v>178</v>
      </c>
      <c r="H400" s="176">
        <v>79.251999999999995</v>
      </c>
      <c r="I400" s="177"/>
      <c r="L400" s="173"/>
      <c r="M400" s="178"/>
      <c r="T400" s="179"/>
      <c r="AT400" s="174" t="s">
        <v>153</v>
      </c>
      <c r="AU400" s="174" t="s">
        <v>81</v>
      </c>
      <c r="AV400" s="14" t="s">
        <v>145</v>
      </c>
      <c r="AW400" s="14" t="s">
        <v>28</v>
      </c>
      <c r="AX400" s="14" t="s">
        <v>71</v>
      </c>
      <c r="AY400" s="174" t="s">
        <v>144</v>
      </c>
    </row>
    <row r="401" spans="2:65" s="15" customFormat="1">
      <c r="B401" s="180"/>
      <c r="D401" s="149" t="s">
        <v>153</v>
      </c>
      <c r="E401" s="181" t="s">
        <v>1</v>
      </c>
      <c r="F401" s="182" t="s">
        <v>182</v>
      </c>
      <c r="H401" s="183">
        <v>162.13300000000001</v>
      </c>
      <c r="I401" s="184"/>
      <c r="L401" s="180"/>
      <c r="M401" s="185"/>
      <c r="T401" s="186"/>
      <c r="AT401" s="181" t="s">
        <v>153</v>
      </c>
      <c r="AU401" s="181" t="s">
        <v>81</v>
      </c>
      <c r="AV401" s="15" t="s">
        <v>151</v>
      </c>
      <c r="AW401" s="15" t="s">
        <v>28</v>
      </c>
      <c r="AX401" s="15" t="s">
        <v>79</v>
      </c>
      <c r="AY401" s="181" t="s">
        <v>144</v>
      </c>
    </row>
    <row r="402" spans="2:65" s="1" customFormat="1" ht="16.5" customHeight="1">
      <c r="B402" s="133"/>
      <c r="C402" s="162" t="s">
        <v>468</v>
      </c>
      <c r="D402" s="162" t="s">
        <v>163</v>
      </c>
      <c r="E402" s="163" t="s">
        <v>1557</v>
      </c>
      <c r="F402" s="164" t="s">
        <v>1558</v>
      </c>
      <c r="G402" s="165" t="s">
        <v>171</v>
      </c>
      <c r="H402" s="166">
        <v>188.36099999999999</v>
      </c>
      <c r="I402" s="167"/>
      <c r="J402" s="168">
        <f>ROUND(I402*H402,2)</f>
        <v>0</v>
      </c>
      <c r="K402" s="169"/>
      <c r="L402" s="170"/>
      <c r="M402" s="171" t="s">
        <v>1</v>
      </c>
      <c r="N402" s="172" t="s">
        <v>36</v>
      </c>
      <c r="P402" s="144">
        <f>O402*H402</f>
        <v>0</v>
      </c>
      <c r="Q402" s="144">
        <v>1.26E-2</v>
      </c>
      <c r="R402" s="144">
        <f>Q402*H402</f>
        <v>2.3733485999999999</v>
      </c>
      <c r="S402" s="144">
        <v>0</v>
      </c>
      <c r="T402" s="145">
        <f>S402*H402</f>
        <v>0</v>
      </c>
      <c r="AR402" s="146" t="s">
        <v>355</v>
      </c>
      <c r="AT402" s="146" t="s">
        <v>163</v>
      </c>
      <c r="AU402" s="146" t="s">
        <v>81</v>
      </c>
      <c r="AY402" s="17" t="s">
        <v>144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7" t="s">
        <v>79</v>
      </c>
      <c r="BK402" s="147">
        <f>ROUND(I402*H402,2)</f>
        <v>0</v>
      </c>
      <c r="BL402" s="17" t="s">
        <v>265</v>
      </c>
      <c r="BM402" s="146" t="s">
        <v>1559</v>
      </c>
    </row>
    <row r="403" spans="2:65" s="13" customFormat="1">
      <c r="B403" s="155"/>
      <c r="D403" s="149" t="s">
        <v>153</v>
      </c>
      <c r="E403" s="156" t="s">
        <v>1</v>
      </c>
      <c r="F403" s="157" t="s">
        <v>1539</v>
      </c>
      <c r="H403" s="158">
        <v>162.13300000000001</v>
      </c>
      <c r="I403" s="159"/>
      <c r="L403" s="155"/>
      <c r="M403" s="160"/>
      <c r="T403" s="161"/>
      <c r="AT403" s="156" t="s">
        <v>153</v>
      </c>
      <c r="AU403" s="156" t="s">
        <v>81</v>
      </c>
      <c r="AV403" s="13" t="s">
        <v>81</v>
      </c>
      <c r="AW403" s="13" t="s">
        <v>28</v>
      </c>
      <c r="AX403" s="13" t="s">
        <v>71</v>
      </c>
      <c r="AY403" s="156" t="s">
        <v>144</v>
      </c>
    </row>
    <row r="404" spans="2:65" s="13" customFormat="1">
      <c r="B404" s="155"/>
      <c r="D404" s="149" t="s">
        <v>153</v>
      </c>
      <c r="E404" s="156" t="s">
        <v>1</v>
      </c>
      <c r="F404" s="157" t="s">
        <v>1540</v>
      </c>
      <c r="H404" s="158">
        <v>4.9119999999999999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65" s="13" customFormat="1">
      <c r="B405" s="155"/>
      <c r="D405" s="149" t="s">
        <v>153</v>
      </c>
      <c r="E405" s="156" t="s">
        <v>1</v>
      </c>
      <c r="F405" s="157" t="s">
        <v>1541</v>
      </c>
      <c r="H405" s="158">
        <v>4.1920000000000002</v>
      </c>
      <c r="I405" s="159"/>
      <c r="L405" s="155"/>
      <c r="M405" s="160"/>
      <c r="T405" s="161"/>
      <c r="AT405" s="156" t="s">
        <v>153</v>
      </c>
      <c r="AU405" s="156" t="s">
        <v>81</v>
      </c>
      <c r="AV405" s="13" t="s">
        <v>81</v>
      </c>
      <c r="AW405" s="13" t="s">
        <v>28</v>
      </c>
      <c r="AX405" s="13" t="s">
        <v>71</v>
      </c>
      <c r="AY405" s="156" t="s">
        <v>144</v>
      </c>
    </row>
    <row r="406" spans="2:65" s="15" customFormat="1">
      <c r="B406" s="180"/>
      <c r="D406" s="149" t="s">
        <v>153</v>
      </c>
      <c r="E406" s="181" t="s">
        <v>1</v>
      </c>
      <c r="F406" s="182" t="s">
        <v>182</v>
      </c>
      <c r="H406" s="183">
        <v>171.23699999999999</v>
      </c>
      <c r="I406" s="184"/>
      <c r="L406" s="180"/>
      <c r="M406" s="185"/>
      <c r="T406" s="186"/>
      <c r="AT406" s="181" t="s">
        <v>153</v>
      </c>
      <c r="AU406" s="181" t="s">
        <v>81</v>
      </c>
      <c r="AV406" s="15" t="s">
        <v>151</v>
      </c>
      <c r="AW406" s="15" t="s">
        <v>28</v>
      </c>
      <c r="AX406" s="15" t="s">
        <v>79</v>
      </c>
      <c r="AY406" s="181" t="s">
        <v>144</v>
      </c>
    </row>
    <row r="407" spans="2:65" s="13" customFormat="1">
      <c r="B407" s="155"/>
      <c r="D407" s="149" t="s">
        <v>153</v>
      </c>
      <c r="F407" s="157" t="s">
        <v>1560</v>
      </c>
      <c r="H407" s="158">
        <v>188.36099999999999</v>
      </c>
      <c r="I407" s="159"/>
      <c r="L407" s="155"/>
      <c r="M407" s="160"/>
      <c r="T407" s="161"/>
      <c r="AT407" s="156" t="s">
        <v>153</v>
      </c>
      <c r="AU407" s="156" t="s">
        <v>81</v>
      </c>
      <c r="AV407" s="13" t="s">
        <v>81</v>
      </c>
      <c r="AW407" s="13" t="s">
        <v>3</v>
      </c>
      <c r="AX407" s="13" t="s">
        <v>79</v>
      </c>
      <c r="AY407" s="156" t="s">
        <v>144</v>
      </c>
    </row>
    <row r="408" spans="2:65" s="1" customFormat="1" ht="24.2" customHeight="1">
      <c r="B408" s="133"/>
      <c r="C408" s="193" t="s">
        <v>476</v>
      </c>
      <c r="D408" s="193" t="s">
        <v>147</v>
      </c>
      <c r="E408" s="194" t="s">
        <v>1561</v>
      </c>
      <c r="F408" s="195" t="s">
        <v>1562</v>
      </c>
      <c r="G408" s="196" t="s">
        <v>279</v>
      </c>
      <c r="H408" s="197">
        <v>95</v>
      </c>
      <c r="I408" s="198"/>
      <c r="J408" s="198">
        <f>ROUND(I408*H408,2)</f>
        <v>0</v>
      </c>
      <c r="K408" s="141"/>
      <c r="L408" s="32"/>
      <c r="M408" s="142" t="s">
        <v>1</v>
      </c>
      <c r="N408" s="143" t="s">
        <v>36</v>
      </c>
      <c r="P408" s="144">
        <f>O408*H408</f>
        <v>0</v>
      </c>
      <c r="Q408" s="144">
        <v>1.8000000000000001E-4</v>
      </c>
      <c r="R408" s="144">
        <f>Q408*H408</f>
        <v>1.7100000000000001E-2</v>
      </c>
      <c r="S408" s="144">
        <v>0</v>
      </c>
      <c r="T408" s="145">
        <f>S408*H408</f>
        <v>0</v>
      </c>
      <c r="AR408" s="146" t="s">
        <v>265</v>
      </c>
      <c r="AT408" s="146" t="s">
        <v>147</v>
      </c>
      <c r="AU408" s="146" t="s">
        <v>81</v>
      </c>
      <c r="AY408" s="17" t="s">
        <v>144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7" t="s">
        <v>79</v>
      </c>
      <c r="BK408" s="147">
        <f>ROUND(I408*H408,2)</f>
        <v>0</v>
      </c>
      <c r="BL408" s="17" t="s">
        <v>265</v>
      </c>
      <c r="BM408" s="146" t="s">
        <v>1756</v>
      </c>
    </row>
    <row r="409" spans="2:65" s="13" customFormat="1">
      <c r="B409" s="155"/>
      <c r="D409" s="149" t="s">
        <v>153</v>
      </c>
      <c r="E409" s="156" t="s">
        <v>1</v>
      </c>
      <c r="F409" s="157" t="s">
        <v>1564</v>
      </c>
      <c r="H409" s="158">
        <v>95</v>
      </c>
      <c r="I409" s="159"/>
      <c r="L409" s="155"/>
      <c r="M409" s="160"/>
      <c r="T409" s="161"/>
      <c r="AT409" s="156" t="s">
        <v>153</v>
      </c>
      <c r="AU409" s="156" t="s">
        <v>81</v>
      </c>
      <c r="AV409" s="13" t="s">
        <v>81</v>
      </c>
      <c r="AW409" s="13" t="s">
        <v>28</v>
      </c>
      <c r="AX409" s="13" t="s">
        <v>79</v>
      </c>
      <c r="AY409" s="156" t="s">
        <v>144</v>
      </c>
    </row>
    <row r="410" spans="2:65" s="1" customFormat="1" ht="16.5" customHeight="1">
      <c r="B410" s="133"/>
      <c r="C410" s="455" t="s">
        <v>484</v>
      </c>
      <c r="D410" s="455" t="s">
        <v>163</v>
      </c>
      <c r="E410" s="456" t="s">
        <v>1565</v>
      </c>
      <c r="F410" s="457" t="s">
        <v>1566</v>
      </c>
      <c r="G410" s="458" t="s">
        <v>279</v>
      </c>
      <c r="H410" s="459">
        <v>99.75</v>
      </c>
      <c r="I410" s="460"/>
      <c r="J410" s="460">
        <f>ROUND(I410*H410,2)</f>
        <v>0</v>
      </c>
      <c r="K410" s="169"/>
      <c r="L410" s="170"/>
      <c r="M410" s="171" t="s">
        <v>1</v>
      </c>
      <c r="N410" s="172" t="s">
        <v>36</v>
      </c>
      <c r="P410" s="144">
        <f>O410*H410</f>
        <v>0</v>
      </c>
      <c r="Q410" s="144">
        <v>1.2E-4</v>
      </c>
      <c r="R410" s="144">
        <f>Q410*H410</f>
        <v>1.197E-2</v>
      </c>
      <c r="S410" s="144">
        <v>0</v>
      </c>
      <c r="T410" s="145">
        <f>S410*H410</f>
        <v>0</v>
      </c>
      <c r="AR410" s="146" t="s">
        <v>355</v>
      </c>
      <c r="AT410" s="146" t="s">
        <v>163</v>
      </c>
      <c r="AU410" s="146" t="s">
        <v>81</v>
      </c>
      <c r="AY410" s="17" t="s">
        <v>144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7" t="s">
        <v>79</v>
      </c>
      <c r="BK410" s="147">
        <f>ROUND(I410*H410,2)</f>
        <v>0</v>
      </c>
      <c r="BL410" s="17" t="s">
        <v>265</v>
      </c>
      <c r="BM410" s="146" t="s">
        <v>1757</v>
      </c>
    </row>
    <row r="411" spans="2:65" s="13" customFormat="1">
      <c r="B411" s="155"/>
      <c r="D411" s="149" t="s">
        <v>153</v>
      </c>
      <c r="F411" s="157" t="s">
        <v>1568</v>
      </c>
      <c r="H411" s="158">
        <v>99.75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3</v>
      </c>
      <c r="AX411" s="13" t="s">
        <v>79</v>
      </c>
      <c r="AY411" s="156" t="s">
        <v>144</v>
      </c>
    </row>
    <row r="412" spans="2:65" s="1" customFormat="1" ht="16.5" customHeight="1">
      <c r="B412" s="133"/>
      <c r="C412" s="193" t="s">
        <v>488</v>
      </c>
      <c r="D412" s="193" t="s">
        <v>147</v>
      </c>
      <c r="E412" s="194" t="s">
        <v>1569</v>
      </c>
      <c r="F412" s="195" t="s">
        <v>1534</v>
      </c>
      <c r="G412" s="196" t="s">
        <v>171</v>
      </c>
      <c r="H412" s="197">
        <v>171.23699999999999</v>
      </c>
      <c r="I412" s="198"/>
      <c r="J412" s="198">
        <f>ROUND(I412*H412,2)</f>
        <v>0</v>
      </c>
      <c r="K412" s="141"/>
      <c r="L412" s="32"/>
      <c r="M412" s="142" t="s">
        <v>1</v>
      </c>
      <c r="N412" s="143" t="s">
        <v>36</v>
      </c>
      <c r="P412" s="144">
        <f>O412*H412</f>
        <v>0</v>
      </c>
      <c r="Q412" s="144">
        <v>5.0000000000000002E-5</v>
      </c>
      <c r="R412" s="144">
        <f>Q412*H412</f>
        <v>8.5618499999999993E-3</v>
      </c>
      <c r="S412" s="144">
        <v>0</v>
      </c>
      <c r="T412" s="145">
        <f>S412*H412</f>
        <v>0</v>
      </c>
      <c r="AR412" s="146" t="s">
        <v>265</v>
      </c>
      <c r="AT412" s="146" t="s">
        <v>147</v>
      </c>
      <c r="AU412" s="146" t="s">
        <v>81</v>
      </c>
      <c r="AY412" s="17" t="s">
        <v>144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7" t="s">
        <v>79</v>
      </c>
      <c r="BK412" s="147">
        <f>ROUND(I412*H412,2)</f>
        <v>0</v>
      </c>
      <c r="BL412" s="17" t="s">
        <v>265</v>
      </c>
      <c r="BM412" s="146" t="s">
        <v>1758</v>
      </c>
    </row>
    <row r="413" spans="2:65" s="13" customFormat="1">
      <c r="B413" s="155"/>
      <c r="D413" s="149" t="s">
        <v>153</v>
      </c>
      <c r="E413" s="156" t="s">
        <v>1</v>
      </c>
      <c r="F413" s="157" t="s">
        <v>1571</v>
      </c>
      <c r="H413" s="158">
        <v>171.23699999999999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79</v>
      </c>
      <c r="AY413" s="156" t="s">
        <v>144</v>
      </c>
    </row>
    <row r="414" spans="2:65" s="1" customFormat="1" ht="24.2" customHeight="1">
      <c r="B414" s="133"/>
      <c r="C414" s="134" t="s">
        <v>495</v>
      </c>
      <c r="D414" s="134" t="s">
        <v>147</v>
      </c>
      <c r="E414" s="135" t="s">
        <v>1572</v>
      </c>
      <c r="F414" s="136" t="s">
        <v>1573</v>
      </c>
      <c r="G414" s="137" t="s">
        <v>279</v>
      </c>
      <c r="H414" s="138">
        <v>24.56</v>
      </c>
      <c r="I414" s="139"/>
      <c r="J414" s="140">
        <f>ROUND(I414*H414,2)</f>
        <v>0</v>
      </c>
      <c r="K414" s="141"/>
      <c r="L414" s="32"/>
      <c r="M414" s="142" t="s">
        <v>1</v>
      </c>
      <c r="N414" s="143" t="s">
        <v>36</v>
      </c>
      <c r="P414" s="144">
        <f>O414*H414</f>
        <v>0</v>
      </c>
      <c r="Q414" s="144">
        <v>9.5E-4</v>
      </c>
      <c r="R414" s="144">
        <f>Q414*H414</f>
        <v>2.3331999999999999E-2</v>
      </c>
      <c r="S414" s="144">
        <v>0</v>
      </c>
      <c r="T414" s="145">
        <f>S414*H414</f>
        <v>0</v>
      </c>
      <c r="AR414" s="146" t="s">
        <v>265</v>
      </c>
      <c r="AT414" s="146" t="s">
        <v>147</v>
      </c>
      <c r="AU414" s="146" t="s">
        <v>81</v>
      </c>
      <c r="AY414" s="17" t="s">
        <v>144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79</v>
      </c>
      <c r="BK414" s="147">
        <f>ROUND(I414*H414,2)</f>
        <v>0</v>
      </c>
      <c r="BL414" s="17" t="s">
        <v>265</v>
      </c>
      <c r="BM414" s="146" t="s">
        <v>1574</v>
      </c>
    </row>
    <row r="415" spans="2:65" s="12" customFormat="1">
      <c r="B415" s="148"/>
      <c r="D415" s="149" t="s">
        <v>153</v>
      </c>
      <c r="E415" s="150" t="s">
        <v>1</v>
      </c>
      <c r="F415" s="151" t="s">
        <v>174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65" s="12" customFormat="1">
      <c r="B416" s="148"/>
      <c r="D416" s="149" t="s">
        <v>153</v>
      </c>
      <c r="E416" s="150" t="s">
        <v>1</v>
      </c>
      <c r="F416" s="151" t="s">
        <v>228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1575</v>
      </c>
      <c r="H417" s="158">
        <v>3.2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230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3" customFormat="1">
      <c r="B419" s="155"/>
      <c r="D419" s="149" t="s">
        <v>153</v>
      </c>
      <c r="E419" s="156" t="s">
        <v>1</v>
      </c>
      <c r="F419" s="157" t="s">
        <v>1576</v>
      </c>
      <c r="H419" s="158">
        <v>6.84</v>
      </c>
      <c r="I419" s="159"/>
      <c r="L419" s="155"/>
      <c r="M419" s="160"/>
      <c r="T419" s="161"/>
      <c r="AT419" s="156" t="s">
        <v>153</v>
      </c>
      <c r="AU419" s="156" t="s">
        <v>81</v>
      </c>
      <c r="AV419" s="13" t="s">
        <v>81</v>
      </c>
      <c r="AW419" s="13" t="s">
        <v>28</v>
      </c>
      <c r="AX419" s="13" t="s">
        <v>71</v>
      </c>
      <c r="AY419" s="156" t="s">
        <v>144</v>
      </c>
    </row>
    <row r="420" spans="2:65" s="12" customFormat="1">
      <c r="B420" s="148"/>
      <c r="D420" s="149" t="s">
        <v>153</v>
      </c>
      <c r="E420" s="150" t="s">
        <v>1</v>
      </c>
      <c r="F420" s="151" t="s">
        <v>232</v>
      </c>
      <c r="H420" s="150" t="s">
        <v>1</v>
      </c>
      <c r="I420" s="152"/>
      <c r="L420" s="148"/>
      <c r="M420" s="153"/>
      <c r="T420" s="154"/>
      <c r="AT420" s="150" t="s">
        <v>153</v>
      </c>
      <c r="AU420" s="150" t="s">
        <v>81</v>
      </c>
      <c r="AV420" s="12" t="s">
        <v>79</v>
      </c>
      <c r="AW420" s="12" t="s">
        <v>28</v>
      </c>
      <c r="AX420" s="12" t="s">
        <v>71</v>
      </c>
      <c r="AY420" s="150" t="s">
        <v>144</v>
      </c>
    </row>
    <row r="421" spans="2:65" s="13" customFormat="1">
      <c r="B421" s="155"/>
      <c r="D421" s="149" t="s">
        <v>153</v>
      </c>
      <c r="E421" s="156" t="s">
        <v>1</v>
      </c>
      <c r="F421" s="157" t="s">
        <v>1577</v>
      </c>
      <c r="H421" s="158">
        <v>4.84</v>
      </c>
      <c r="I421" s="159"/>
      <c r="L421" s="155"/>
      <c r="M421" s="160"/>
      <c r="T421" s="161"/>
      <c r="AT421" s="156" t="s">
        <v>153</v>
      </c>
      <c r="AU421" s="156" t="s">
        <v>81</v>
      </c>
      <c r="AV421" s="13" t="s">
        <v>81</v>
      </c>
      <c r="AW421" s="13" t="s">
        <v>28</v>
      </c>
      <c r="AX421" s="13" t="s">
        <v>71</v>
      </c>
      <c r="AY421" s="156" t="s">
        <v>144</v>
      </c>
    </row>
    <row r="422" spans="2:65" s="14" customFormat="1">
      <c r="B422" s="173"/>
      <c r="D422" s="149" t="s">
        <v>153</v>
      </c>
      <c r="E422" s="174" t="s">
        <v>1</v>
      </c>
      <c r="F422" s="175" t="s">
        <v>178</v>
      </c>
      <c r="H422" s="176">
        <v>14.88</v>
      </c>
      <c r="I422" s="177"/>
      <c r="L422" s="173"/>
      <c r="M422" s="178"/>
      <c r="T422" s="179"/>
      <c r="AT422" s="174" t="s">
        <v>153</v>
      </c>
      <c r="AU422" s="174" t="s">
        <v>81</v>
      </c>
      <c r="AV422" s="14" t="s">
        <v>145</v>
      </c>
      <c r="AW422" s="14" t="s">
        <v>28</v>
      </c>
      <c r="AX422" s="14" t="s">
        <v>71</v>
      </c>
      <c r="AY422" s="174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179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2" customFormat="1">
      <c r="B424" s="148"/>
      <c r="D424" s="149" t="s">
        <v>153</v>
      </c>
      <c r="E424" s="150" t="s">
        <v>1</v>
      </c>
      <c r="F424" s="151" t="s">
        <v>236</v>
      </c>
      <c r="H424" s="150" t="s">
        <v>1</v>
      </c>
      <c r="I424" s="152"/>
      <c r="L424" s="148"/>
      <c r="M424" s="153"/>
      <c r="T424" s="154"/>
      <c r="AT424" s="150" t="s">
        <v>153</v>
      </c>
      <c r="AU424" s="150" t="s">
        <v>81</v>
      </c>
      <c r="AV424" s="12" t="s">
        <v>79</v>
      </c>
      <c r="AW424" s="12" t="s">
        <v>28</v>
      </c>
      <c r="AX424" s="12" t="s">
        <v>71</v>
      </c>
      <c r="AY424" s="150" t="s">
        <v>144</v>
      </c>
    </row>
    <row r="425" spans="2:65" s="13" customFormat="1">
      <c r="B425" s="155"/>
      <c r="D425" s="149" t="s">
        <v>153</v>
      </c>
      <c r="E425" s="156" t="s">
        <v>1</v>
      </c>
      <c r="F425" s="157" t="s">
        <v>1577</v>
      </c>
      <c r="H425" s="158">
        <v>4.84</v>
      </c>
      <c r="I425" s="159"/>
      <c r="L425" s="155"/>
      <c r="M425" s="160"/>
      <c r="T425" s="161"/>
      <c r="AT425" s="156" t="s">
        <v>153</v>
      </c>
      <c r="AU425" s="156" t="s">
        <v>81</v>
      </c>
      <c r="AV425" s="13" t="s">
        <v>81</v>
      </c>
      <c r="AW425" s="13" t="s">
        <v>28</v>
      </c>
      <c r="AX425" s="13" t="s">
        <v>71</v>
      </c>
      <c r="AY425" s="156" t="s">
        <v>144</v>
      </c>
    </row>
    <row r="426" spans="2:65" s="12" customFormat="1">
      <c r="B426" s="148"/>
      <c r="D426" s="149" t="s">
        <v>153</v>
      </c>
      <c r="E426" s="150" t="s">
        <v>1</v>
      </c>
      <c r="F426" s="151" t="s">
        <v>238</v>
      </c>
      <c r="H426" s="150" t="s">
        <v>1</v>
      </c>
      <c r="I426" s="152"/>
      <c r="L426" s="148"/>
      <c r="M426" s="153"/>
      <c r="T426" s="154"/>
      <c r="AT426" s="150" t="s">
        <v>153</v>
      </c>
      <c r="AU426" s="150" t="s">
        <v>81</v>
      </c>
      <c r="AV426" s="12" t="s">
        <v>79</v>
      </c>
      <c r="AW426" s="12" t="s">
        <v>28</v>
      </c>
      <c r="AX426" s="12" t="s">
        <v>71</v>
      </c>
      <c r="AY426" s="150" t="s">
        <v>144</v>
      </c>
    </row>
    <row r="427" spans="2:65" s="13" customFormat="1">
      <c r="B427" s="155"/>
      <c r="D427" s="149" t="s">
        <v>153</v>
      </c>
      <c r="E427" s="156" t="s">
        <v>1</v>
      </c>
      <c r="F427" s="157" t="s">
        <v>1577</v>
      </c>
      <c r="H427" s="158">
        <v>4.84</v>
      </c>
      <c r="I427" s="159"/>
      <c r="L427" s="155"/>
      <c r="M427" s="160"/>
      <c r="T427" s="161"/>
      <c r="AT427" s="156" t="s">
        <v>153</v>
      </c>
      <c r="AU427" s="156" t="s">
        <v>81</v>
      </c>
      <c r="AV427" s="13" t="s">
        <v>81</v>
      </c>
      <c r="AW427" s="13" t="s">
        <v>28</v>
      </c>
      <c r="AX427" s="13" t="s">
        <v>71</v>
      </c>
      <c r="AY427" s="156" t="s">
        <v>144</v>
      </c>
    </row>
    <row r="428" spans="2:65" s="14" customFormat="1">
      <c r="B428" s="173"/>
      <c r="D428" s="149" t="s">
        <v>153</v>
      </c>
      <c r="E428" s="174" t="s">
        <v>1</v>
      </c>
      <c r="F428" s="175" t="s">
        <v>178</v>
      </c>
      <c r="H428" s="176">
        <v>9.68</v>
      </c>
      <c r="I428" s="177"/>
      <c r="L428" s="173"/>
      <c r="M428" s="178"/>
      <c r="T428" s="179"/>
      <c r="AT428" s="174" t="s">
        <v>153</v>
      </c>
      <c r="AU428" s="174" t="s">
        <v>81</v>
      </c>
      <c r="AV428" s="14" t="s">
        <v>145</v>
      </c>
      <c r="AW428" s="14" t="s">
        <v>28</v>
      </c>
      <c r="AX428" s="14" t="s">
        <v>71</v>
      </c>
      <c r="AY428" s="174" t="s">
        <v>144</v>
      </c>
    </row>
    <row r="429" spans="2:65" s="15" customFormat="1">
      <c r="B429" s="180"/>
      <c r="D429" s="149" t="s">
        <v>153</v>
      </c>
      <c r="E429" s="181" t="s">
        <v>1</v>
      </c>
      <c r="F429" s="182" t="s">
        <v>182</v>
      </c>
      <c r="H429" s="183">
        <v>24.56</v>
      </c>
      <c r="I429" s="184"/>
      <c r="L429" s="180"/>
      <c r="M429" s="185"/>
      <c r="T429" s="186"/>
      <c r="AT429" s="181" t="s">
        <v>153</v>
      </c>
      <c r="AU429" s="181" t="s">
        <v>81</v>
      </c>
      <c r="AV429" s="15" t="s">
        <v>151</v>
      </c>
      <c r="AW429" s="15" t="s">
        <v>28</v>
      </c>
      <c r="AX429" s="15" t="s">
        <v>79</v>
      </c>
      <c r="AY429" s="181" t="s">
        <v>144</v>
      </c>
    </row>
    <row r="430" spans="2:65" s="1" customFormat="1" ht="33" customHeight="1">
      <c r="B430" s="133"/>
      <c r="C430" s="134" t="s">
        <v>516</v>
      </c>
      <c r="D430" s="134" t="s">
        <v>147</v>
      </c>
      <c r="E430" s="135" t="s">
        <v>1578</v>
      </c>
      <c r="F430" s="136" t="s">
        <v>1579</v>
      </c>
      <c r="G430" s="137" t="s">
        <v>279</v>
      </c>
      <c r="H430" s="138">
        <v>20.96</v>
      </c>
      <c r="I430" s="139"/>
      <c r="J430" s="140">
        <f>ROUND(I430*H430,2)</f>
        <v>0</v>
      </c>
      <c r="K430" s="141"/>
      <c r="L430" s="32"/>
      <c r="M430" s="142" t="s">
        <v>1</v>
      </c>
      <c r="N430" s="143" t="s">
        <v>36</v>
      </c>
      <c r="P430" s="144">
        <f>O430*H430</f>
        <v>0</v>
      </c>
      <c r="Q430" s="144">
        <v>9.7999999999999997E-4</v>
      </c>
      <c r="R430" s="144">
        <f>Q430*H430</f>
        <v>2.0540800000000001E-2</v>
      </c>
      <c r="S430" s="144">
        <v>0</v>
      </c>
      <c r="T430" s="145">
        <f>S430*H430</f>
        <v>0</v>
      </c>
      <c r="AR430" s="146" t="s">
        <v>265</v>
      </c>
      <c r="AT430" s="146" t="s">
        <v>147</v>
      </c>
      <c r="AU430" s="146" t="s">
        <v>81</v>
      </c>
      <c r="AY430" s="17" t="s">
        <v>144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7" t="s">
        <v>79</v>
      </c>
      <c r="BK430" s="147">
        <f>ROUND(I430*H430,2)</f>
        <v>0</v>
      </c>
      <c r="BL430" s="17" t="s">
        <v>265</v>
      </c>
      <c r="BM430" s="146" t="s">
        <v>1580</v>
      </c>
    </row>
    <row r="431" spans="2:65" s="12" customFormat="1">
      <c r="B431" s="148"/>
      <c r="D431" s="149" t="s">
        <v>153</v>
      </c>
      <c r="E431" s="150" t="s">
        <v>1</v>
      </c>
      <c r="F431" s="151" t="s">
        <v>174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2" customFormat="1">
      <c r="B432" s="148"/>
      <c r="D432" s="149" t="s">
        <v>153</v>
      </c>
      <c r="E432" s="150" t="s">
        <v>1</v>
      </c>
      <c r="F432" s="151" t="s">
        <v>230</v>
      </c>
      <c r="H432" s="150" t="s">
        <v>1</v>
      </c>
      <c r="I432" s="152"/>
      <c r="L432" s="148"/>
      <c r="M432" s="153"/>
      <c r="T432" s="154"/>
      <c r="AT432" s="150" t="s">
        <v>153</v>
      </c>
      <c r="AU432" s="150" t="s">
        <v>81</v>
      </c>
      <c r="AV432" s="12" t="s">
        <v>79</v>
      </c>
      <c r="AW432" s="12" t="s">
        <v>28</v>
      </c>
      <c r="AX432" s="12" t="s">
        <v>71</v>
      </c>
      <c r="AY432" s="150" t="s">
        <v>144</v>
      </c>
    </row>
    <row r="433" spans="2:65" s="13" customFormat="1">
      <c r="B433" s="155"/>
      <c r="D433" s="149" t="s">
        <v>153</v>
      </c>
      <c r="E433" s="156" t="s">
        <v>1</v>
      </c>
      <c r="F433" s="157" t="s">
        <v>1581</v>
      </c>
      <c r="H433" s="158">
        <v>6.04</v>
      </c>
      <c r="I433" s="159"/>
      <c r="L433" s="155"/>
      <c r="M433" s="160"/>
      <c r="T433" s="161"/>
      <c r="AT433" s="156" t="s">
        <v>153</v>
      </c>
      <c r="AU433" s="156" t="s">
        <v>81</v>
      </c>
      <c r="AV433" s="13" t="s">
        <v>81</v>
      </c>
      <c r="AW433" s="13" t="s">
        <v>28</v>
      </c>
      <c r="AX433" s="13" t="s">
        <v>71</v>
      </c>
      <c r="AY433" s="156" t="s">
        <v>144</v>
      </c>
    </row>
    <row r="434" spans="2:65" s="12" customFormat="1">
      <c r="B434" s="148"/>
      <c r="D434" s="149" t="s">
        <v>153</v>
      </c>
      <c r="E434" s="150" t="s">
        <v>1</v>
      </c>
      <c r="F434" s="151" t="s">
        <v>232</v>
      </c>
      <c r="H434" s="150" t="s">
        <v>1</v>
      </c>
      <c r="I434" s="152"/>
      <c r="L434" s="148"/>
      <c r="M434" s="153"/>
      <c r="T434" s="154"/>
      <c r="AT434" s="150" t="s">
        <v>153</v>
      </c>
      <c r="AU434" s="150" t="s">
        <v>81</v>
      </c>
      <c r="AV434" s="12" t="s">
        <v>79</v>
      </c>
      <c r="AW434" s="12" t="s">
        <v>28</v>
      </c>
      <c r="AX434" s="12" t="s">
        <v>71</v>
      </c>
      <c r="AY434" s="150" t="s">
        <v>144</v>
      </c>
    </row>
    <row r="435" spans="2:65" s="13" customFormat="1">
      <c r="B435" s="155"/>
      <c r="D435" s="149" t="s">
        <v>153</v>
      </c>
      <c r="E435" s="156" t="s">
        <v>1</v>
      </c>
      <c r="F435" s="157" t="s">
        <v>1582</v>
      </c>
      <c r="H435" s="158">
        <v>5.04</v>
      </c>
      <c r="I435" s="159"/>
      <c r="L435" s="155"/>
      <c r="M435" s="160"/>
      <c r="T435" s="161"/>
      <c r="AT435" s="156" t="s">
        <v>153</v>
      </c>
      <c r="AU435" s="156" t="s">
        <v>81</v>
      </c>
      <c r="AV435" s="13" t="s">
        <v>81</v>
      </c>
      <c r="AW435" s="13" t="s">
        <v>28</v>
      </c>
      <c r="AX435" s="13" t="s">
        <v>71</v>
      </c>
      <c r="AY435" s="156" t="s">
        <v>144</v>
      </c>
    </row>
    <row r="436" spans="2:65" s="14" customFormat="1">
      <c r="B436" s="173"/>
      <c r="D436" s="149" t="s">
        <v>153</v>
      </c>
      <c r="E436" s="174" t="s">
        <v>1</v>
      </c>
      <c r="F436" s="175" t="s">
        <v>178</v>
      </c>
      <c r="H436" s="176">
        <v>11.08</v>
      </c>
      <c r="I436" s="177"/>
      <c r="L436" s="173"/>
      <c r="M436" s="178"/>
      <c r="T436" s="179"/>
      <c r="AT436" s="174" t="s">
        <v>153</v>
      </c>
      <c r="AU436" s="174" t="s">
        <v>81</v>
      </c>
      <c r="AV436" s="14" t="s">
        <v>145</v>
      </c>
      <c r="AW436" s="14" t="s">
        <v>28</v>
      </c>
      <c r="AX436" s="14" t="s">
        <v>71</v>
      </c>
      <c r="AY436" s="174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179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2" customFormat="1">
      <c r="B438" s="148"/>
      <c r="D438" s="149" t="s">
        <v>153</v>
      </c>
      <c r="E438" s="150" t="s">
        <v>1</v>
      </c>
      <c r="F438" s="151" t="s">
        <v>234</v>
      </c>
      <c r="H438" s="150" t="s">
        <v>1</v>
      </c>
      <c r="I438" s="152"/>
      <c r="L438" s="148"/>
      <c r="M438" s="153"/>
      <c r="T438" s="154"/>
      <c r="AT438" s="150" t="s">
        <v>153</v>
      </c>
      <c r="AU438" s="150" t="s">
        <v>81</v>
      </c>
      <c r="AV438" s="12" t="s">
        <v>79</v>
      </c>
      <c r="AW438" s="12" t="s">
        <v>28</v>
      </c>
      <c r="AX438" s="12" t="s">
        <v>71</v>
      </c>
      <c r="AY438" s="150" t="s">
        <v>144</v>
      </c>
    </row>
    <row r="439" spans="2:65" s="13" customFormat="1">
      <c r="B439" s="155"/>
      <c r="D439" s="149" t="s">
        <v>153</v>
      </c>
      <c r="E439" s="156" t="s">
        <v>1</v>
      </c>
      <c r="F439" s="157" t="s">
        <v>1583</v>
      </c>
      <c r="H439" s="158">
        <v>0.6</v>
      </c>
      <c r="I439" s="159"/>
      <c r="L439" s="155"/>
      <c r="M439" s="160"/>
      <c r="T439" s="161"/>
      <c r="AT439" s="156" t="s">
        <v>153</v>
      </c>
      <c r="AU439" s="156" t="s">
        <v>81</v>
      </c>
      <c r="AV439" s="13" t="s">
        <v>81</v>
      </c>
      <c r="AW439" s="13" t="s">
        <v>28</v>
      </c>
      <c r="AX439" s="13" t="s">
        <v>71</v>
      </c>
      <c r="AY439" s="156" t="s">
        <v>144</v>
      </c>
    </row>
    <row r="440" spans="2:65" s="12" customFormat="1">
      <c r="B440" s="148"/>
      <c r="D440" s="149" t="s">
        <v>153</v>
      </c>
      <c r="E440" s="150" t="s">
        <v>1</v>
      </c>
      <c r="F440" s="151" t="s">
        <v>236</v>
      </c>
      <c r="H440" s="150" t="s">
        <v>1</v>
      </c>
      <c r="I440" s="152"/>
      <c r="L440" s="148"/>
      <c r="M440" s="153"/>
      <c r="T440" s="154"/>
      <c r="AT440" s="150" t="s">
        <v>153</v>
      </c>
      <c r="AU440" s="150" t="s">
        <v>81</v>
      </c>
      <c r="AV440" s="12" t="s">
        <v>79</v>
      </c>
      <c r="AW440" s="12" t="s">
        <v>28</v>
      </c>
      <c r="AX440" s="12" t="s">
        <v>71</v>
      </c>
      <c r="AY440" s="150" t="s">
        <v>144</v>
      </c>
    </row>
    <row r="441" spans="2:65" s="13" customFormat="1">
      <c r="B441" s="155"/>
      <c r="D441" s="149" t="s">
        <v>153</v>
      </c>
      <c r="E441" s="156" t="s">
        <v>1</v>
      </c>
      <c r="F441" s="157" t="s">
        <v>1584</v>
      </c>
      <c r="H441" s="158">
        <v>4.84</v>
      </c>
      <c r="I441" s="159"/>
      <c r="L441" s="155"/>
      <c r="M441" s="160"/>
      <c r="T441" s="161"/>
      <c r="AT441" s="156" t="s">
        <v>153</v>
      </c>
      <c r="AU441" s="156" t="s">
        <v>81</v>
      </c>
      <c r="AV441" s="13" t="s">
        <v>81</v>
      </c>
      <c r="AW441" s="13" t="s">
        <v>28</v>
      </c>
      <c r="AX441" s="13" t="s">
        <v>71</v>
      </c>
      <c r="AY441" s="156" t="s">
        <v>144</v>
      </c>
    </row>
    <row r="442" spans="2:65" s="12" customFormat="1">
      <c r="B442" s="148"/>
      <c r="D442" s="149" t="s">
        <v>153</v>
      </c>
      <c r="E442" s="150" t="s">
        <v>1</v>
      </c>
      <c r="F442" s="151" t="s">
        <v>238</v>
      </c>
      <c r="H442" s="150" t="s">
        <v>1</v>
      </c>
      <c r="I442" s="152"/>
      <c r="L442" s="148"/>
      <c r="M442" s="153"/>
      <c r="T442" s="154"/>
      <c r="AT442" s="150" t="s">
        <v>153</v>
      </c>
      <c r="AU442" s="150" t="s">
        <v>81</v>
      </c>
      <c r="AV442" s="12" t="s">
        <v>79</v>
      </c>
      <c r="AW442" s="12" t="s">
        <v>28</v>
      </c>
      <c r="AX442" s="12" t="s">
        <v>71</v>
      </c>
      <c r="AY442" s="150" t="s">
        <v>144</v>
      </c>
    </row>
    <row r="443" spans="2:65" s="13" customFormat="1">
      <c r="B443" s="155"/>
      <c r="D443" s="149" t="s">
        <v>153</v>
      </c>
      <c r="E443" s="156" t="s">
        <v>1</v>
      </c>
      <c r="F443" s="157" t="s">
        <v>1585</v>
      </c>
      <c r="H443" s="158">
        <v>4.4400000000000004</v>
      </c>
      <c r="I443" s="159"/>
      <c r="L443" s="155"/>
      <c r="M443" s="160"/>
      <c r="T443" s="161"/>
      <c r="AT443" s="156" t="s">
        <v>153</v>
      </c>
      <c r="AU443" s="156" t="s">
        <v>81</v>
      </c>
      <c r="AV443" s="13" t="s">
        <v>81</v>
      </c>
      <c r="AW443" s="13" t="s">
        <v>28</v>
      </c>
      <c r="AX443" s="13" t="s">
        <v>71</v>
      </c>
      <c r="AY443" s="156" t="s">
        <v>144</v>
      </c>
    </row>
    <row r="444" spans="2:65" s="14" customFormat="1">
      <c r="B444" s="173"/>
      <c r="D444" s="149" t="s">
        <v>153</v>
      </c>
      <c r="E444" s="174" t="s">
        <v>1</v>
      </c>
      <c r="F444" s="175" t="s">
        <v>178</v>
      </c>
      <c r="H444" s="176">
        <v>9.8800000000000008</v>
      </c>
      <c r="I444" s="177"/>
      <c r="L444" s="173"/>
      <c r="M444" s="178"/>
      <c r="T444" s="179"/>
      <c r="AT444" s="174" t="s">
        <v>153</v>
      </c>
      <c r="AU444" s="174" t="s">
        <v>81</v>
      </c>
      <c r="AV444" s="14" t="s">
        <v>145</v>
      </c>
      <c r="AW444" s="14" t="s">
        <v>28</v>
      </c>
      <c r="AX444" s="14" t="s">
        <v>71</v>
      </c>
      <c r="AY444" s="174" t="s">
        <v>144</v>
      </c>
    </row>
    <row r="445" spans="2:65" s="15" customFormat="1">
      <c r="B445" s="180"/>
      <c r="D445" s="149" t="s">
        <v>153</v>
      </c>
      <c r="E445" s="181" t="s">
        <v>1</v>
      </c>
      <c r="F445" s="182" t="s">
        <v>182</v>
      </c>
      <c r="H445" s="183">
        <v>20.96</v>
      </c>
      <c r="I445" s="184"/>
      <c r="L445" s="180"/>
      <c r="M445" s="185"/>
      <c r="T445" s="186"/>
      <c r="AT445" s="181" t="s">
        <v>153</v>
      </c>
      <c r="AU445" s="181" t="s">
        <v>81</v>
      </c>
      <c r="AV445" s="15" t="s">
        <v>151</v>
      </c>
      <c r="AW445" s="15" t="s">
        <v>28</v>
      </c>
      <c r="AX445" s="15" t="s">
        <v>79</v>
      </c>
      <c r="AY445" s="181" t="s">
        <v>144</v>
      </c>
    </row>
    <row r="446" spans="2:65" s="1" customFormat="1" ht="24.2" customHeight="1">
      <c r="B446" s="133"/>
      <c r="C446" s="134" t="s">
        <v>523</v>
      </c>
      <c r="D446" s="134" t="s">
        <v>147</v>
      </c>
      <c r="E446" s="135" t="s">
        <v>581</v>
      </c>
      <c r="F446" s="136" t="s">
        <v>582</v>
      </c>
      <c r="G446" s="137" t="s">
        <v>491</v>
      </c>
      <c r="H446" s="187"/>
      <c r="I446" s="139"/>
      <c r="J446" s="140">
        <f>ROUND(I446*H446,2)</f>
        <v>0</v>
      </c>
      <c r="K446" s="141"/>
      <c r="L446" s="32"/>
      <c r="M446" s="142" t="s">
        <v>1</v>
      </c>
      <c r="N446" s="143" t="s">
        <v>36</v>
      </c>
      <c r="P446" s="144">
        <f>O446*H446</f>
        <v>0</v>
      </c>
      <c r="Q446" s="144">
        <v>0</v>
      </c>
      <c r="R446" s="144">
        <f>Q446*H446</f>
        <v>0</v>
      </c>
      <c r="S446" s="144">
        <v>0</v>
      </c>
      <c r="T446" s="145">
        <f>S446*H446</f>
        <v>0</v>
      </c>
      <c r="AR446" s="146" t="s">
        <v>265</v>
      </c>
      <c r="AT446" s="146" t="s">
        <v>147</v>
      </c>
      <c r="AU446" s="146" t="s">
        <v>81</v>
      </c>
      <c r="AY446" s="17" t="s">
        <v>144</v>
      </c>
      <c r="BE446" s="147">
        <f>IF(N446="základní",J446,0)</f>
        <v>0</v>
      </c>
      <c r="BF446" s="147">
        <f>IF(N446="snížená",J446,0)</f>
        <v>0</v>
      </c>
      <c r="BG446" s="147">
        <f>IF(N446="zákl. přenesená",J446,0)</f>
        <v>0</v>
      </c>
      <c r="BH446" s="147">
        <f>IF(N446="sníž. přenesená",J446,0)</f>
        <v>0</v>
      </c>
      <c r="BI446" s="147">
        <f>IF(N446="nulová",J446,0)</f>
        <v>0</v>
      </c>
      <c r="BJ446" s="17" t="s">
        <v>79</v>
      </c>
      <c r="BK446" s="147">
        <f>ROUND(I446*H446,2)</f>
        <v>0</v>
      </c>
      <c r="BL446" s="17" t="s">
        <v>265</v>
      </c>
      <c r="BM446" s="146" t="s">
        <v>764</v>
      </c>
    </row>
    <row r="447" spans="2:65" s="11" customFormat="1" ht="22.9" customHeight="1">
      <c r="B447" s="121"/>
      <c r="D447" s="122" t="s">
        <v>70</v>
      </c>
      <c r="E447" s="131" t="s">
        <v>1586</v>
      </c>
      <c r="F447" s="131" t="s">
        <v>1587</v>
      </c>
      <c r="I447" s="124"/>
      <c r="J447" s="132">
        <f>BK447</f>
        <v>0</v>
      </c>
      <c r="L447" s="121"/>
      <c r="M447" s="126"/>
      <c r="P447" s="127">
        <f>SUM(P448:P465)</f>
        <v>0</v>
      </c>
      <c r="R447" s="127">
        <f>SUM(R448:R465)</f>
        <v>2.3993999999999998E-2</v>
      </c>
      <c r="T447" s="128">
        <f>SUM(T448:T465)</f>
        <v>0</v>
      </c>
      <c r="AR447" s="122" t="s">
        <v>81</v>
      </c>
      <c r="AT447" s="129" t="s">
        <v>70</v>
      </c>
      <c r="AU447" s="129" t="s">
        <v>79</v>
      </c>
      <c r="AY447" s="122" t="s">
        <v>144</v>
      </c>
      <c r="BK447" s="130">
        <f>SUM(BK448:BK465)</f>
        <v>0</v>
      </c>
    </row>
    <row r="448" spans="2:65" s="1" customFormat="1" ht="16.5" customHeight="1">
      <c r="B448" s="133"/>
      <c r="C448" s="134" t="s">
        <v>528</v>
      </c>
      <c r="D448" s="134" t="s">
        <v>147</v>
      </c>
      <c r="E448" s="135" t="s">
        <v>1588</v>
      </c>
      <c r="F448" s="136" t="s">
        <v>1589</v>
      </c>
      <c r="G448" s="137" t="s">
        <v>318</v>
      </c>
      <c r="H448" s="138">
        <v>9</v>
      </c>
      <c r="I448" s="139"/>
      <c r="J448" s="140">
        <f>ROUND(I448*H448,2)</f>
        <v>0</v>
      </c>
      <c r="K448" s="141"/>
      <c r="L448" s="32"/>
      <c r="M448" s="142" t="s">
        <v>1</v>
      </c>
      <c r="N448" s="143" t="s">
        <v>36</v>
      </c>
      <c r="P448" s="144">
        <f>O448*H448</f>
        <v>0</v>
      </c>
      <c r="Q448" s="144">
        <v>0</v>
      </c>
      <c r="R448" s="144">
        <f>Q448*H448</f>
        <v>0</v>
      </c>
      <c r="S448" s="144">
        <v>0</v>
      </c>
      <c r="T448" s="145">
        <f>S448*H448</f>
        <v>0</v>
      </c>
      <c r="AR448" s="146" t="s">
        <v>265</v>
      </c>
      <c r="AT448" s="146" t="s">
        <v>147</v>
      </c>
      <c r="AU448" s="146" t="s">
        <v>81</v>
      </c>
      <c r="AY448" s="17" t="s">
        <v>144</v>
      </c>
      <c r="BE448" s="147">
        <f>IF(N448="základní",J448,0)</f>
        <v>0</v>
      </c>
      <c r="BF448" s="147">
        <f>IF(N448="snížená",J448,0)</f>
        <v>0</v>
      </c>
      <c r="BG448" s="147">
        <f>IF(N448="zákl. přenesená",J448,0)</f>
        <v>0</v>
      </c>
      <c r="BH448" s="147">
        <f>IF(N448="sníž. přenesená",J448,0)</f>
        <v>0</v>
      </c>
      <c r="BI448" s="147">
        <f>IF(N448="nulová",J448,0)</f>
        <v>0</v>
      </c>
      <c r="BJ448" s="17" t="s">
        <v>79</v>
      </c>
      <c r="BK448" s="147">
        <f>ROUND(I448*H448,2)</f>
        <v>0</v>
      </c>
      <c r="BL448" s="17" t="s">
        <v>265</v>
      </c>
      <c r="BM448" s="146" t="s">
        <v>1590</v>
      </c>
    </row>
    <row r="449" spans="2:65" s="12" customFormat="1">
      <c r="B449" s="148"/>
      <c r="D449" s="149" t="s">
        <v>153</v>
      </c>
      <c r="E449" s="150" t="s">
        <v>1</v>
      </c>
      <c r="F449" s="151" t="s">
        <v>320</v>
      </c>
      <c r="H449" s="150" t="s">
        <v>1</v>
      </c>
      <c r="I449" s="152"/>
      <c r="L449" s="148"/>
      <c r="M449" s="153"/>
      <c r="T449" s="154"/>
      <c r="AT449" s="150" t="s">
        <v>153</v>
      </c>
      <c r="AU449" s="150" t="s">
        <v>81</v>
      </c>
      <c r="AV449" s="12" t="s">
        <v>79</v>
      </c>
      <c r="AW449" s="12" t="s">
        <v>28</v>
      </c>
      <c r="AX449" s="12" t="s">
        <v>71</v>
      </c>
      <c r="AY449" s="150" t="s">
        <v>144</v>
      </c>
    </row>
    <row r="450" spans="2:65" s="13" customFormat="1">
      <c r="B450" s="155"/>
      <c r="D450" s="149" t="s">
        <v>153</v>
      </c>
      <c r="E450" s="156" t="s">
        <v>1</v>
      </c>
      <c r="F450" s="157" t="s">
        <v>145</v>
      </c>
      <c r="H450" s="158">
        <v>3</v>
      </c>
      <c r="I450" s="159"/>
      <c r="L450" s="155"/>
      <c r="M450" s="160"/>
      <c r="T450" s="161"/>
      <c r="AT450" s="156" t="s">
        <v>153</v>
      </c>
      <c r="AU450" s="156" t="s">
        <v>81</v>
      </c>
      <c r="AV450" s="13" t="s">
        <v>81</v>
      </c>
      <c r="AW450" s="13" t="s">
        <v>28</v>
      </c>
      <c r="AX450" s="13" t="s">
        <v>71</v>
      </c>
      <c r="AY450" s="156" t="s">
        <v>144</v>
      </c>
    </row>
    <row r="451" spans="2:65" s="12" customFormat="1">
      <c r="B451" s="148"/>
      <c r="D451" s="149" t="s">
        <v>153</v>
      </c>
      <c r="E451" s="150" t="s">
        <v>1</v>
      </c>
      <c r="F451" s="151" t="s">
        <v>500</v>
      </c>
      <c r="H451" s="150" t="s">
        <v>1</v>
      </c>
      <c r="I451" s="152"/>
      <c r="L451" s="148"/>
      <c r="M451" s="153"/>
      <c r="T451" s="154"/>
      <c r="AT451" s="150" t="s">
        <v>153</v>
      </c>
      <c r="AU451" s="150" t="s">
        <v>81</v>
      </c>
      <c r="AV451" s="12" t="s">
        <v>79</v>
      </c>
      <c r="AW451" s="12" t="s">
        <v>28</v>
      </c>
      <c r="AX451" s="12" t="s">
        <v>71</v>
      </c>
      <c r="AY451" s="150" t="s">
        <v>144</v>
      </c>
    </row>
    <row r="452" spans="2:65" s="12" customFormat="1">
      <c r="B452" s="148"/>
      <c r="D452" s="149" t="s">
        <v>153</v>
      </c>
      <c r="E452" s="150" t="s">
        <v>1</v>
      </c>
      <c r="F452" s="151" t="s">
        <v>1477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79</v>
      </c>
      <c r="H453" s="158">
        <v>1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1478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79</v>
      </c>
      <c r="H455" s="158">
        <v>1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2" customFormat="1">
      <c r="B456" s="148"/>
      <c r="D456" s="149" t="s">
        <v>153</v>
      </c>
      <c r="E456" s="150" t="s">
        <v>1</v>
      </c>
      <c r="F456" s="151" t="s">
        <v>179</v>
      </c>
      <c r="H456" s="150" t="s">
        <v>1</v>
      </c>
      <c r="I456" s="152"/>
      <c r="L456" s="148"/>
      <c r="M456" s="153"/>
      <c r="T456" s="154"/>
      <c r="AT456" s="150" t="s">
        <v>153</v>
      </c>
      <c r="AU456" s="150" t="s">
        <v>81</v>
      </c>
      <c r="AV456" s="12" t="s">
        <v>79</v>
      </c>
      <c r="AW456" s="12" t="s">
        <v>28</v>
      </c>
      <c r="AX456" s="12" t="s">
        <v>71</v>
      </c>
      <c r="AY456" s="150" t="s">
        <v>144</v>
      </c>
    </row>
    <row r="457" spans="2:65" s="12" customFormat="1">
      <c r="B457" s="148"/>
      <c r="D457" s="149" t="s">
        <v>153</v>
      </c>
      <c r="E457" s="150" t="s">
        <v>1</v>
      </c>
      <c r="F457" s="151" t="s">
        <v>1479</v>
      </c>
      <c r="H457" s="150" t="s">
        <v>1</v>
      </c>
      <c r="I457" s="152"/>
      <c r="L457" s="148"/>
      <c r="M457" s="153"/>
      <c r="T457" s="154"/>
      <c r="AT457" s="150" t="s">
        <v>153</v>
      </c>
      <c r="AU457" s="150" t="s">
        <v>81</v>
      </c>
      <c r="AV457" s="12" t="s">
        <v>79</v>
      </c>
      <c r="AW457" s="12" t="s">
        <v>28</v>
      </c>
      <c r="AX457" s="12" t="s">
        <v>71</v>
      </c>
      <c r="AY457" s="150" t="s">
        <v>144</v>
      </c>
    </row>
    <row r="458" spans="2:65" s="13" customFormat="1">
      <c r="B458" s="155"/>
      <c r="D458" s="149" t="s">
        <v>153</v>
      </c>
      <c r="E458" s="156" t="s">
        <v>1</v>
      </c>
      <c r="F458" s="157" t="s">
        <v>151</v>
      </c>
      <c r="H458" s="158">
        <v>4</v>
      </c>
      <c r="I458" s="159"/>
      <c r="L458" s="155"/>
      <c r="M458" s="160"/>
      <c r="T458" s="161"/>
      <c r="AT458" s="156" t="s">
        <v>153</v>
      </c>
      <c r="AU458" s="156" t="s">
        <v>81</v>
      </c>
      <c r="AV458" s="13" t="s">
        <v>81</v>
      </c>
      <c r="AW458" s="13" t="s">
        <v>28</v>
      </c>
      <c r="AX458" s="13" t="s">
        <v>71</v>
      </c>
      <c r="AY458" s="156" t="s">
        <v>144</v>
      </c>
    </row>
    <row r="459" spans="2:65" s="15" customFormat="1">
      <c r="B459" s="180"/>
      <c r="D459" s="149" t="s">
        <v>153</v>
      </c>
      <c r="E459" s="181" t="s">
        <v>1</v>
      </c>
      <c r="F459" s="182" t="s">
        <v>182</v>
      </c>
      <c r="H459" s="183">
        <v>9</v>
      </c>
      <c r="I459" s="184"/>
      <c r="L459" s="180"/>
      <c r="M459" s="185"/>
      <c r="T459" s="186"/>
      <c r="AT459" s="181" t="s">
        <v>153</v>
      </c>
      <c r="AU459" s="181" t="s">
        <v>81</v>
      </c>
      <c r="AV459" s="15" t="s">
        <v>151</v>
      </c>
      <c r="AW459" s="15" t="s">
        <v>28</v>
      </c>
      <c r="AX459" s="15" t="s">
        <v>79</v>
      </c>
      <c r="AY459" s="181" t="s">
        <v>144</v>
      </c>
    </row>
    <row r="460" spans="2:65" s="1" customFormat="1" ht="24.2" customHeight="1">
      <c r="B460" s="133"/>
      <c r="C460" s="134" t="s">
        <v>532</v>
      </c>
      <c r="D460" s="134" t="s">
        <v>147</v>
      </c>
      <c r="E460" s="135" t="s">
        <v>1591</v>
      </c>
      <c r="F460" s="136" t="s">
        <v>1592</v>
      </c>
      <c r="G460" s="137" t="s">
        <v>171</v>
      </c>
      <c r="H460" s="138">
        <v>55.8</v>
      </c>
      <c r="I460" s="139"/>
      <c r="J460" s="140">
        <f>ROUND(I460*H460,2)</f>
        <v>0</v>
      </c>
      <c r="K460" s="141"/>
      <c r="L460" s="32"/>
      <c r="M460" s="142" t="s">
        <v>1</v>
      </c>
      <c r="N460" s="143" t="s">
        <v>36</v>
      </c>
      <c r="P460" s="144">
        <f>O460*H460</f>
        <v>0</v>
      </c>
      <c r="Q460" s="144">
        <v>4.2999999999999999E-4</v>
      </c>
      <c r="R460" s="144">
        <f>Q460*H460</f>
        <v>2.3993999999999998E-2</v>
      </c>
      <c r="S460" s="144">
        <v>0</v>
      </c>
      <c r="T460" s="145">
        <f>S460*H460</f>
        <v>0</v>
      </c>
      <c r="AR460" s="146" t="s">
        <v>265</v>
      </c>
      <c r="AT460" s="146" t="s">
        <v>147</v>
      </c>
      <c r="AU460" s="146" t="s">
        <v>81</v>
      </c>
      <c r="AY460" s="17" t="s">
        <v>144</v>
      </c>
      <c r="BE460" s="147">
        <f>IF(N460="základní",J460,0)</f>
        <v>0</v>
      </c>
      <c r="BF460" s="147">
        <f>IF(N460="snížená",J460,0)</f>
        <v>0</v>
      </c>
      <c r="BG460" s="147">
        <f>IF(N460="zákl. přenesená",J460,0)</f>
        <v>0</v>
      </c>
      <c r="BH460" s="147">
        <f>IF(N460="sníž. přenesená",J460,0)</f>
        <v>0</v>
      </c>
      <c r="BI460" s="147">
        <f>IF(N460="nulová",J460,0)</f>
        <v>0</v>
      </c>
      <c r="BJ460" s="17" t="s">
        <v>79</v>
      </c>
      <c r="BK460" s="147">
        <f>ROUND(I460*H460,2)</f>
        <v>0</v>
      </c>
      <c r="BL460" s="17" t="s">
        <v>265</v>
      </c>
      <c r="BM460" s="146" t="s">
        <v>1593</v>
      </c>
    </row>
    <row r="461" spans="2:65" s="12" customFormat="1">
      <c r="B461" s="148"/>
      <c r="D461" s="149" t="s">
        <v>153</v>
      </c>
      <c r="E461" s="150" t="s">
        <v>1</v>
      </c>
      <c r="F461" s="151" t="s">
        <v>174</v>
      </c>
      <c r="H461" s="150" t="s">
        <v>1</v>
      </c>
      <c r="I461" s="152"/>
      <c r="L461" s="148"/>
      <c r="M461" s="153"/>
      <c r="T461" s="154"/>
      <c r="AT461" s="150" t="s">
        <v>153</v>
      </c>
      <c r="AU461" s="150" t="s">
        <v>81</v>
      </c>
      <c r="AV461" s="12" t="s">
        <v>79</v>
      </c>
      <c r="AW461" s="12" t="s">
        <v>28</v>
      </c>
      <c r="AX461" s="12" t="s">
        <v>71</v>
      </c>
      <c r="AY461" s="150" t="s">
        <v>144</v>
      </c>
    </row>
    <row r="462" spans="2:65" s="13" customFormat="1">
      <c r="B462" s="155"/>
      <c r="D462" s="149" t="s">
        <v>153</v>
      </c>
      <c r="E462" s="156" t="s">
        <v>1</v>
      </c>
      <c r="F462" s="157" t="s">
        <v>307</v>
      </c>
      <c r="H462" s="158">
        <v>27.9</v>
      </c>
      <c r="I462" s="159"/>
      <c r="L462" s="155"/>
      <c r="M462" s="160"/>
      <c r="T462" s="161"/>
      <c r="AT462" s="156" t="s">
        <v>153</v>
      </c>
      <c r="AU462" s="156" t="s">
        <v>81</v>
      </c>
      <c r="AV462" s="13" t="s">
        <v>81</v>
      </c>
      <c r="AW462" s="13" t="s">
        <v>28</v>
      </c>
      <c r="AX462" s="13" t="s">
        <v>71</v>
      </c>
      <c r="AY462" s="156" t="s">
        <v>144</v>
      </c>
    </row>
    <row r="463" spans="2:65" s="12" customFormat="1">
      <c r="B463" s="148"/>
      <c r="D463" s="149" t="s">
        <v>153</v>
      </c>
      <c r="E463" s="150" t="s">
        <v>1</v>
      </c>
      <c r="F463" s="151" t="s">
        <v>179</v>
      </c>
      <c r="H463" s="150" t="s">
        <v>1</v>
      </c>
      <c r="I463" s="152"/>
      <c r="L463" s="148"/>
      <c r="M463" s="153"/>
      <c r="T463" s="154"/>
      <c r="AT463" s="150" t="s">
        <v>153</v>
      </c>
      <c r="AU463" s="150" t="s">
        <v>81</v>
      </c>
      <c r="AV463" s="12" t="s">
        <v>79</v>
      </c>
      <c r="AW463" s="12" t="s">
        <v>28</v>
      </c>
      <c r="AX463" s="12" t="s">
        <v>71</v>
      </c>
      <c r="AY463" s="150" t="s">
        <v>144</v>
      </c>
    </row>
    <row r="464" spans="2:65" s="13" customFormat="1">
      <c r="B464" s="155"/>
      <c r="D464" s="149" t="s">
        <v>153</v>
      </c>
      <c r="E464" s="156" t="s">
        <v>1</v>
      </c>
      <c r="F464" s="157" t="s">
        <v>307</v>
      </c>
      <c r="H464" s="158">
        <v>27.9</v>
      </c>
      <c r="I464" s="159"/>
      <c r="L464" s="155"/>
      <c r="M464" s="160"/>
      <c r="T464" s="161"/>
      <c r="AT464" s="156" t="s">
        <v>153</v>
      </c>
      <c r="AU464" s="156" t="s">
        <v>81</v>
      </c>
      <c r="AV464" s="13" t="s">
        <v>81</v>
      </c>
      <c r="AW464" s="13" t="s">
        <v>28</v>
      </c>
      <c r="AX464" s="13" t="s">
        <v>71</v>
      </c>
      <c r="AY464" s="156" t="s">
        <v>144</v>
      </c>
    </row>
    <row r="465" spans="2:65" s="15" customFormat="1">
      <c r="B465" s="180"/>
      <c r="D465" s="149" t="s">
        <v>153</v>
      </c>
      <c r="E465" s="181" t="s">
        <v>1</v>
      </c>
      <c r="F465" s="182" t="s">
        <v>182</v>
      </c>
      <c r="H465" s="183">
        <v>55.8</v>
      </c>
      <c r="I465" s="184"/>
      <c r="L465" s="180"/>
      <c r="M465" s="185"/>
      <c r="T465" s="186"/>
      <c r="AT465" s="181" t="s">
        <v>153</v>
      </c>
      <c r="AU465" s="181" t="s">
        <v>81</v>
      </c>
      <c r="AV465" s="15" t="s">
        <v>151</v>
      </c>
      <c r="AW465" s="15" t="s">
        <v>28</v>
      </c>
      <c r="AX465" s="15" t="s">
        <v>79</v>
      </c>
      <c r="AY465" s="181" t="s">
        <v>144</v>
      </c>
    </row>
    <row r="466" spans="2:65" s="11" customFormat="1" ht="22.9" customHeight="1">
      <c r="B466" s="121"/>
      <c r="D466" s="122" t="s">
        <v>70</v>
      </c>
      <c r="E466" s="131" t="s">
        <v>584</v>
      </c>
      <c r="F466" s="131" t="s">
        <v>585</v>
      </c>
      <c r="I466" s="124"/>
      <c r="J466" s="132">
        <f>BK466</f>
        <v>0</v>
      </c>
      <c r="L466" s="121"/>
      <c r="M466" s="126"/>
      <c r="P466" s="127">
        <f>SUM(P467:P493)</f>
        <v>0</v>
      </c>
      <c r="R466" s="127">
        <f>SUM(R467:R493)</f>
        <v>4.4798020000000001E-2</v>
      </c>
      <c r="T466" s="128">
        <f>SUM(T467:T493)</f>
        <v>0</v>
      </c>
      <c r="AR466" s="122" t="s">
        <v>81</v>
      </c>
      <c r="AT466" s="129" t="s">
        <v>70</v>
      </c>
      <c r="AU466" s="129" t="s">
        <v>79</v>
      </c>
      <c r="AY466" s="122" t="s">
        <v>144</v>
      </c>
      <c r="BK466" s="130">
        <f>SUM(BK467:BK493)</f>
        <v>0</v>
      </c>
    </row>
    <row r="467" spans="2:65" s="1" customFormat="1" ht="24.2" customHeight="1">
      <c r="B467" s="133"/>
      <c r="C467" s="134" t="s">
        <v>538</v>
      </c>
      <c r="D467" s="134" t="s">
        <v>147</v>
      </c>
      <c r="E467" s="135" t="s">
        <v>1594</v>
      </c>
      <c r="F467" s="136" t="s">
        <v>1595</v>
      </c>
      <c r="G467" s="137" t="s">
        <v>171</v>
      </c>
      <c r="H467" s="138">
        <v>97.387</v>
      </c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2.0000000000000001E-4</v>
      </c>
      <c r="R467" s="144">
        <f>Q467*H467</f>
        <v>1.9477400000000002E-2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1596</v>
      </c>
    </row>
    <row r="468" spans="2:65" s="1" customFormat="1" ht="33" customHeight="1">
      <c r="B468" s="133"/>
      <c r="C468" s="134" t="s">
        <v>542</v>
      </c>
      <c r="D468" s="134" t="s">
        <v>147</v>
      </c>
      <c r="E468" s="135" t="s">
        <v>1597</v>
      </c>
      <c r="F468" s="136" t="s">
        <v>1598</v>
      </c>
      <c r="G468" s="137" t="s">
        <v>171</v>
      </c>
      <c r="H468" s="138">
        <v>97.387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36</v>
      </c>
      <c r="P468" s="144">
        <f>O468*H468</f>
        <v>0</v>
      </c>
      <c r="Q468" s="144">
        <v>2.5999999999999998E-4</v>
      </c>
      <c r="R468" s="144">
        <f>Q468*H468</f>
        <v>2.5320619999999999E-2</v>
      </c>
      <c r="S468" s="144">
        <v>0</v>
      </c>
      <c r="T468" s="145">
        <f>S468*H468</f>
        <v>0</v>
      </c>
      <c r="AR468" s="146" t="s">
        <v>265</v>
      </c>
      <c r="AT468" s="146" t="s">
        <v>147</v>
      </c>
      <c r="AU468" s="146" t="s">
        <v>81</v>
      </c>
      <c r="AY468" s="17" t="s">
        <v>144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7" t="s">
        <v>79</v>
      </c>
      <c r="BK468" s="147">
        <f>ROUND(I468*H468,2)</f>
        <v>0</v>
      </c>
      <c r="BL468" s="17" t="s">
        <v>265</v>
      </c>
      <c r="BM468" s="146" t="s">
        <v>1599</v>
      </c>
    </row>
    <row r="469" spans="2:65" s="12" customFormat="1">
      <c r="B469" s="148"/>
      <c r="D469" s="149" t="s">
        <v>153</v>
      </c>
      <c r="E469" s="150" t="s">
        <v>1</v>
      </c>
      <c r="F469" s="151" t="s">
        <v>1600</v>
      </c>
      <c r="H469" s="150" t="s">
        <v>1</v>
      </c>
      <c r="I469" s="152"/>
      <c r="L469" s="148"/>
      <c r="M469" s="153"/>
      <c r="T469" s="154"/>
      <c r="AT469" s="150" t="s">
        <v>153</v>
      </c>
      <c r="AU469" s="150" t="s">
        <v>81</v>
      </c>
      <c r="AV469" s="12" t="s">
        <v>79</v>
      </c>
      <c r="AW469" s="12" t="s">
        <v>28</v>
      </c>
      <c r="AX469" s="12" t="s">
        <v>71</v>
      </c>
      <c r="AY469" s="150" t="s">
        <v>144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228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1601</v>
      </c>
      <c r="H472" s="158">
        <v>4.0750000000000002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270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3" customFormat="1">
      <c r="B474" s="155"/>
      <c r="D474" s="149" t="s">
        <v>153</v>
      </c>
      <c r="E474" s="156" t="s">
        <v>1</v>
      </c>
      <c r="F474" s="157" t="s">
        <v>1602</v>
      </c>
      <c r="H474" s="158">
        <v>11.516</v>
      </c>
      <c r="I474" s="159"/>
      <c r="L474" s="155"/>
      <c r="M474" s="160"/>
      <c r="T474" s="161"/>
      <c r="AT474" s="156" t="s">
        <v>153</v>
      </c>
      <c r="AU474" s="156" t="s">
        <v>81</v>
      </c>
      <c r="AV474" s="13" t="s">
        <v>81</v>
      </c>
      <c r="AW474" s="13" t="s">
        <v>28</v>
      </c>
      <c r="AX474" s="13" t="s">
        <v>71</v>
      </c>
      <c r="AY474" s="156" t="s">
        <v>144</v>
      </c>
    </row>
    <row r="475" spans="2:65" s="14" customFormat="1">
      <c r="B475" s="173"/>
      <c r="D475" s="149" t="s">
        <v>153</v>
      </c>
      <c r="E475" s="174" t="s">
        <v>1</v>
      </c>
      <c r="F475" s="175" t="s">
        <v>178</v>
      </c>
      <c r="H475" s="176">
        <v>15.590999999999999</v>
      </c>
      <c r="I475" s="177"/>
      <c r="L475" s="173"/>
      <c r="M475" s="178"/>
      <c r="T475" s="179"/>
      <c r="AT475" s="174" t="s">
        <v>153</v>
      </c>
      <c r="AU475" s="174" t="s">
        <v>81</v>
      </c>
      <c r="AV475" s="14" t="s">
        <v>145</v>
      </c>
      <c r="AW475" s="14" t="s">
        <v>28</v>
      </c>
      <c r="AX475" s="14" t="s">
        <v>71</v>
      </c>
      <c r="AY475" s="174" t="s">
        <v>144</v>
      </c>
    </row>
    <row r="476" spans="2:65" s="12" customFormat="1">
      <c r="B476" s="148"/>
      <c r="D476" s="149" t="s">
        <v>153</v>
      </c>
      <c r="E476" s="150" t="s">
        <v>1</v>
      </c>
      <c r="F476" s="151" t="s">
        <v>179</v>
      </c>
      <c r="H476" s="150" t="s">
        <v>1</v>
      </c>
      <c r="I476" s="152"/>
      <c r="L476" s="148"/>
      <c r="M476" s="153"/>
      <c r="T476" s="154"/>
      <c r="AT476" s="150" t="s">
        <v>153</v>
      </c>
      <c r="AU476" s="150" t="s">
        <v>81</v>
      </c>
      <c r="AV476" s="12" t="s">
        <v>79</v>
      </c>
      <c r="AW476" s="12" t="s">
        <v>28</v>
      </c>
      <c r="AX476" s="12" t="s">
        <v>71</v>
      </c>
      <c r="AY476" s="150" t="s">
        <v>144</v>
      </c>
    </row>
    <row r="477" spans="2:65" s="12" customFormat="1">
      <c r="B477" s="148"/>
      <c r="D477" s="149" t="s">
        <v>153</v>
      </c>
      <c r="E477" s="150" t="s">
        <v>1</v>
      </c>
      <c r="F477" s="151" t="s">
        <v>272</v>
      </c>
      <c r="H477" s="150" t="s">
        <v>1</v>
      </c>
      <c r="I477" s="152"/>
      <c r="L477" s="148"/>
      <c r="M477" s="153"/>
      <c r="T477" s="154"/>
      <c r="AT477" s="150" t="s">
        <v>153</v>
      </c>
      <c r="AU477" s="150" t="s">
        <v>81</v>
      </c>
      <c r="AV477" s="12" t="s">
        <v>79</v>
      </c>
      <c r="AW477" s="12" t="s">
        <v>28</v>
      </c>
      <c r="AX477" s="12" t="s">
        <v>71</v>
      </c>
      <c r="AY477" s="150" t="s">
        <v>144</v>
      </c>
    </row>
    <row r="478" spans="2:65" s="13" customFormat="1">
      <c r="B478" s="155"/>
      <c r="D478" s="149" t="s">
        <v>153</v>
      </c>
      <c r="E478" s="156" t="s">
        <v>1</v>
      </c>
      <c r="F478" s="157" t="s">
        <v>1603</v>
      </c>
      <c r="H478" s="158">
        <v>6.4640000000000004</v>
      </c>
      <c r="I478" s="159"/>
      <c r="L478" s="155"/>
      <c r="M478" s="160"/>
      <c r="T478" s="161"/>
      <c r="AT478" s="156" t="s">
        <v>153</v>
      </c>
      <c r="AU478" s="156" t="s">
        <v>81</v>
      </c>
      <c r="AV478" s="13" t="s">
        <v>81</v>
      </c>
      <c r="AW478" s="13" t="s">
        <v>28</v>
      </c>
      <c r="AX478" s="13" t="s">
        <v>71</v>
      </c>
      <c r="AY478" s="156" t="s">
        <v>144</v>
      </c>
    </row>
    <row r="479" spans="2:65" s="12" customFormat="1">
      <c r="B479" s="148"/>
      <c r="D479" s="149" t="s">
        <v>153</v>
      </c>
      <c r="E479" s="150" t="s">
        <v>1</v>
      </c>
      <c r="F479" s="151" t="s">
        <v>234</v>
      </c>
      <c r="H479" s="150" t="s">
        <v>1</v>
      </c>
      <c r="I479" s="152"/>
      <c r="L479" s="148"/>
      <c r="M479" s="153"/>
      <c r="T479" s="154"/>
      <c r="AT479" s="150" t="s">
        <v>153</v>
      </c>
      <c r="AU479" s="150" t="s">
        <v>81</v>
      </c>
      <c r="AV479" s="12" t="s">
        <v>79</v>
      </c>
      <c r="AW479" s="12" t="s">
        <v>28</v>
      </c>
      <c r="AX479" s="12" t="s">
        <v>71</v>
      </c>
      <c r="AY479" s="150" t="s">
        <v>144</v>
      </c>
    </row>
    <row r="480" spans="2:65" s="13" customFormat="1">
      <c r="B480" s="155"/>
      <c r="D480" s="149" t="s">
        <v>153</v>
      </c>
      <c r="E480" s="156" t="s">
        <v>1</v>
      </c>
      <c r="F480" s="157" t="s">
        <v>1604</v>
      </c>
      <c r="H480" s="158">
        <v>3.2490000000000001</v>
      </c>
      <c r="I480" s="159"/>
      <c r="L480" s="155"/>
      <c r="M480" s="160"/>
      <c r="T480" s="161"/>
      <c r="AT480" s="156" t="s">
        <v>153</v>
      </c>
      <c r="AU480" s="156" t="s">
        <v>81</v>
      </c>
      <c r="AV480" s="13" t="s">
        <v>81</v>
      </c>
      <c r="AW480" s="13" t="s">
        <v>28</v>
      </c>
      <c r="AX480" s="13" t="s">
        <v>71</v>
      </c>
      <c r="AY480" s="156" t="s">
        <v>144</v>
      </c>
    </row>
    <row r="481" spans="2:51" s="12" customFormat="1">
      <c r="B481" s="148"/>
      <c r="D481" s="149" t="s">
        <v>153</v>
      </c>
      <c r="E481" s="150" t="s">
        <v>1</v>
      </c>
      <c r="F481" s="151" t="s">
        <v>240</v>
      </c>
      <c r="H481" s="150" t="s">
        <v>1</v>
      </c>
      <c r="I481" s="152"/>
      <c r="L481" s="148"/>
      <c r="M481" s="153"/>
      <c r="T481" s="154"/>
      <c r="AT481" s="150" t="s">
        <v>153</v>
      </c>
      <c r="AU481" s="150" t="s">
        <v>81</v>
      </c>
      <c r="AV481" s="12" t="s">
        <v>79</v>
      </c>
      <c r="AW481" s="12" t="s">
        <v>28</v>
      </c>
      <c r="AX481" s="12" t="s">
        <v>71</v>
      </c>
      <c r="AY481" s="150" t="s">
        <v>144</v>
      </c>
    </row>
    <row r="482" spans="2:51" s="13" customFormat="1">
      <c r="B482" s="155"/>
      <c r="D482" s="149" t="s">
        <v>153</v>
      </c>
      <c r="E482" s="156" t="s">
        <v>1</v>
      </c>
      <c r="F482" s="157" t="s">
        <v>1605</v>
      </c>
      <c r="H482" s="158">
        <v>8.6790000000000003</v>
      </c>
      <c r="I482" s="159"/>
      <c r="L482" s="155"/>
      <c r="M482" s="160"/>
      <c r="T482" s="161"/>
      <c r="AT482" s="156" t="s">
        <v>153</v>
      </c>
      <c r="AU482" s="156" t="s">
        <v>81</v>
      </c>
      <c r="AV482" s="13" t="s">
        <v>81</v>
      </c>
      <c r="AW482" s="13" t="s">
        <v>28</v>
      </c>
      <c r="AX482" s="13" t="s">
        <v>71</v>
      </c>
      <c r="AY482" s="156" t="s">
        <v>144</v>
      </c>
    </row>
    <row r="483" spans="2:51" s="14" customFormat="1">
      <c r="B483" s="173"/>
      <c r="D483" s="149" t="s">
        <v>153</v>
      </c>
      <c r="E483" s="174" t="s">
        <v>1</v>
      </c>
      <c r="F483" s="175" t="s">
        <v>178</v>
      </c>
      <c r="H483" s="176">
        <v>18.391999999999999</v>
      </c>
      <c r="I483" s="177"/>
      <c r="L483" s="173"/>
      <c r="M483" s="178"/>
      <c r="T483" s="179"/>
      <c r="AT483" s="174" t="s">
        <v>153</v>
      </c>
      <c r="AU483" s="174" t="s">
        <v>81</v>
      </c>
      <c r="AV483" s="14" t="s">
        <v>145</v>
      </c>
      <c r="AW483" s="14" t="s">
        <v>28</v>
      </c>
      <c r="AX483" s="14" t="s">
        <v>71</v>
      </c>
      <c r="AY483" s="174" t="s">
        <v>144</v>
      </c>
    </row>
    <row r="484" spans="2:51" s="12" customFormat="1">
      <c r="B484" s="148"/>
      <c r="D484" s="149" t="s">
        <v>153</v>
      </c>
      <c r="E484" s="150" t="s">
        <v>1</v>
      </c>
      <c r="F484" s="151" t="s">
        <v>1606</v>
      </c>
      <c r="H484" s="150" t="s">
        <v>1</v>
      </c>
      <c r="I484" s="152"/>
      <c r="L484" s="148"/>
      <c r="M484" s="153"/>
      <c r="T484" s="154"/>
      <c r="AT484" s="150" t="s">
        <v>153</v>
      </c>
      <c r="AU484" s="150" t="s">
        <v>81</v>
      </c>
      <c r="AV484" s="12" t="s">
        <v>79</v>
      </c>
      <c r="AW484" s="12" t="s">
        <v>28</v>
      </c>
      <c r="AX484" s="12" t="s">
        <v>71</v>
      </c>
      <c r="AY484" s="150" t="s">
        <v>144</v>
      </c>
    </row>
    <row r="485" spans="2:51" s="13" customFormat="1">
      <c r="B485" s="155"/>
      <c r="D485" s="149" t="s">
        <v>153</v>
      </c>
      <c r="E485" s="156" t="s">
        <v>1</v>
      </c>
      <c r="F485" s="157" t="s">
        <v>1607</v>
      </c>
      <c r="H485" s="158">
        <v>13.536</v>
      </c>
      <c r="I485" s="159"/>
      <c r="L485" s="155"/>
      <c r="M485" s="160"/>
      <c r="T485" s="161"/>
      <c r="AT485" s="156" t="s">
        <v>153</v>
      </c>
      <c r="AU485" s="156" t="s">
        <v>81</v>
      </c>
      <c r="AV485" s="13" t="s">
        <v>81</v>
      </c>
      <c r="AW485" s="13" t="s">
        <v>28</v>
      </c>
      <c r="AX485" s="13" t="s">
        <v>71</v>
      </c>
      <c r="AY485" s="156" t="s">
        <v>144</v>
      </c>
    </row>
    <row r="486" spans="2:51" s="14" customFormat="1">
      <c r="B486" s="173"/>
      <c r="D486" s="149" t="s">
        <v>153</v>
      </c>
      <c r="E486" s="174" t="s">
        <v>1</v>
      </c>
      <c r="F486" s="175" t="s">
        <v>178</v>
      </c>
      <c r="H486" s="176">
        <v>13.536</v>
      </c>
      <c r="I486" s="177"/>
      <c r="L486" s="173"/>
      <c r="M486" s="178"/>
      <c r="T486" s="179"/>
      <c r="AT486" s="174" t="s">
        <v>153</v>
      </c>
      <c r="AU486" s="174" t="s">
        <v>81</v>
      </c>
      <c r="AV486" s="14" t="s">
        <v>145</v>
      </c>
      <c r="AW486" s="14" t="s">
        <v>28</v>
      </c>
      <c r="AX486" s="14" t="s">
        <v>71</v>
      </c>
      <c r="AY486" s="174" t="s">
        <v>144</v>
      </c>
    </row>
    <row r="487" spans="2:51" s="12" customFormat="1">
      <c r="B487" s="148"/>
      <c r="D487" s="149" t="s">
        <v>153</v>
      </c>
      <c r="E487" s="150" t="s">
        <v>1</v>
      </c>
      <c r="F487" s="151" t="s">
        <v>1608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51" s="13" customFormat="1">
      <c r="B488" s="155"/>
      <c r="D488" s="149" t="s">
        <v>153</v>
      </c>
      <c r="E488" s="156" t="s">
        <v>1</v>
      </c>
      <c r="F488" s="157" t="s">
        <v>1459</v>
      </c>
      <c r="H488" s="158">
        <v>6.3579999999999997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51" s="14" customFormat="1">
      <c r="B489" s="173"/>
      <c r="D489" s="149" t="s">
        <v>153</v>
      </c>
      <c r="E489" s="174" t="s">
        <v>1</v>
      </c>
      <c r="F489" s="175" t="s">
        <v>178</v>
      </c>
      <c r="H489" s="176">
        <v>6.3579999999999997</v>
      </c>
      <c r="I489" s="177"/>
      <c r="L489" s="173"/>
      <c r="M489" s="178"/>
      <c r="T489" s="179"/>
      <c r="AT489" s="174" t="s">
        <v>153</v>
      </c>
      <c r="AU489" s="174" t="s">
        <v>81</v>
      </c>
      <c r="AV489" s="14" t="s">
        <v>145</v>
      </c>
      <c r="AW489" s="14" t="s">
        <v>28</v>
      </c>
      <c r="AX489" s="14" t="s">
        <v>71</v>
      </c>
      <c r="AY489" s="174" t="s">
        <v>144</v>
      </c>
    </row>
    <row r="490" spans="2:51" s="12" customFormat="1">
      <c r="B490" s="148"/>
      <c r="D490" s="149" t="s">
        <v>153</v>
      </c>
      <c r="E490" s="150" t="s">
        <v>1</v>
      </c>
      <c r="F490" s="151" t="s">
        <v>1609</v>
      </c>
      <c r="H490" s="150" t="s">
        <v>1</v>
      </c>
      <c r="I490" s="152"/>
      <c r="L490" s="148"/>
      <c r="M490" s="153"/>
      <c r="T490" s="154"/>
      <c r="AT490" s="150" t="s">
        <v>153</v>
      </c>
      <c r="AU490" s="150" t="s">
        <v>81</v>
      </c>
      <c r="AV490" s="12" t="s">
        <v>79</v>
      </c>
      <c r="AW490" s="12" t="s">
        <v>28</v>
      </c>
      <c r="AX490" s="12" t="s">
        <v>71</v>
      </c>
      <c r="AY490" s="150" t="s">
        <v>144</v>
      </c>
    </row>
    <row r="491" spans="2:51" s="13" customFormat="1">
      <c r="B491" s="155"/>
      <c r="D491" s="149" t="s">
        <v>153</v>
      </c>
      <c r="E491" s="156" t="s">
        <v>1</v>
      </c>
      <c r="F491" s="157" t="s">
        <v>223</v>
      </c>
      <c r="H491" s="158">
        <v>43.51</v>
      </c>
      <c r="I491" s="159"/>
      <c r="L491" s="155"/>
      <c r="M491" s="160"/>
      <c r="T491" s="161"/>
      <c r="AT491" s="156" t="s">
        <v>153</v>
      </c>
      <c r="AU491" s="156" t="s">
        <v>81</v>
      </c>
      <c r="AV491" s="13" t="s">
        <v>81</v>
      </c>
      <c r="AW491" s="13" t="s">
        <v>28</v>
      </c>
      <c r="AX491" s="13" t="s">
        <v>71</v>
      </c>
      <c r="AY491" s="156" t="s">
        <v>144</v>
      </c>
    </row>
    <row r="492" spans="2:51" s="14" customFormat="1">
      <c r="B492" s="173"/>
      <c r="D492" s="149" t="s">
        <v>153</v>
      </c>
      <c r="E492" s="174" t="s">
        <v>1</v>
      </c>
      <c r="F492" s="175" t="s">
        <v>178</v>
      </c>
      <c r="H492" s="176">
        <v>43.51</v>
      </c>
      <c r="I492" s="177"/>
      <c r="L492" s="173"/>
      <c r="M492" s="178"/>
      <c r="T492" s="179"/>
      <c r="AT492" s="174" t="s">
        <v>153</v>
      </c>
      <c r="AU492" s="174" t="s">
        <v>81</v>
      </c>
      <c r="AV492" s="14" t="s">
        <v>145</v>
      </c>
      <c r="AW492" s="14" t="s">
        <v>28</v>
      </c>
      <c r="AX492" s="14" t="s">
        <v>71</v>
      </c>
      <c r="AY492" s="174" t="s">
        <v>144</v>
      </c>
    </row>
    <row r="493" spans="2:51" s="15" customFormat="1">
      <c r="B493" s="180"/>
      <c r="D493" s="149" t="s">
        <v>153</v>
      </c>
      <c r="E493" s="181" t="s">
        <v>1</v>
      </c>
      <c r="F493" s="182" t="s">
        <v>182</v>
      </c>
      <c r="H493" s="183">
        <v>97.387</v>
      </c>
      <c r="I493" s="184"/>
      <c r="L493" s="180"/>
      <c r="M493" s="461"/>
      <c r="N493" s="462"/>
      <c r="O493" s="462"/>
      <c r="P493" s="462"/>
      <c r="Q493" s="462"/>
      <c r="R493" s="462"/>
      <c r="S493" s="462"/>
      <c r="T493" s="463"/>
      <c r="AT493" s="181" t="s">
        <v>153</v>
      </c>
      <c r="AU493" s="181" t="s">
        <v>81</v>
      </c>
      <c r="AV493" s="15" t="s">
        <v>151</v>
      </c>
      <c r="AW493" s="15" t="s">
        <v>28</v>
      </c>
      <c r="AX493" s="15" t="s">
        <v>79</v>
      </c>
      <c r="AY493" s="181" t="s">
        <v>144</v>
      </c>
    </row>
    <row r="494" spans="2:51" s="1" customFormat="1" ht="6.95" customHeight="1">
      <c r="B494" s="44"/>
      <c r="C494" s="45"/>
      <c r="D494" s="45"/>
      <c r="E494" s="45"/>
      <c r="F494" s="45"/>
      <c r="G494" s="45"/>
      <c r="H494" s="45"/>
      <c r="I494" s="45"/>
      <c r="J494" s="45"/>
      <c r="K494" s="45"/>
      <c r="L494" s="32"/>
    </row>
  </sheetData>
  <autoFilter ref="C127:K493" xr:uid="{00000000-0009-0000-0000-000006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BB3B-A6EA-47FA-9AB0-784DD50325B4}">
  <sheetPr>
    <pageSetUpPr fitToPage="1"/>
  </sheetPr>
  <dimension ref="B2:BM494"/>
  <sheetViews>
    <sheetView showGridLines="0" topLeftCell="A407" workbookViewId="0">
      <selection activeCell="E12" sqref="E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1340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N'!K6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1759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N'!AN10="","",'Rekapitulace stavby N'!AN10)</f>
        <v/>
      </c>
      <c r="L14" s="32"/>
    </row>
    <row r="15" spans="2:46" s="1" customFormat="1" ht="18" customHeight="1">
      <c r="B15" s="32"/>
      <c r="E15" s="25" t="str">
        <f>IF('Rekapitulace stavby N'!E11="","",'Rekapitulace stavby N'!E11)</f>
        <v xml:space="preserve"> </v>
      </c>
      <c r="I15" s="27" t="s">
        <v>24</v>
      </c>
      <c r="J15" s="25" t="str">
        <f>IF('Rekapitulace stavby N'!AN11="","",'Rekapitulace stavby N'!AN11)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N'!AN13</f>
        <v>Vyplň údaj</v>
      </c>
      <c r="L17" s="32"/>
    </row>
    <row r="18" spans="2:12" s="1" customFormat="1" ht="18" customHeight="1">
      <c r="B18" s="32"/>
      <c r="E18" s="326" t="str">
        <f>'Rekapitulace stavby N'!E14</f>
        <v>Vyplň údaj</v>
      </c>
      <c r="F18" s="318"/>
      <c r="G18" s="318"/>
      <c r="H18" s="318"/>
      <c r="I18" s="27" t="s">
        <v>24</v>
      </c>
      <c r="J18" s="28" t="str">
        <f>'Rekapitulace stavby N'!AN14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N'!AN16="","",'Rekapitulace stavby N'!AN16)</f>
        <v/>
      </c>
      <c r="L20" s="32"/>
    </row>
    <row r="21" spans="2:12" s="1" customFormat="1" ht="18" customHeight="1">
      <c r="B21" s="32"/>
      <c r="E21" s="25" t="str">
        <f>IF('Rekapitulace stavby N'!E17="","",'Rekapitulace stavby N'!E17)</f>
        <v xml:space="preserve"> </v>
      </c>
      <c r="I21" s="27" t="s">
        <v>24</v>
      </c>
      <c r="J21" s="25" t="str">
        <f>IF('Rekapitulace stavby N'!AN17="","",'Rekapitulace stavby N'!AN17)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N'!AN19="","",'Rekapitulace stavby N'!AN19)</f>
        <v/>
      </c>
      <c r="L23" s="32"/>
    </row>
    <row r="24" spans="2:12" s="1" customFormat="1" ht="18" customHeight="1">
      <c r="B24" s="32"/>
      <c r="E24" s="25" t="str">
        <f>IF('Rekapitulace stavby N'!E20="","",'Rekapitulace stavby N'!E20)</f>
        <v xml:space="preserve"> </v>
      </c>
      <c r="I24" s="27" t="s">
        <v>24</v>
      </c>
      <c r="J24" s="25" t="str">
        <f>IF('Rekapitulace stavby N'!AN20="","",'Rekapitulace stavby N'!AN20)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ROUND((SUM(BE128:BE493)),  2)</f>
        <v>0</v>
      </c>
      <c r="I33" s="92">
        <v>0.21</v>
      </c>
      <c r="J33" s="91">
        <f>ROUND(((SUM(BE128:BE493))*I33),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ROUND((SUM(BF128:BF493)),  2)</f>
        <v>0</v>
      </c>
      <c r="I34" s="92">
        <v>0.15</v>
      </c>
      <c r="J34" s="91">
        <f>ROUND(((SUM(BF128:BF493))*I34),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ROUND((SUM(BG128:BG493)),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ROUND((SUM(BH128:BH493)),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ROUND((SUM(BI128:BI493)),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06bb - 6 NP - typ A a B NEINV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J128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121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1345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customHeight="1">
      <c r="B99" s="108"/>
      <c r="D99" s="109" t="s">
        <v>784</v>
      </c>
      <c r="E99" s="110"/>
      <c r="F99" s="110"/>
      <c r="G99" s="110"/>
      <c r="H99" s="110"/>
      <c r="I99" s="110"/>
      <c r="J99" s="111">
        <f>J198</f>
        <v>0</v>
      </c>
      <c r="L99" s="108"/>
    </row>
    <row r="100" spans="2:12" s="9" customFormat="1" ht="19.899999999999999" customHeight="1">
      <c r="B100" s="108"/>
      <c r="D100" s="109" t="s">
        <v>1346</v>
      </c>
      <c r="E100" s="110"/>
      <c r="F100" s="110"/>
      <c r="G100" s="110"/>
      <c r="H100" s="110"/>
      <c r="I100" s="110"/>
      <c r="J100" s="111">
        <f>J205</f>
        <v>0</v>
      </c>
      <c r="L100" s="108"/>
    </row>
    <row r="101" spans="2:12" s="9" customFormat="1" ht="19.899999999999999" customHeight="1">
      <c r="B101" s="108"/>
      <c r="D101" s="109" t="s">
        <v>1347</v>
      </c>
      <c r="E101" s="110"/>
      <c r="F101" s="110"/>
      <c r="G101" s="110"/>
      <c r="H101" s="110"/>
      <c r="I101" s="110"/>
      <c r="J101" s="111">
        <f>J213</f>
        <v>0</v>
      </c>
      <c r="L101" s="108"/>
    </row>
    <row r="102" spans="2:12" s="9" customFormat="1" ht="19.899999999999999" customHeight="1">
      <c r="B102" s="108"/>
      <c r="D102" s="109" t="s">
        <v>122</v>
      </c>
      <c r="E102" s="110"/>
      <c r="F102" s="110"/>
      <c r="G102" s="110"/>
      <c r="H102" s="110"/>
      <c r="I102" s="110"/>
      <c r="J102" s="111">
        <f>J217</f>
        <v>0</v>
      </c>
      <c r="L102" s="108"/>
    </row>
    <row r="103" spans="2:12" s="9" customFormat="1" ht="19.899999999999999" customHeight="1">
      <c r="B103" s="108"/>
      <c r="D103" s="109" t="s">
        <v>124</v>
      </c>
      <c r="E103" s="110"/>
      <c r="F103" s="110"/>
      <c r="G103" s="110"/>
      <c r="H103" s="110"/>
      <c r="I103" s="110"/>
      <c r="J103" s="111">
        <f>J219</f>
        <v>0</v>
      </c>
      <c r="L103" s="108"/>
    </row>
    <row r="104" spans="2:12" s="9" customFormat="1" ht="19.899999999999999" customHeight="1">
      <c r="B104" s="108"/>
      <c r="D104" s="109" t="s">
        <v>125</v>
      </c>
      <c r="E104" s="110"/>
      <c r="F104" s="110"/>
      <c r="G104" s="110"/>
      <c r="H104" s="110"/>
      <c r="I104" s="110"/>
      <c r="J104" s="111">
        <f>J320</f>
        <v>0</v>
      </c>
      <c r="L104" s="108"/>
    </row>
    <row r="105" spans="2:12" s="9" customFormat="1" ht="19.899999999999999" customHeight="1">
      <c r="B105" s="108"/>
      <c r="D105" s="109" t="s">
        <v>126</v>
      </c>
      <c r="E105" s="110"/>
      <c r="F105" s="110"/>
      <c r="G105" s="110"/>
      <c r="H105" s="110"/>
      <c r="I105" s="110"/>
      <c r="J105" s="111">
        <f>J327</f>
        <v>0</v>
      </c>
      <c r="L105" s="108"/>
    </row>
    <row r="106" spans="2:12" s="9" customFormat="1" ht="19.899999999999999" customHeight="1">
      <c r="B106" s="108"/>
      <c r="D106" s="109" t="s">
        <v>127</v>
      </c>
      <c r="E106" s="110"/>
      <c r="F106" s="110"/>
      <c r="G106" s="110"/>
      <c r="H106" s="110"/>
      <c r="I106" s="110"/>
      <c r="J106" s="111">
        <f>J373</f>
        <v>0</v>
      </c>
      <c r="L106" s="108"/>
    </row>
    <row r="107" spans="2:12" s="9" customFormat="1" ht="19.899999999999999" customHeight="1">
      <c r="B107" s="108"/>
      <c r="D107" s="109" t="s">
        <v>1348</v>
      </c>
      <c r="E107" s="110"/>
      <c r="F107" s="110"/>
      <c r="G107" s="110"/>
      <c r="H107" s="110"/>
      <c r="I107" s="110"/>
      <c r="J107" s="111">
        <f>J447</f>
        <v>0</v>
      </c>
      <c r="L107" s="108"/>
    </row>
    <row r="108" spans="2:12" s="9" customFormat="1" ht="19.899999999999999" customHeight="1">
      <c r="B108" s="108"/>
      <c r="D108" s="109" t="s">
        <v>128</v>
      </c>
      <c r="E108" s="110"/>
      <c r="F108" s="110"/>
      <c r="G108" s="110"/>
      <c r="H108" s="110"/>
      <c r="I108" s="110"/>
      <c r="J108" s="111">
        <f>J466</f>
        <v>0</v>
      </c>
      <c r="L108" s="108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129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15</v>
      </c>
      <c r="L117" s="32"/>
    </row>
    <row r="118" spans="2:63" s="1" customFormat="1" ht="26.25" customHeight="1">
      <c r="B118" s="32"/>
      <c r="E118" s="324" t="str">
        <f>E7</f>
        <v>UK Kam - Reko sdílených sociálek a kuchyní na 3 blocích, kolej Na Kotli, Hradec Králové</v>
      </c>
      <c r="F118" s="325"/>
      <c r="G118" s="325"/>
      <c r="H118" s="325"/>
      <c r="L118" s="32"/>
    </row>
    <row r="119" spans="2:63" s="1" customFormat="1" ht="12" customHeight="1">
      <c r="B119" s="32"/>
      <c r="C119" s="27" t="s">
        <v>107</v>
      </c>
      <c r="L119" s="32"/>
    </row>
    <row r="120" spans="2:63" s="1" customFormat="1" ht="16.5" customHeight="1">
      <c r="B120" s="32"/>
      <c r="E120" s="303" t="str">
        <f>E9</f>
        <v>06bb - 6 NP - typ A a B NEINV</v>
      </c>
      <c r="F120" s="323"/>
      <c r="G120" s="323"/>
      <c r="H120" s="32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F12</f>
        <v xml:space="preserve"> </v>
      </c>
      <c r="I122" s="27" t="s">
        <v>21</v>
      </c>
      <c r="J122" s="52" t="str">
        <f>IF(J12="","",J12)</f>
        <v/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E15</f>
        <v xml:space="preserve"> </v>
      </c>
      <c r="I124" s="27" t="s">
        <v>27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25</v>
      </c>
      <c r="F125" s="25" t="str">
        <f>IF(E18="","",E18)</f>
        <v>Vyplň údaj</v>
      </c>
      <c r="I125" s="27" t="s">
        <v>29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130</v>
      </c>
      <c r="D127" s="114" t="s">
        <v>56</v>
      </c>
      <c r="E127" s="114" t="s">
        <v>52</v>
      </c>
      <c r="F127" s="114" t="s">
        <v>53</v>
      </c>
      <c r="G127" s="114" t="s">
        <v>131</v>
      </c>
      <c r="H127" s="114" t="s">
        <v>132</v>
      </c>
      <c r="I127" s="114" t="s">
        <v>133</v>
      </c>
      <c r="J127" s="115" t="s">
        <v>111</v>
      </c>
      <c r="K127" s="116" t="s">
        <v>134</v>
      </c>
      <c r="L127" s="112"/>
      <c r="M127" s="59" t="s">
        <v>1</v>
      </c>
      <c r="N127" s="60" t="s">
        <v>35</v>
      </c>
      <c r="O127" s="60" t="s">
        <v>135</v>
      </c>
      <c r="P127" s="60" t="s">
        <v>136</v>
      </c>
      <c r="Q127" s="60" t="s">
        <v>137</v>
      </c>
      <c r="R127" s="60" t="s">
        <v>138</v>
      </c>
      <c r="S127" s="60" t="s">
        <v>139</v>
      </c>
      <c r="T127" s="61" t="s">
        <v>140</v>
      </c>
    </row>
    <row r="128" spans="2:63" s="1" customFormat="1" ht="22.9" customHeight="1">
      <c r="B128" s="32"/>
      <c r="C128" s="64" t="s">
        <v>141</v>
      </c>
      <c r="J128" s="117">
        <f>BK128</f>
        <v>0</v>
      </c>
      <c r="L128" s="32"/>
      <c r="M128" s="62"/>
      <c r="N128" s="53"/>
      <c r="O128" s="53"/>
      <c r="P128" s="118">
        <f>P129</f>
        <v>0</v>
      </c>
      <c r="Q128" s="53"/>
      <c r="R128" s="118">
        <f>R129</f>
        <v>9.8160188800000014</v>
      </c>
      <c r="S128" s="53"/>
      <c r="T128" s="119">
        <f>T129</f>
        <v>0</v>
      </c>
      <c r="AT128" s="17" t="s">
        <v>70</v>
      </c>
      <c r="AU128" s="17" t="s">
        <v>113</v>
      </c>
      <c r="BK128" s="120">
        <f>BK129</f>
        <v>0</v>
      </c>
    </row>
    <row r="129" spans="2:65" s="11" customFormat="1" ht="25.9" customHeight="1">
      <c r="B129" s="121"/>
      <c r="D129" s="122" t="s">
        <v>70</v>
      </c>
      <c r="E129" s="123" t="s">
        <v>472</v>
      </c>
      <c r="F129" s="123" t="s">
        <v>473</v>
      </c>
      <c r="I129" s="124"/>
      <c r="J129" s="125">
        <f>BK129</f>
        <v>0</v>
      </c>
      <c r="L129" s="121"/>
      <c r="M129" s="126"/>
      <c r="P129" s="127">
        <f>P130+P198+P205+P213+P217+P219+P320+P327+P373+P447+P466</f>
        <v>0</v>
      </c>
      <c r="R129" s="127">
        <f>R130+R198+R205+R213+R217+R219+R320+R327+R373+R447+R466</f>
        <v>9.8160188800000014</v>
      </c>
      <c r="T129" s="128">
        <f>T130+T198+T205+T213+T217+T219+T320+T327+T373+T447+T466</f>
        <v>0</v>
      </c>
      <c r="AR129" s="122" t="s">
        <v>81</v>
      </c>
      <c r="AT129" s="129" t="s">
        <v>70</v>
      </c>
      <c r="AU129" s="129" t="s">
        <v>71</v>
      </c>
      <c r="AY129" s="122" t="s">
        <v>144</v>
      </c>
      <c r="BK129" s="130">
        <f>BK130+BK198+BK205+BK213+BK217+BK219+BK320+BK327+BK373+BK447+BK466</f>
        <v>0</v>
      </c>
    </row>
    <row r="130" spans="2:65" s="11" customFormat="1" ht="22.9" customHeight="1">
      <c r="B130" s="121"/>
      <c r="D130" s="122" t="s">
        <v>70</v>
      </c>
      <c r="E130" s="131" t="s">
        <v>1349</v>
      </c>
      <c r="F130" s="131" t="s">
        <v>1350</v>
      </c>
      <c r="I130" s="124"/>
      <c r="J130" s="132">
        <f>BK130</f>
        <v>0</v>
      </c>
      <c r="L130" s="121"/>
      <c r="M130" s="126"/>
      <c r="P130" s="127">
        <f>SUM(P131:P197)</f>
        <v>0</v>
      </c>
      <c r="R130" s="127">
        <f>SUM(R131:R197)</f>
        <v>0.65818611999999999</v>
      </c>
      <c r="T130" s="128">
        <f>SUM(T131:T197)</f>
        <v>0</v>
      </c>
      <c r="AR130" s="122" t="s">
        <v>81</v>
      </c>
      <c r="AT130" s="129" t="s">
        <v>70</v>
      </c>
      <c r="AU130" s="129" t="s">
        <v>79</v>
      </c>
      <c r="AY130" s="122" t="s">
        <v>144</v>
      </c>
      <c r="BK130" s="130">
        <f>SUM(BK131:BK197)</f>
        <v>0</v>
      </c>
    </row>
    <row r="131" spans="2:65" s="1" customFormat="1" ht="24.2" customHeight="1">
      <c r="B131" s="133"/>
      <c r="C131" s="134" t="s">
        <v>79</v>
      </c>
      <c r="D131" s="134" t="s">
        <v>147</v>
      </c>
      <c r="E131" s="135" t="s">
        <v>1351</v>
      </c>
      <c r="F131" s="136" t="s">
        <v>1352</v>
      </c>
      <c r="G131" s="137" t="s">
        <v>279</v>
      </c>
      <c r="H131" s="138">
        <v>101.233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36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265</v>
      </c>
      <c r="AT131" s="146" t="s">
        <v>147</v>
      </c>
      <c r="AU131" s="146" t="s">
        <v>81</v>
      </c>
      <c r="AY131" s="17" t="s">
        <v>144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79</v>
      </c>
      <c r="BK131" s="147">
        <f>ROUND(I131*H131,2)</f>
        <v>0</v>
      </c>
      <c r="BL131" s="17" t="s">
        <v>265</v>
      </c>
      <c r="BM131" s="146" t="s">
        <v>1353</v>
      </c>
    </row>
    <row r="132" spans="2:65" s="12" customFormat="1">
      <c r="B132" s="148"/>
      <c r="D132" s="149" t="s">
        <v>153</v>
      </c>
      <c r="E132" s="150" t="s">
        <v>1</v>
      </c>
      <c r="F132" s="151" t="s">
        <v>173</v>
      </c>
      <c r="H132" s="150" t="s">
        <v>1</v>
      </c>
      <c r="I132" s="152"/>
      <c r="L132" s="148"/>
      <c r="M132" s="153"/>
      <c r="T132" s="154"/>
      <c r="AT132" s="150" t="s">
        <v>153</v>
      </c>
      <c r="AU132" s="150" t="s">
        <v>81</v>
      </c>
      <c r="AV132" s="12" t="s">
        <v>79</v>
      </c>
      <c r="AW132" s="12" t="s">
        <v>28</v>
      </c>
      <c r="AX132" s="12" t="s">
        <v>71</v>
      </c>
      <c r="AY132" s="150" t="s">
        <v>144</v>
      </c>
    </row>
    <row r="133" spans="2:65" s="12" customFormat="1">
      <c r="B133" s="148"/>
      <c r="D133" s="149" t="s">
        <v>153</v>
      </c>
      <c r="E133" s="150" t="s">
        <v>1</v>
      </c>
      <c r="F133" s="151" t="s">
        <v>174</v>
      </c>
      <c r="H133" s="150" t="s">
        <v>1</v>
      </c>
      <c r="I133" s="152"/>
      <c r="L133" s="148"/>
      <c r="M133" s="153"/>
      <c r="T133" s="154"/>
      <c r="AT133" s="150" t="s">
        <v>153</v>
      </c>
      <c r="AU133" s="150" t="s">
        <v>81</v>
      </c>
      <c r="AV133" s="12" t="s">
        <v>79</v>
      </c>
      <c r="AW133" s="12" t="s">
        <v>28</v>
      </c>
      <c r="AX133" s="12" t="s">
        <v>71</v>
      </c>
      <c r="AY133" s="150" t="s">
        <v>144</v>
      </c>
    </row>
    <row r="134" spans="2:65" s="13" customFormat="1">
      <c r="B134" s="155"/>
      <c r="D134" s="149" t="s">
        <v>153</v>
      </c>
      <c r="E134" s="156" t="s">
        <v>1</v>
      </c>
      <c r="F134" s="157" t="s">
        <v>312</v>
      </c>
      <c r="H134" s="158">
        <v>14.19</v>
      </c>
      <c r="I134" s="159"/>
      <c r="L134" s="155"/>
      <c r="M134" s="160"/>
      <c r="T134" s="161"/>
      <c r="AT134" s="156" t="s">
        <v>153</v>
      </c>
      <c r="AU134" s="156" t="s">
        <v>81</v>
      </c>
      <c r="AV134" s="13" t="s">
        <v>81</v>
      </c>
      <c r="AW134" s="13" t="s">
        <v>28</v>
      </c>
      <c r="AX134" s="13" t="s">
        <v>71</v>
      </c>
      <c r="AY134" s="156" t="s">
        <v>144</v>
      </c>
    </row>
    <row r="135" spans="2:65" s="14" customFormat="1">
      <c r="B135" s="173"/>
      <c r="D135" s="149" t="s">
        <v>153</v>
      </c>
      <c r="E135" s="174" t="s">
        <v>1</v>
      </c>
      <c r="F135" s="175" t="s">
        <v>178</v>
      </c>
      <c r="H135" s="176">
        <v>14.19</v>
      </c>
      <c r="I135" s="177"/>
      <c r="L135" s="173"/>
      <c r="M135" s="178"/>
      <c r="T135" s="179"/>
      <c r="AT135" s="174" t="s">
        <v>153</v>
      </c>
      <c r="AU135" s="174" t="s">
        <v>81</v>
      </c>
      <c r="AV135" s="14" t="s">
        <v>145</v>
      </c>
      <c r="AW135" s="14" t="s">
        <v>28</v>
      </c>
      <c r="AX135" s="14" t="s">
        <v>71</v>
      </c>
      <c r="AY135" s="174" t="s">
        <v>144</v>
      </c>
    </row>
    <row r="136" spans="2:65" s="12" customFormat="1">
      <c r="B136" s="148"/>
      <c r="D136" s="149" t="s">
        <v>153</v>
      </c>
      <c r="E136" s="150" t="s">
        <v>1</v>
      </c>
      <c r="F136" s="151" t="s">
        <v>179</v>
      </c>
      <c r="H136" s="150" t="s">
        <v>1</v>
      </c>
      <c r="I136" s="152"/>
      <c r="L136" s="148"/>
      <c r="M136" s="153"/>
      <c r="T136" s="154"/>
      <c r="AT136" s="150" t="s">
        <v>153</v>
      </c>
      <c r="AU136" s="150" t="s">
        <v>81</v>
      </c>
      <c r="AV136" s="12" t="s">
        <v>79</v>
      </c>
      <c r="AW136" s="12" t="s">
        <v>28</v>
      </c>
      <c r="AX136" s="12" t="s">
        <v>71</v>
      </c>
      <c r="AY136" s="150" t="s">
        <v>144</v>
      </c>
    </row>
    <row r="137" spans="2:65" s="13" customFormat="1">
      <c r="B137" s="155"/>
      <c r="D137" s="149" t="s">
        <v>153</v>
      </c>
      <c r="E137" s="156" t="s">
        <v>1</v>
      </c>
      <c r="F137" s="157" t="s">
        <v>313</v>
      </c>
      <c r="H137" s="158">
        <v>10.29</v>
      </c>
      <c r="I137" s="159"/>
      <c r="L137" s="155"/>
      <c r="M137" s="160"/>
      <c r="T137" s="161"/>
      <c r="AT137" s="156" t="s">
        <v>153</v>
      </c>
      <c r="AU137" s="156" t="s">
        <v>81</v>
      </c>
      <c r="AV137" s="13" t="s">
        <v>81</v>
      </c>
      <c r="AW137" s="13" t="s">
        <v>28</v>
      </c>
      <c r="AX137" s="13" t="s">
        <v>71</v>
      </c>
      <c r="AY137" s="156" t="s">
        <v>144</v>
      </c>
    </row>
    <row r="138" spans="2:65" s="14" customFormat="1">
      <c r="B138" s="173"/>
      <c r="D138" s="149" t="s">
        <v>153</v>
      </c>
      <c r="E138" s="174" t="s">
        <v>1</v>
      </c>
      <c r="F138" s="175" t="s">
        <v>178</v>
      </c>
      <c r="H138" s="176">
        <v>10.29</v>
      </c>
      <c r="I138" s="177"/>
      <c r="L138" s="173"/>
      <c r="M138" s="178"/>
      <c r="T138" s="179"/>
      <c r="AT138" s="174" t="s">
        <v>153</v>
      </c>
      <c r="AU138" s="174" t="s">
        <v>81</v>
      </c>
      <c r="AV138" s="14" t="s">
        <v>145</v>
      </c>
      <c r="AW138" s="14" t="s">
        <v>28</v>
      </c>
      <c r="AX138" s="14" t="s">
        <v>71</v>
      </c>
      <c r="AY138" s="174" t="s">
        <v>144</v>
      </c>
    </row>
    <row r="139" spans="2:65" s="12" customFormat="1">
      <c r="B139" s="148"/>
      <c r="D139" s="149" t="s">
        <v>153</v>
      </c>
      <c r="E139" s="150" t="s">
        <v>1</v>
      </c>
      <c r="F139" s="151" t="s">
        <v>174</v>
      </c>
      <c r="H139" s="150" t="s">
        <v>1</v>
      </c>
      <c r="I139" s="152"/>
      <c r="L139" s="148"/>
      <c r="M139" s="153"/>
      <c r="T139" s="154"/>
      <c r="AT139" s="150" t="s">
        <v>153</v>
      </c>
      <c r="AU139" s="150" t="s">
        <v>81</v>
      </c>
      <c r="AV139" s="12" t="s">
        <v>79</v>
      </c>
      <c r="AW139" s="12" t="s">
        <v>28</v>
      </c>
      <c r="AX139" s="12" t="s">
        <v>71</v>
      </c>
      <c r="AY139" s="150" t="s">
        <v>144</v>
      </c>
    </row>
    <row r="140" spans="2:65" s="12" customFormat="1">
      <c r="B140" s="148"/>
      <c r="D140" s="149" t="s">
        <v>153</v>
      </c>
      <c r="E140" s="150" t="s">
        <v>1</v>
      </c>
      <c r="F140" s="151" t="s">
        <v>230</v>
      </c>
      <c r="H140" s="150" t="s">
        <v>1</v>
      </c>
      <c r="I140" s="152"/>
      <c r="L140" s="148"/>
      <c r="M140" s="153"/>
      <c r="T140" s="154"/>
      <c r="AT140" s="150" t="s">
        <v>153</v>
      </c>
      <c r="AU140" s="150" t="s">
        <v>81</v>
      </c>
      <c r="AV140" s="12" t="s">
        <v>79</v>
      </c>
      <c r="AW140" s="12" t="s">
        <v>28</v>
      </c>
      <c r="AX140" s="12" t="s">
        <v>71</v>
      </c>
      <c r="AY140" s="150" t="s">
        <v>144</v>
      </c>
    </row>
    <row r="141" spans="2:65" s="13" customFormat="1">
      <c r="B141" s="155"/>
      <c r="D141" s="149" t="s">
        <v>153</v>
      </c>
      <c r="E141" s="156" t="s">
        <v>1</v>
      </c>
      <c r="F141" s="157" t="s">
        <v>1354</v>
      </c>
      <c r="H141" s="158">
        <v>11.87</v>
      </c>
      <c r="I141" s="159"/>
      <c r="L141" s="155"/>
      <c r="M141" s="160"/>
      <c r="T141" s="161"/>
      <c r="AT141" s="156" t="s">
        <v>153</v>
      </c>
      <c r="AU141" s="156" t="s">
        <v>81</v>
      </c>
      <c r="AV141" s="13" t="s">
        <v>81</v>
      </c>
      <c r="AW141" s="13" t="s">
        <v>28</v>
      </c>
      <c r="AX141" s="13" t="s">
        <v>71</v>
      </c>
      <c r="AY141" s="156" t="s">
        <v>144</v>
      </c>
    </row>
    <row r="142" spans="2:65" s="12" customFormat="1">
      <c r="B142" s="148"/>
      <c r="D142" s="149" t="s">
        <v>153</v>
      </c>
      <c r="E142" s="150" t="s">
        <v>1</v>
      </c>
      <c r="F142" s="151" t="s">
        <v>232</v>
      </c>
      <c r="H142" s="150" t="s">
        <v>1</v>
      </c>
      <c r="I142" s="152"/>
      <c r="L142" s="148"/>
      <c r="M142" s="153"/>
      <c r="T142" s="154"/>
      <c r="AT142" s="150" t="s">
        <v>153</v>
      </c>
      <c r="AU142" s="150" t="s">
        <v>81</v>
      </c>
      <c r="AV142" s="12" t="s">
        <v>79</v>
      </c>
      <c r="AW142" s="12" t="s">
        <v>28</v>
      </c>
      <c r="AX142" s="12" t="s">
        <v>71</v>
      </c>
      <c r="AY142" s="150" t="s">
        <v>144</v>
      </c>
    </row>
    <row r="143" spans="2:65" s="13" customFormat="1">
      <c r="B143" s="155"/>
      <c r="D143" s="149" t="s">
        <v>153</v>
      </c>
      <c r="E143" s="156" t="s">
        <v>1</v>
      </c>
      <c r="F143" s="157" t="s">
        <v>1355</v>
      </c>
      <c r="H143" s="158">
        <v>19.02</v>
      </c>
      <c r="I143" s="159"/>
      <c r="L143" s="155"/>
      <c r="M143" s="160"/>
      <c r="T143" s="161"/>
      <c r="AT143" s="156" t="s">
        <v>153</v>
      </c>
      <c r="AU143" s="156" t="s">
        <v>81</v>
      </c>
      <c r="AV143" s="13" t="s">
        <v>81</v>
      </c>
      <c r="AW143" s="13" t="s">
        <v>28</v>
      </c>
      <c r="AX143" s="13" t="s">
        <v>71</v>
      </c>
      <c r="AY143" s="156" t="s">
        <v>144</v>
      </c>
    </row>
    <row r="144" spans="2:65" s="14" customFormat="1">
      <c r="B144" s="173"/>
      <c r="D144" s="149" t="s">
        <v>153</v>
      </c>
      <c r="E144" s="174" t="s">
        <v>1</v>
      </c>
      <c r="F144" s="175" t="s">
        <v>178</v>
      </c>
      <c r="H144" s="176">
        <v>30.89</v>
      </c>
      <c r="I144" s="177"/>
      <c r="L144" s="173"/>
      <c r="M144" s="178"/>
      <c r="T144" s="179"/>
      <c r="AT144" s="174" t="s">
        <v>153</v>
      </c>
      <c r="AU144" s="174" t="s">
        <v>81</v>
      </c>
      <c r="AV144" s="14" t="s">
        <v>145</v>
      </c>
      <c r="AW144" s="14" t="s">
        <v>28</v>
      </c>
      <c r="AX144" s="14" t="s">
        <v>71</v>
      </c>
      <c r="AY144" s="174" t="s">
        <v>144</v>
      </c>
    </row>
    <row r="145" spans="2:65" s="12" customFormat="1">
      <c r="B145" s="148"/>
      <c r="D145" s="149" t="s">
        <v>153</v>
      </c>
      <c r="E145" s="150" t="s">
        <v>1</v>
      </c>
      <c r="F145" s="151" t="s">
        <v>179</v>
      </c>
      <c r="H145" s="150" t="s">
        <v>1</v>
      </c>
      <c r="I145" s="152"/>
      <c r="L145" s="148"/>
      <c r="M145" s="153"/>
      <c r="T145" s="154"/>
      <c r="AT145" s="150" t="s">
        <v>153</v>
      </c>
      <c r="AU145" s="150" t="s">
        <v>81</v>
      </c>
      <c r="AV145" s="12" t="s">
        <v>79</v>
      </c>
      <c r="AW145" s="12" t="s">
        <v>28</v>
      </c>
      <c r="AX145" s="12" t="s">
        <v>71</v>
      </c>
      <c r="AY145" s="150" t="s">
        <v>144</v>
      </c>
    </row>
    <row r="146" spans="2:65" s="12" customFormat="1">
      <c r="B146" s="148"/>
      <c r="D146" s="149" t="s">
        <v>153</v>
      </c>
      <c r="E146" s="150" t="s">
        <v>1</v>
      </c>
      <c r="F146" s="151" t="s">
        <v>234</v>
      </c>
      <c r="H146" s="150" t="s">
        <v>1</v>
      </c>
      <c r="I146" s="152"/>
      <c r="L146" s="148"/>
      <c r="M146" s="153"/>
      <c r="T146" s="154"/>
      <c r="AT146" s="150" t="s">
        <v>153</v>
      </c>
      <c r="AU146" s="150" t="s">
        <v>81</v>
      </c>
      <c r="AV146" s="12" t="s">
        <v>79</v>
      </c>
      <c r="AW146" s="12" t="s">
        <v>28</v>
      </c>
      <c r="AX146" s="12" t="s">
        <v>71</v>
      </c>
      <c r="AY146" s="150" t="s">
        <v>144</v>
      </c>
    </row>
    <row r="147" spans="2:65" s="13" customFormat="1">
      <c r="B147" s="155"/>
      <c r="D147" s="149" t="s">
        <v>153</v>
      </c>
      <c r="E147" s="156" t="s">
        <v>1</v>
      </c>
      <c r="F147" s="157" t="s">
        <v>1356</v>
      </c>
      <c r="H147" s="158">
        <v>5.6980000000000004</v>
      </c>
      <c r="I147" s="159"/>
      <c r="L147" s="155"/>
      <c r="M147" s="160"/>
      <c r="T147" s="161"/>
      <c r="AT147" s="156" t="s">
        <v>153</v>
      </c>
      <c r="AU147" s="156" t="s">
        <v>81</v>
      </c>
      <c r="AV147" s="13" t="s">
        <v>81</v>
      </c>
      <c r="AW147" s="13" t="s">
        <v>28</v>
      </c>
      <c r="AX147" s="13" t="s">
        <v>71</v>
      </c>
      <c r="AY147" s="156" t="s">
        <v>144</v>
      </c>
    </row>
    <row r="148" spans="2:65" s="12" customFormat="1">
      <c r="B148" s="148"/>
      <c r="D148" s="149" t="s">
        <v>153</v>
      </c>
      <c r="E148" s="150" t="s">
        <v>1</v>
      </c>
      <c r="F148" s="151" t="s">
        <v>236</v>
      </c>
      <c r="H148" s="150" t="s">
        <v>1</v>
      </c>
      <c r="I148" s="152"/>
      <c r="L148" s="148"/>
      <c r="M148" s="153"/>
      <c r="T148" s="154"/>
      <c r="AT148" s="150" t="s">
        <v>153</v>
      </c>
      <c r="AU148" s="150" t="s">
        <v>81</v>
      </c>
      <c r="AV148" s="12" t="s">
        <v>79</v>
      </c>
      <c r="AW148" s="12" t="s">
        <v>28</v>
      </c>
      <c r="AX148" s="12" t="s">
        <v>71</v>
      </c>
      <c r="AY148" s="150" t="s">
        <v>144</v>
      </c>
    </row>
    <row r="149" spans="2:65" s="13" customFormat="1">
      <c r="B149" s="155"/>
      <c r="D149" s="149" t="s">
        <v>153</v>
      </c>
      <c r="E149" s="156" t="s">
        <v>1</v>
      </c>
      <c r="F149" s="157" t="s">
        <v>1357</v>
      </c>
      <c r="H149" s="158">
        <v>13.15</v>
      </c>
      <c r="I149" s="159"/>
      <c r="L149" s="155"/>
      <c r="M149" s="160"/>
      <c r="T149" s="161"/>
      <c r="AT149" s="156" t="s">
        <v>153</v>
      </c>
      <c r="AU149" s="156" t="s">
        <v>81</v>
      </c>
      <c r="AV149" s="13" t="s">
        <v>81</v>
      </c>
      <c r="AW149" s="13" t="s">
        <v>28</v>
      </c>
      <c r="AX149" s="13" t="s">
        <v>71</v>
      </c>
      <c r="AY149" s="156" t="s">
        <v>144</v>
      </c>
    </row>
    <row r="150" spans="2:65" s="12" customFormat="1">
      <c r="B150" s="148"/>
      <c r="D150" s="149" t="s">
        <v>153</v>
      </c>
      <c r="E150" s="150" t="s">
        <v>1</v>
      </c>
      <c r="F150" s="151" t="s">
        <v>238</v>
      </c>
      <c r="H150" s="150" t="s">
        <v>1</v>
      </c>
      <c r="I150" s="152"/>
      <c r="L150" s="148"/>
      <c r="M150" s="153"/>
      <c r="T150" s="154"/>
      <c r="AT150" s="150" t="s">
        <v>153</v>
      </c>
      <c r="AU150" s="150" t="s">
        <v>81</v>
      </c>
      <c r="AV150" s="12" t="s">
        <v>79</v>
      </c>
      <c r="AW150" s="12" t="s">
        <v>28</v>
      </c>
      <c r="AX150" s="12" t="s">
        <v>71</v>
      </c>
      <c r="AY150" s="150" t="s">
        <v>144</v>
      </c>
    </row>
    <row r="151" spans="2:65" s="13" customFormat="1">
      <c r="B151" s="155"/>
      <c r="D151" s="149" t="s">
        <v>153</v>
      </c>
      <c r="E151" s="156" t="s">
        <v>1</v>
      </c>
      <c r="F151" s="157" t="s">
        <v>1358</v>
      </c>
      <c r="H151" s="158">
        <v>27.015000000000001</v>
      </c>
      <c r="I151" s="159"/>
      <c r="L151" s="155"/>
      <c r="M151" s="160"/>
      <c r="T151" s="161"/>
      <c r="AT151" s="156" t="s">
        <v>153</v>
      </c>
      <c r="AU151" s="156" t="s">
        <v>81</v>
      </c>
      <c r="AV151" s="13" t="s">
        <v>81</v>
      </c>
      <c r="AW151" s="13" t="s">
        <v>28</v>
      </c>
      <c r="AX151" s="13" t="s">
        <v>71</v>
      </c>
      <c r="AY151" s="156" t="s">
        <v>144</v>
      </c>
    </row>
    <row r="152" spans="2:65" s="14" customFormat="1">
      <c r="B152" s="173"/>
      <c r="D152" s="149" t="s">
        <v>153</v>
      </c>
      <c r="E152" s="174" t="s">
        <v>1</v>
      </c>
      <c r="F152" s="175" t="s">
        <v>178</v>
      </c>
      <c r="H152" s="176">
        <v>45.863</v>
      </c>
      <c r="I152" s="177"/>
      <c r="L152" s="173"/>
      <c r="M152" s="178"/>
      <c r="T152" s="179"/>
      <c r="AT152" s="174" t="s">
        <v>153</v>
      </c>
      <c r="AU152" s="174" t="s">
        <v>81</v>
      </c>
      <c r="AV152" s="14" t="s">
        <v>145</v>
      </c>
      <c r="AW152" s="14" t="s">
        <v>28</v>
      </c>
      <c r="AX152" s="14" t="s">
        <v>71</v>
      </c>
      <c r="AY152" s="174" t="s">
        <v>144</v>
      </c>
    </row>
    <row r="153" spans="2:65" s="15" customFormat="1">
      <c r="B153" s="180"/>
      <c r="D153" s="149" t="s">
        <v>153</v>
      </c>
      <c r="E153" s="181" t="s">
        <v>1</v>
      </c>
      <c r="F153" s="182" t="s">
        <v>182</v>
      </c>
      <c r="H153" s="183">
        <v>101.233</v>
      </c>
      <c r="I153" s="184"/>
      <c r="L153" s="180"/>
      <c r="M153" s="185"/>
      <c r="T153" s="186"/>
      <c r="AT153" s="181" t="s">
        <v>153</v>
      </c>
      <c r="AU153" s="181" t="s">
        <v>81</v>
      </c>
      <c r="AV153" s="15" t="s">
        <v>151</v>
      </c>
      <c r="AW153" s="15" t="s">
        <v>28</v>
      </c>
      <c r="AX153" s="15" t="s">
        <v>79</v>
      </c>
      <c r="AY153" s="181" t="s">
        <v>144</v>
      </c>
    </row>
    <row r="154" spans="2:65" s="1" customFormat="1" ht="16.5" customHeight="1">
      <c r="B154" s="133"/>
      <c r="C154" s="162" t="s">
        <v>81</v>
      </c>
      <c r="D154" s="162" t="s">
        <v>163</v>
      </c>
      <c r="E154" s="163" t="s">
        <v>1359</v>
      </c>
      <c r="F154" s="164" t="s">
        <v>1360</v>
      </c>
      <c r="G154" s="165" t="s">
        <v>279</v>
      </c>
      <c r="H154" s="166">
        <v>111.35599999999999</v>
      </c>
      <c r="I154" s="167"/>
      <c r="J154" s="168">
        <f>ROUND(I154*H154,2)</f>
        <v>0</v>
      </c>
      <c r="K154" s="169"/>
      <c r="L154" s="170"/>
      <c r="M154" s="171" t="s">
        <v>1</v>
      </c>
      <c r="N154" s="172" t="s">
        <v>36</v>
      </c>
      <c r="P154" s="144">
        <f>O154*H154</f>
        <v>0</v>
      </c>
      <c r="Q154" s="144">
        <v>8.0000000000000007E-5</v>
      </c>
      <c r="R154" s="144">
        <f>Q154*H154</f>
        <v>8.9084799999999999E-3</v>
      </c>
      <c r="S154" s="144">
        <v>0</v>
      </c>
      <c r="T154" s="145">
        <f>S154*H154</f>
        <v>0</v>
      </c>
      <c r="AR154" s="146" t="s">
        <v>355</v>
      </c>
      <c r="AT154" s="146" t="s">
        <v>163</v>
      </c>
      <c r="AU154" s="146" t="s">
        <v>81</v>
      </c>
      <c r="AY154" s="17" t="s">
        <v>144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79</v>
      </c>
      <c r="BK154" s="147">
        <f>ROUND(I154*H154,2)</f>
        <v>0</v>
      </c>
      <c r="BL154" s="17" t="s">
        <v>265</v>
      </c>
      <c r="BM154" s="146" t="s">
        <v>1361</v>
      </c>
    </row>
    <row r="155" spans="2:65" s="13" customFormat="1">
      <c r="B155" s="155"/>
      <c r="D155" s="149" t="s">
        <v>153</v>
      </c>
      <c r="F155" s="157" t="s">
        <v>1362</v>
      </c>
      <c r="H155" s="158">
        <v>111.35599999999999</v>
      </c>
      <c r="I155" s="159"/>
      <c r="L155" s="155"/>
      <c r="M155" s="160"/>
      <c r="T155" s="161"/>
      <c r="AT155" s="156" t="s">
        <v>153</v>
      </c>
      <c r="AU155" s="156" t="s">
        <v>81</v>
      </c>
      <c r="AV155" s="13" t="s">
        <v>81</v>
      </c>
      <c r="AW155" s="13" t="s">
        <v>3</v>
      </c>
      <c r="AX155" s="13" t="s">
        <v>79</v>
      </c>
      <c r="AY155" s="156" t="s">
        <v>144</v>
      </c>
    </row>
    <row r="156" spans="2:65" s="1" customFormat="1" ht="33" customHeight="1">
      <c r="B156" s="133"/>
      <c r="C156" s="134" t="s">
        <v>145</v>
      </c>
      <c r="D156" s="134" t="s">
        <v>147</v>
      </c>
      <c r="E156" s="135" t="s">
        <v>1363</v>
      </c>
      <c r="F156" s="136" t="s">
        <v>1364</v>
      </c>
      <c r="G156" s="137" t="s">
        <v>171</v>
      </c>
      <c r="H156" s="138">
        <v>37.69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36</v>
      </c>
      <c r="P156" s="144">
        <f>O156*H156</f>
        <v>0</v>
      </c>
      <c r="Q156" s="144">
        <v>4.5100000000000001E-3</v>
      </c>
      <c r="R156" s="144">
        <f>Q156*H156</f>
        <v>0.16998189999999999</v>
      </c>
      <c r="S156" s="144">
        <v>0</v>
      </c>
      <c r="T156" s="145">
        <f>S156*H156</f>
        <v>0</v>
      </c>
      <c r="AR156" s="146" t="s">
        <v>265</v>
      </c>
      <c r="AT156" s="146" t="s">
        <v>147</v>
      </c>
      <c r="AU156" s="146" t="s">
        <v>81</v>
      </c>
      <c r="AY156" s="17" t="s">
        <v>144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79</v>
      </c>
      <c r="BK156" s="147">
        <f>ROUND(I156*H156,2)</f>
        <v>0</v>
      </c>
      <c r="BL156" s="17" t="s">
        <v>265</v>
      </c>
      <c r="BM156" s="146" t="s">
        <v>1365</v>
      </c>
    </row>
    <row r="157" spans="2:65" s="12" customFormat="1">
      <c r="B157" s="148"/>
      <c r="D157" s="149" t="s">
        <v>153</v>
      </c>
      <c r="E157" s="150" t="s">
        <v>1</v>
      </c>
      <c r="F157" s="151" t="s">
        <v>174</v>
      </c>
      <c r="H157" s="150" t="s">
        <v>1</v>
      </c>
      <c r="I157" s="152"/>
      <c r="L157" s="148"/>
      <c r="M157" s="153"/>
      <c r="T157" s="154"/>
      <c r="AT157" s="150" t="s">
        <v>153</v>
      </c>
      <c r="AU157" s="150" t="s">
        <v>81</v>
      </c>
      <c r="AV157" s="12" t="s">
        <v>79</v>
      </c>
      <c r="AW157" s="12" t="s">
        <v>28</v>
      </c>
      <c r="AX157" s="12" t="s">
        <v>71</v>
      </c>
      <c r="AY157" s="150" t="s">
        <v>144</v>
      </c>
    </row>
    <row r="158" spans="2:65" s="12" customFormat="1">
      <c r="B158" s="148"/>
      <c r="D158" s="149" t="s">
        <v>153</v>
      </c>
      <c r="E158" s="150" t="s">
        <v>1</v>
      </c>
      <c r="F158" s="151" t="s">
        <v>230</v>
      </c>
      <c r="H158" s="150" t="s">
        <v>1</v>
      </c>
      <c r="I158" s="152"/>
      <c r="L158" s="148"/>
      <c r="M158" s="153"/>
      <c r="T158" s="154"/>
      <c r="AT158" s="150" t="s">
        <v>153</v>
      </c>
      <c r="AU158" s="150" t="s">
        <v>81</v>
      </c>
      <c r="AV158" s="12" t="s">
        <v>79</v>
      </c>
      <c r="AW158" s="12" t="s">
        <v>28</v>
      </c>
      <c r="AX158" s="12" t="s">
        <v>71</v>
      </c>
      <c r="AY158" s="150" t="s">
        <v>144</v>
      </c>
    </row>
    <row r="159" spans="2:65" s="13" customFormat="1">
      <c r="B159" s="155"/>
      <c r="D159" s="149" t="s">
        <v>153</v>
      </c>
      <c r="E159" s="156" t="s">
        <v>1</v>
      </c>
      <c r="F159" s="157" t="s">
        <v>231</v>
      </c>
      <c r="H159" s="158">
        <v>8.39</v>
      </c>
      <c r="I159" s="159"/>
      <c r="L159" s="155"/>
      <c r="M159" s="160"/>
      <c r="T159" s="161"/>
      <c r="AT159" s="156" t="s">
        <v>153</v>
      </c>
      <c r="AU159" s="156" t="s">
        <v>81</v>
      </c>
      <c r="AV159" s="13" t="s">
        <v>81</v>
      </c>
      <c r="AW159" s="13" t="s">
        <v>28</v>
      </c>
      <c r="AX159" s="13" t="s">
        <v>71</v>
      </c>
      <c r="AY159" s="156" t="s">
        <v>144</v>
      </c>
    </row>
    <row r="160" spans="2:65" s="12" customFormat="1">
      <c r="B160" s="148"/>
      <c r="D160" s="149" t="s">
        <v>153</v>
      </c>
      <c r="E160" s="150" t="s">
        <v>1</v>
      </c>
      <c r="F160" s="151" t="s">
        <v>232</v>
      </c>
      <c r="H160" s="150" t="s">
        <v>1</v>
      </c>
      <c r="I160" s="152"/>
      <c r="L160" s="148"/>
      <c r="M160" s="153"/>
      <c r="T160" s="154"/>
      <c r="AT160" s="150" t="s">
        <v>153</v>
      </c>
      <c r="AU160" s="150" t="s">
        <v>81</v>
      </c>
      <c r="AV160" s="12" t="s">
        <v>79</v>
      </c>
      <c r="AW160" s="12" t="s">
        <v>28</v>
      </c>
      <c r="AX160" s="12" t="s">
        <v>71</v>
      </c>
      <c r="AY160" s="150" t="s">
        <v>144</v>
      </c>
    </row>
    <row r="161" spans="2:65" s="13" customFormat="1">
      <c r="B161" s="155"/>
      <c r="D161" s="149" t="s">
        <v>153</v>
      </c>
      <c r="E161" s="156" t="s">
        <v>1</v>
      </c>
      <c r="F161" s="157" t="s">
        <v>233</v>
      </c>
      <c r="H161" s="158">
        <v>9.5299999999999994</v>
      </c>
      <c r="I161" s="159"/>
      <c r="L161" s="155"/>
      <c r="M161" s="160"/>
      <c r="T161" s="161"/>
      <c r="AT161" s="156" t="s">
        <v>153</v>
      </c>
      <c r="AU161" s="156" t="s">
        <v>81</v>
      </c>
      <c r="AV161" s="13" t="s">
        <v>81</v>
      </c>
      <c r="AW161" s="13" t="s">
        <v>28</v>
      </c>
      <c r="AX161" s="13" t="s">
        <v>71</v>
      </c>
      <c r="AY161" s="156" t="s">
        <v>144</v>
      </c>
    </row>
    <row r="162" spans="2:65" s="14" customFormat="1">
      <c r="B162" s="173"/>
      <c r="D162" s="149" t="s">
        <v>153</v>
      </c>
      <c r="E162" s="174" t="s">
        <v>1</v>
      </c>
      <c r="F162" s="175" t="s">
        <v>178</v>
      </c>
      <c r="H162" s="176">
        <v>17.920000000000002</v>
      </c>
      <c r="I162" s="177"/>
      <c r="L162" s="173"/>
      <c r="M162" s="178"/>
      <c r="T162" s="179"/>
      <c r="AT162" s="174" t="s">
        <v>153</v>
      </c>
      <c r="AU162" s="174" t="s">
        <v>81</v>
      </c>
      <c r="AV162" s="14" t="s">
        <v>145</v>
      </c>
      <c r="AW162" s="14" t="s">
        <v>28</v>
      </c>
      <c r="AX162" s="14" t="s">
        <v>71</v>
      </c>
      <c r="AY162" s="174" t="s">
        <v>144</v>
      </c>
    </row>
    <row r="163" spans="2:65" s="12" customFormat="1">
      <c r="B163" s="148"/>
      <c r="D163" s="149" t="s">
        <v>153</v>
      </c>
      <c r="E163" s="150" t="s">
        <v>1</v>
      </c>
      <c r="F163" s="151" t="s">
        <v>179</v>
      </c>
      <c r="H163" s="150" t="s">
        <v>1</v>
      </c>
      <c r="I163" s="152"/>
      <c r="L163" s="148"/>
      <c r="M163" s="153"/>
      <c r="T163" s="154"/>
      <c r="AT163" s="150" t="s">
        <v>153</v>
      </c>
      <c r="AU163" s="150" t="s">
        <v>81</v>
      </c>
      <c r="AV163" s="12" t="s">
        <v>79</v>
      </c>
      <c r="AW163" s="12" t="s">
        <v>28</v>
      </c>
      <c r="AX163" s="12" t="s">
        <v>71</v>
      </c>
      <c r="AY163" s="150" t="s">
        <v>144</v>
      </c>
    </row>
    <row r="164" spans="2:65" s="12" customFormat="1">
      <c r="B164" s="148"/>
      <c r="D164" s="149" t="s">
        <v>153</v>
      </c>
      <c r="E164" s="150" t="s">
        <v>1</v>
      </c>
      <c r="F164" s="151" t="s">
        <v>234</v>
      </c>
      <c r="H164" s="150" t="s">
        <v>1</v>
      </c>
      <c r="I164" s="152"/>
      <c r="L164" s="148"/>
      <c r="M164" s="153"/>
      <c r="T164" s="154"/>
      <c r="AT164" s="150" t="s">
        <v>153</v>
      </c>
      <c r="AU164" s="150" t="s">
        <v>81</v>
      </c>
      <c r="AV164" s="12" t="s">
        <v>79</v>
      </c>
      <c r="AW164" s="12" t="s">
        <v>28</v>
      </c>
      <c r="AX164" s="12" t="s">
        <v>71</v>
      </c>
      <c r="AY164" s="150" t="s">
        <v>144</v>
      </c>
    </row>
    <row r="165" spans="2:65" s="13" customFormat="1">
      <c r="B165" s="155"/>
      <c r="D165" s="149" t="s">
        <v>153</v>
      </c>
      <c r="E165" s="156" t="s">
        <v>1</v>
      </c>
      <c r="F165" s="157" t="s">
        <v>235</v>
      </c>
      <c r="H165" s="158">
        <v>1.71</v>
      </c>
      <c r="I165" s="159"/>
      <c r="L165" s="155"/>
      <c r="M165" s="160"/>
      <c r="T165" s="161"/>
      <c r="AT165" s="156" t="s">
        <v>153</v>
      </c>
      <c r="AU165" s="156" t="s">
        <v>81</v>
      </c>
      <c r="AV165" s="13" t="s">
        <v>81</v>
      </c>
      <c r="AW165" s="13" t="s">
        <v>28</v>
      </c>
      <c r="AX165" s="13" t="s">
        <v>71</v>
      </c>
      <c r="AY165" s="156" t="s">
        <v>144</v>
      </c>
    </row>
    <row r="166" spans="2:65" s="12" customFormat="1">
      <c r="B166" s="148"/>
      <c r="D166" s="149" t="s">
        <v>153</v>
      </c>
      <c r="E166" s="150" t="s">
        <v>1</v>
      </c>
      <c r="F166" s="151" t="s">
        <v>236</v>
      </c>
      <c r="H166" s="150" t="s">
        <v>1</v>
      </c>
      <c r="I166" s="152"/>
      <c r="L166" s="148"/>
      <c r="M166" s="153"/>
      <c r="T166" s="154"/>
      <c r="AT166" s="150" t="s">
        <v>153</v>
      </c>
      <c r="AU166" s="150" t="s">
        <v>81</v>
      </c>
      <c r="AV166" s="12" t="s">
        <v>79</v>
      </c>
      <c r="AW166" s="12" t="s">
        <v>28</v>
      </c>
      <c r="AX166" s="12" t="s">
        <v>71</v>
      </c>
      <c r="AY166" s="150" t="s">
        <v>144</v>
      </c>
    </row>
    <row r="167" spans="2:65" s="13" customFormat="1">
      <c r="B167" s="155"/>
      <c r="D167" s="149" t="s">
        <v>153</v>
      </c>
      <c r="E167" s="156" t="s">
        <v>1</v>
      </c>
      <c r="F167" s="157" t="s">
        <v>237</v>
      </c>
      <c r="H167" s="158">
        <v>8.99</v>
      </c>
      <c r="I167" s="159"/>
      <c r="L167" s="155"/>
      <c r="M167" s="160"/>
      <c r="T167" s="161"/>
      <c r="AT167" s="156" t="s">
        <v>153</v>
      </c>
      <c r="AU167" s="156" t="s">
        <v>81</v>
      </c>
      <c r="AV167" s="13" t="s">
        <v>81</v>
      </c>
      <c r="AW167" s="13" t="s">
        <v>28</v>
      </c>
      <c r="AX167" s="13" t="s">
        <v>71</v>
      </c>
      <c r="AY167" s="156" t="s">
        <v>144</v>
      </c>
    </row>
    <row r="168" spans="2:65" s="12" customFormat="1">
      <c r="B168" s="148"/>
      <c r="D168" s="149" t="s">
        <v>153</v>
      </c>
      <c r="E168" s="150" t="s">
        <v>1</v>
      </c>
      <c r="F168" s="151" t="s">
        <v>238</v>
      </c>
      <c r="H168" s="150" t="s">
        <v>1</v>
      </c>
      <c r="I168" s="152"/>
      <c r="L168" s="148"/>
      <c r="M168" s="153"/>
      <c r="T168" s="154"/>
      <c r="AT168" s="150" t="s">
        <v>153</v>
      </c>
      <c r="AU168" s="150" t="s">
        <v>81</v>
      </c>
      <c r="AV168" s="12" t="s">
        <v>79</v>
      </c>
      <c r="AW168" s="12" t="s">
        <v>28</v>
      </c>
      <c r="AX168" s="12" t="s">
        <v>71</v>
      </c>
      <c r="AY168" s="150" t="s">
        <v>144</v>
      </c>
    </row>
    <row r="169" spans="2:65" s="13" customFormat="1">
      <c r="B169" s="155"/>
      <c r="D169" s="149" t="s">
        <v>153</v>
      </c>
      <c r="E169" s="156" t="s">
        <v>1</v>
      </c>
      <c r="F169" s="157" t="s">
        <v>239</v>
      </c>
      <c r="H169" s="158">
        <v>9.07</v>
      </c>
      <c r="I169" s="159"/>
      <c r="L169" s="155"/>
      <c r="M169" s="160"/>
      <c r="T169" s="161"/>
      <c r="AT169" s="156" t="s">
        <v>153</v>
      </c>
      <c r="AU169" s="156" t="s">
        <v>81</v>
      </c>
      <c r="AV169" s="13" t="s">
        <v>81</v>
      </c>
      <c r="AW169" s="13" t="s">
        <v>28</v>
      </c>
      <c r="AX169" s="13" t="s">
        <v>71</v>
      </c>
      <c r="AY169" s="156" t="s">
        <v>144</v>
      </c>
    </row>
    <row r="170" spans="2:65" s="14" customFormat="1">
      <c r="B170" s="173"/>
      <c r="D170" s="149" t="s">
        <v>153</v>
      </c>
      <c r="E170" s="174" t="s">
        <v>1</v>
      </c>
      <c r="F170" s="175" t="s">
        <v>178</v>
      </c>
      <c r="H170" s="176">
        <v>19.77</v>
      </c>
      <c r="I170" s="177"/>
      <c r="L170" s="173"/>
      <c r="M170" s="178"/>
      <c r="T170" s="179"/>
      <c r="AT170" s="174" t="s">
        <v>153</v>
      </c>
      <c r="AU170" s="174" t="s">
        <v>81</v>
      </c>
      <c r="AV170" s="14" t="s">
        <v>145</v>
      </c>
      <c r="AW170" s="14" t="s">
        <v>28</v>
      </c>
      <c r="AX170" s="14" t="s">
        <v>71</v>
      </c>
      <c r="AY170" s="174" t="s">
        <v>144</v>
      </c>
    </row>
    <row r="171" spans="2:65" s="15" customFormat="1">
      <c r="B171" s="180"/>
      <c r="D171" s="149" t="s">
        <v>153</v>
      </c>
      <c r="E171" s="181" t="s">
        <v>1</v>
      </c>
      <c r="F171" s="182" t="s">
        <v>182</v>
      </c>
      <c r="H171" s="183">
        <v>37.69</v>
      </c>
      <c r="I171" s="184"/>
      <c r="L171" s="180"/>
      <c r="M171" s="185"/>
      <c r="T171" s="186"/>
      <c r="AT171" s="181" t="s">
        <v>153</v>
      </c>
      <c r="AU171" s="181" t="s">
        <v>81</v>
      </c>
      <c r="AV171" s="15" t="s">
        <v>151</v>
      </c>
      <c r="AW171" s="15" t="s">
        <v>28</v>
      </c>
      <c r="AX171" s="15" t="s">
        <v>79</v>
      </c>
      <c r="AY171" s="181" t="s">
        <v>144</v>
      </c>
    </row>
    <row r="172" spans="2:65" s="1" customFormat="1" ht="24.2" customHeight="1">
      <c r="B172" s="133"/>
      <c r="C172" s="134" t="s">
        <v>151</v>
      </c>
      <c r="D172" s="134" t="s">
        <v>147</v>
      </c>
      <c r="E172" s="135" t="s">
        <v>1366</v>
      </c>
      <c r="F172" s="136" t="s">
        <v>1367</v>
      </c>
      <c r="G172" s="137" t="s">
        <v>171</v>
      </c>
      <c r="H172" s="138">
        <v>106.274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36</v>
      </c>
      <c r="P172" s="144">
        <f>O172*H172</f>
        <v>0</v>
      </c>
      <c r="Q172" s="144">
        <v>4.5100000000000001E-3</v>
      </c>
      <c r="R172" s="144">
        <f>Q172*H172</f>
        <v>0.47929574000000003</v>
      </c>
      <c r="S172" s="144">
        <v>0</v>
      </c>
      <c r="T172" s="145">
        <f>S172*H172</f>
        <v>0</v>
      </c>
      <c r="AR172" s="146" t="s">
        <v>265</v>
      </c>
      <c r="AT172" s="146" t="s">
        <v>147</v>
      </c>
      <c r="AU172" s="146" t="s">
        <v>81</v>
      </c>
      <c r="AY172" s="17" t="s">
        <v>144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79</v>
      </c>
      <c r="BK172" s="147">
        <f>ROUND(I172*H172,2)</f>
        <v>0</v>
      </c>
      <c r="BL172" s="17" t="s">
        <v>265</v>
      </c>
      <c r="BM172" s="146" t="s">
        <v>1368</v>
      </c>
    </row>
    <row r="173" spans="2:65" s="12" customFormat="1">
      <c r="B173" s="148"/>
      <c r="D173" s="149" t="s">
        <v>153</v>
      </c>
      <c r="E173" s="150" t="s">
        <v>1</v>
      </c>
      <c r="F173" s="151" t="s">
        <v>173</v>
      </c>
      <c r="H173" s="150" t="s">
        <v>1</v>
      </c>
      <c r="I173" s="152"/>
      <c r="L173" s="148"/>
      <c r="M173" s="153"/>
      <c r="T173" s="154"/>
      <c r="AT173" s="150" t="s">
        <v>153</v>
      </c>
      <c r="AU173" s="150" t="s">
        <v>81</v>
      </c>
      <c r="AV173" s="12" t="s">
        <v>79</v>
      </c>
      <c r="AW173" s="12" t="s">
        <v>28</v>
      </c>
      <c r="AX173" s="12" t="s">
        <v>71</v>
      </c>
      <c r="AY173" s="150" t="s">
        <v>144</v>
      </c>
    </row>
    <row r="174" spans="2:65" s="12" customFormat="1">
      <c r="B174" s="148"/>
      <c r="D174" s="149" t="s">
        <v>153</v>
      </c>
      <c r="E174" s="150" t="s">
        <v>1</v>
      </c>
      <c r="F174" s="151" t="s">
        <v>174</v>
      </c>
      <c r="H174" s="150" t="s">
        <v>1</v>
      </c>
      <c r="I174" s="152"/>
      <c r="L174" s="148"/>
      <c r="M174" s="153"/>
      <c r="T174" s="154"/>
      <c r="AT174" s="150" t="s">
        <v>153</v>
      </c>
      <c r="AU174" s="150" t="s">
        <v>81</v>
      </c>
      <c r="AV174" s="12" t="s">
        <v>79</v>
      </c>
      <c r="AW174" s="12" t="s">
        <v>28</v>
      </c>
      <c r="AX174" s="12" t="s">
        <v>71</v>
      </c>
      <c r="AY174" s="150" t="s">
        <v>144</v>
      </c>
    </row>
    <row r="175" spans="2:65" s="13" customFormat="1">
      <c r="B175" s="155"/>
      <c r="D175" s="149" t="s">
        <v>153</v>
      </c>
      <c r="E175" s="156" t="s">
        <v>1</v>
      </c>
      <c r="F175" s="157" t="s">
        <v>1369</v>
      </c>
      <c r="H175" s="158">
        <v>1.7529999999999999</v>
      </c>
      <c r="I175" s="159"/>
      <c r="L175" s="155"/>
      <c r="M175" s="160"/>
      <c r="T175" s="161"/>
      <c r="AT175" s="156" t="s">
        <v>153</v>
      </c>
      <c r="AU175" s="156" t="s">
        <v>81</v>
      </c>
      <c r="AV175" s="13" t="s">
        <v>81</v>
      </c>
      <c r="AW175" s="13" t="s">
        <v>28</v>
      </c>
      <c r="AX175" s="13" t="s">
        <v>71</v>
      </c>
      <c r="AY175" s="156" t="s">
        <v>144</v>
      </c>
    </row>
    <row r="176" spans="2:65" s="13" customFormat="1">
      <c r="B176" s="155"/>
      <c r="D176" s="149" t="s">
        <v>153</v>
      </c>
      <c r="E176" s="156" t="s">
        <v>1</v>
      </c>
      <c r="F176" s="157" t="s">
        <v>1370</v>
      </c>
      <c r="H176" s="158">
        <v>4.2569999999999997</v>
      </c>
      <c r="I176" s="159"/>
      <c r="L176" s="155"/>
      <c r="M176" s="160"/>
      <c r="T176" s="161"/>
      <c r="AT176" s="156" t="s">
        <v>153</v>
      </c>
      <c r="AU176" s="156" t="s">
        <v>81</v>
      </c>
      <c r="AV176" s="13" t="s">
        <v>81</v>
      </c>
      <c r="AW176" s="13" t="s">
        <v>28</v>
      </c>
      <c r="AX176" s="13" t="s">
        <v>71</v>
      </c>
      <c r="AY176" s="156" t="s">
        <v>144</v>
      </c>
    </row>
    <row r="177" spans="2:51" s="14" customFormat="1">
      <c r="B177" s="173"/>
      <c r="D177" s="149" t="s">
        <v>153</v>
      </c>
      <c r="E177" s="174" t="s">
        <v>1</v>
      </c>
      <c r="F177" s="175" t="s">
        <v>178</v>
      </c>
      <c r="H177" s="176">
        <v>6.01</v>
      </c>
      <c r="I177" s="177"/>
      <c r="L177" s="173"/>
      <c r="M177" s="178"/>
      <c r="T177" s="179"/>
      <c r="AT177" s="174" t="s">
        <v>153</v>
      </c>
      <c r="AU177" s="174" t="s">
        <v>81</v>
      </c>
      <c r="AV177" s="14" t="s">
        <v>145</v>
      </c>
      <c r="AW177" s="14" t="s">
        <v>28</v>
      </c>
      <c r="AX177" s="14" t="s">
        <v>71</v>
      </c>
      <c r="AY177" s="174" t="s">
        <v>144</v>
      </c>
    </row>
    <row r="178" spans="2:51" s="12" customFormat="1">
      <c r="B178" s="148"/>
      <c r="D178" s="149" t="s">
        <v>153</v>
      </c>
      <c r="E178" s="150" t="s">
        <v>1</v>
      </c>
      <c r="F178" s="151" t="s">
        <v>179</v>
      </c>
      <c r="H178" s="150" t="s">
        <v>1</v>
      </c>
      <c r="I178" s="152"/>
      <c r="L178" s="148"/>
      <c r="M178" s="153"/>
      <c r="T178" s="154"/>
      <c r="AT178" s="150" t="s">
        <v>153</v>
      </c>
      <c r="AU178" s="150" t="s">
        <v>81</v>
      </c>
      <c r="AV178" s="12" t="s">
        <v>79</v>
      </c>
      <c r="AW178" s="12" t="s">
        <v>28</v>
      </c>
      <c r="AX178" s="12" t="s">
        <v>71</v>
      </c>
      <c r="AY178" s="150" t="s">
        <v>144</v>
      </c>
    </row>
    <row r="179" spans="2:51" s="13" customFormat="1">
      <c r="B179" s="155"/>
      <c r="D179" s="149" t="s">
        <v>153</v>
      </c>
      <c r="E179" s="156" t="s">
        <v>1</v>
      </c>
      <c r="F179" s="157" t="s">
        <v>1371</v>
      </c>
      <c r="H179" s="158">
        <v>1.35</v>
      </c>
      <c r="I179" s="159"/>
      <c r="L179" s="155"/>
      <c r="M179" s="160"/>
      <c r="T179" s="161"/>
      <c r="AT179" s="156" t="s">
        <v>153</v>
      </c>
      <c r="AU179" s="156" t="s">
        <v>81</v>
      </c>
      <c r="AV179" s="13" t="s">
        <v>81</v>
      </c>
      <c r="AW179" s="13" t="s">
        <v>28</v>
      </c>
      <c r="AX179" s="13" t="s">
        <v>71</v>
      </c>
      <c r="AY179" s="156" t="s">
        <v>144</v>
      </c>
    </row>
    <row r="180" spans="2:51" s="13" customFormat="1">
      <c r="B180" s="155"/>
      <c r="D180" s="149" t="s">
        <v>153</v>
      </c>
      <c r="E180" s="156" t="s">
        <v>1</v>
      </c>
      <c r="F180" s="157" t="s">
        <v>1372</v>
      </c>
      <c r="H180" s="158">
        <v>3.0870000000000002</v>
      </c>
      <c r="I180" s="159"/>
      <c r="L180" s="155"/>
      <c r="M180" s="160"/>
      <c r="T180" s="161"/>
      <c r="AT180" s="156" t="s">
        <v>153</v>
      </c>
      <c r="AU180" s="156" t="s">
        <v>81</v>
      </c>
      <c r="AV180" s="13" t="s">
        <v>81</v>
      </c>
      <c r="AW180" s="13" t="s">
        <v>28</v>
      </c>
      <c r="AX180" s="13" t="s">
        <v>71</v>
      </c>
      <c r="AY180" s="156" t="s">
        <v>144</v>
      </c>
    </row>
    <row r="181" spans="2:51" s="14" customFormat="1">
      <c r="B181" s="173"/>
      <c r="D181" s="149" t="s">
        <v>153</v>
      </c>
      <c r="E181" s="174" t="s">
        <v>1</v>
      </c>
      <c r="F181" s="175" t="s">
        <v>178</v>
      </c>
      <c r="H181" s="176">
        <v>4.4370000000000003</v>
      </c>
      <c r="I181" s="177"/>
      <c r="L181" s="173"/>
      <c r="M181" s="178"/>
      <c r="T181" s="179"/>
      <c r="AT181" s="174" t="s">
        <v>153</v>
      </c>
      <c r="AU181" s="174" t="s">
        <v>81</v>
      </c>
      <c r="AV181" s="14" t="s">
        <v>145</v>
      </c>
      <c r="AW181" s="14" t="s">
        <v>28</v>
      </c>
      <c r="AX181" s="14" t="s">
        <v>71</v>
      </c>
      <c r="AY181" s="174" t="s">
        <v>144</v>
      </c>
    </row>
    <row r="182" spans="2:51" s="12" customFormat="1">
      <c r="B182" s="148"/>
      <c r="D182" s="149" t="s">
        <v>153</v>
      </c>
      <c r="E182" s="150" t="s">
        <v>1</v>
      </c>
      <c r="F182" s="151" t="s">
        <v>174</v>
      </c>
      <c r="H182" s="150" t="s">
        <v>1</v>
      </c>
      <c r="I182" s="152"/>
      <c r="L182" s="148"/>
      <c r="M182" s="153"/>
      <c r="T182" s="154"/>
      <c r="AT182" s="150" t="s">
        <v>153</v>
      </c>
      <c r="AU182" s="150" t="s">
        <v>81</v>
      </c>
      <c r="AV182" s="12" t="s">
        <v>79</v>
      </c>
      <c r="AW182" s="12" t="s">
        <v>28</v>
      </c>
      <c r="AX182" s="12" t="s">
        <v>71</v>
      </c>
      <c r="AY182" s="150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230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3" customFormat="1">
      <c r="B184" s="155"/>
      <c r="D184" s="149" t="s">
        <v>153</v>
      </c>
      <c r="E184" s="156" t="s">
        <v>1</v>
      </c>
      <c r="F184" s="157" t="s">
        <v>1373</v>
      </c>
      <c r="H184" s="158">
        <v>9.6709999999999994</v>
      </c>
      <c r="I184" s="159"/>
      <c r="L184" s="155"/>
      <c r="M184" s="160"/>
      <c r="T184" s="161"/>
      <c r="AT184" s="156" t="s">
        <v>153</v>
      </c>
      <c r="AU184" s="156" t="s">
        <v>81</v>
      </c>
      <c r="AV184" s="13" t="s">
        <v>81</v>
      </c>
      <c r="AW184" s="13" t="s">
        <v>28</v>
      </c>
      <c r="AX184" s="13" t="s">
        <v>71</v>
      </c>
      <c r="AY184" s="156" t="s">
        <v>144</v>
      </c>
    </row>
    <row r="185" spans="2:51" s="12" customFormat="1">
      <c r="B185" s="148"/>
      <c r="D185" s="149" t="s">
        <v>153</v>
      </c>
      <c r="E185" s="150" t="s">
        <v>1</v>
      </c>
      <c r="F185" s="151" t="s">
        <v>232</v>
      </c>
      <c r="H185" s="150" t="s">
        <v>1</v>
      </c>
      <c r="I185" s="152"/>
      <c r="L185" s="148"/>
      <c r="M185" s="153"/>
      <c r="T185" s="154"/>
      <c r="AT185" s="150" t="s">
        <v>153</v>
      </c>
      <c r="AU185" s="150" t="s">
        <v>81</v>
      </c>
      <c r="AV185" s="12" t="s">
        <v>79</v>
      </c>
      <c r="AW185" s="12" t="s">
        <v>28</v>
      </c>
      <c r="AX185" s="12" t="s">
        <v>71</v>
      </c>
      <c r="AY185" s="150" t="s">
        <v>144</v>
      </c>
    </row>
    <row r="186" spans="2:51" s="13" customFormat="1" ht="22.5">
      <c r="B186" s="155"/>
      <c r="D186" s="149" t="s">
        <v>153</v>
      </c>
      <c r="E186" s="156" t="s">
        <v>1</v>
      </c>
      <c r="F186" s="157" t="s">
        <v>1374</v>
      </c>
      <c r="H186" s="158">
        <v>40.393999999999998</v>
      </c>
      <c r="I186" s="159"/>
      <c r="L186" s="155"/>
      <c r="M186" s="160"/>
      <c r="T186" s="161"/>
      <c r="AT186" s="156" t="s">
        <v>153</v>
      </c>
      <c r="AU186" s="156" t="s">
        <v>81</v>
      </c>
      <c r="AV186" s="13" t="s">
        <v>81</v>
      </c>
      <c r="AW186" s="13" t="s">
        <v>28</v>
      </c>
      <c r="AX186" s="13" t="s">
        <v>71</v>
      </c>
      <c r="AY186" s="156" t="s">
        <v>144</v>
      </c>
    </row>
    <row r="187" spans="2:51" s="14" customFormat="1">
      <c r="B187" s="173"/>
      <c r="D187" s="149" t="s">
        <v>153</v>
      </c>
      <c r="E187" s="174" t="s">
        <v>1</v>
      </c>
      <c r="F187" s="175" t="s">
        <v>178</v>
      </c>
      <c r="H187" s="176">
        <v>50.064999999999998</v>
      </c>
      <c r="I187" s="177"/>
      <c r="L187" s="173"/>
      <c r="M187" s="178"/>
      <c r="T187" s="179"/>
      <c r="AT187" s="174" t="s">
        <v>153</v>
      </c>
      <c r="AU187" s="174" t="s">
        <v>81</v>
      </c>
      <c r="AV187" s="14" t="s">
        <v>145</v>
      </c>
      <c r="AW187" s="14" t="s">
        <v>28</v>
      </c>
      <c r="AX187" s="14" t="s">
        <v>71</v>
      </c>
      <c r="AY187" s="174" t="s">
        <v>144</v>
      </c>
    </row>
    <row r="188" spans="2:51" s="12" customFormat="1">
      <c r="B188" s="148"/>
      <c r="D188" s="149" t="s">
        <v>153</v>
      </c>
      <c r="E188" s="150" t="s">
        <v>1</v>
      </c>
      <c r="F188" s="151" t="s">
        <v>179</v>
      </c>
      <c r="H188" s="150" t="s">
        <v>1</v>
      </c>
      <c r="I188" s="152"/>
      <c r="L188" s="148"/>
      <c r="M188" s="153"/>
      <c r="T188" s="154"/>
      <c r="AT188" s="150" t="s">
        <v>153</v>
      </c>
      <c r="AU188" s="150" t="s">
        <v>81</v>
      </c>
      <c r="AV188" s="12" t="s">
        <v>79</v>
      </c>
      <c r="AW188" s="12" t="s">
        <v>28</v>
      </c>
      <c r="AX188" s="12" t="s">
        <v>71</v>
      </c>
      <c r="AY188" s="150" t="s">
        <v>144</v>
      </c>
    </row>
    <row r="189" spans="2:51" s="12" customFormat="1">
      <c r="B189" s="148"/>
      <c r="D189" s="149" t="s">
        <v>153</v>
      </c>
      <c r="E189" s="150" t="s">
        <v>1</v>
      </c>
      <c r="F189" s="151" t="s">
        <v>234</v>
      </c>
      <c r="H189" s="150" t="s">
        <v>1</v>
      </c>
      <c r="I189" s="152"/>
      <c r="L189" s="148"/>
      <c r="M189" s="153"/>
      <c r="T189" s="154"/>
      <c r="AT189" s="150" t="s">
        <v>153</v>
      </c>
      <c r="AU189" s="150" t="s">
        <v>81</v>
      </c>
      <c r="AV189" s="12" t="s">
        <v>79</v>
      </c>
      <c r="AW189" s="12" t="s">
        <v>28</v>
      </c>
      <c r="AX189" s="12" t="s">
        <v>71</v>
      </c>
      <c r="AY189" s="150" t="s">
        <v>144</v>
      </c>
    </row>
    <row r="190" spans="2:51" s="13" customFormat="1">
      <c r="B190" s="155"/>
      <c r="D190" s="149" t="s">
        <v>153</v>
      </c>
      <c r="E190" s="156" t="s">
        <v>1</v>
      </c>
      <c r="F190" s="157" t="s">
        <v>1375</v>
      </c>
      <c r="H190" s="158">
        <v>2.4889999999999999</v>
      </c>
      <c r="I190" s="159"/>
      <c r="L190" s="155"/>
      <c r="M190" s="160"/>
      <c r="T190" s="161"/>
      <c r="AT190" s="156" t="s">
        <v>153</v>
      </c>
      <c r="AU190" s="156" t="s">
        <v>81</v>
      </c>
      <c r="AV190" s="13" t="s">
        <v>81</v>
      </c>
      <c r="AW190" s="13" t="s">
        <v>28</v>
      </c>
      <c r="AX190" s="13" t="s">
        <v>71</v>
      </c>
      <c r="AY190" s="156" t="s">
        <v>144</v>
      </c>
    </row>
    <row r="191" spans="2:51" s="12" customFormat="1">
      <c r="B191" s="148"/>
      <c r="D191" s="149" t="s">
        <v>153</v>
      </c>
      <c r="E191" s="150" t="s">
        <v>1</v>
      </c>
      <c r="F191" s="151" t="s">
        <v>236</v>
      </c>
      <c r="H191" s="150" t="s">
        <v>1</v>
      </c>
      <c r="I191" s="152"/>
      <c r="L191" s="148"/>
      <c r="M191" s="153"/>
      <c r="T191" s="154"/>
      <c r="AT191" s="150" t="s">
        <v>153</v>
      </c>
      <c r="AU191" s="150" t="s">
        <v>81</v>
      </c>
      <c r="AV191" s="12" t="s">
        <v>79</v>
      </c>
      <c r="AW191" s="12" t="s">
        <v>28</v>
      </c>
      <c r="AX191" s="12" t="s">
        <v>71</v>
      </c>
      <c r="AY191" s="150" t="s">
        <v>144</v>
      </c>
    </row>
    <row r="192" spans="2:51" s="13" customFormat="1">
      <c r="B192" s="155"/>
      <c r="D192" s="149" t="s">
        <v>153</v>
      </c>
      <c r="E192" s="156" t="s">
        <v>1</v>
      </c>
      <c r="F192" s="157" t="s">
        <v>1376</v>
      </c>
      <c r="H192" s="158">
        <v>11.355</v>
      </c>
      <c r="I192" s="159"/>
      <c r="L192" s="155"/>
      <c r="M192" s="160"/>
      <c r="T192" s="161"/>
      <c r="AT192" s="156" t="s">
        <v>153</v>
      </c>
      <c r="AU192" s="156" t="s">
        <v>81</v>
      </c>
      <c r="AV192" s="13" t="s">
        <v>81</v>
      </c>
      <c r="AW192" s="13" t="s">
        <v>28</v>
      </c>
      <c r="AX192" s="13" t="s">
        <v>71</v>
      </c>
      <c r="AY192" s="156" t="s">
        <v>144</v>
      </c>
    </row>
    <row r="193" spans="2:65" s="12" customFormat="1">
      <c r="B193" s="148"/>
      <c r="D193" s="149" t="s">
        <v>153</v>
      </c>
      <c r="E193" s="150" t="s">
        <v>1</v>
      </c>
      <c r="F193" s="151" t="s">
        <v>238</v>
      </c>
      <c r="H193" s="150" t="s">
        <v>1</v>
      </c>
      <c r="I193" s="152"/>
      <c r="L193" s="148"/>
      <c r="M193" s="153"/>
      <c r="T193" s="154"/>
      <c r="AT193" s="150" t="s">
        <v>153</v>
      </c>
      <c r="AU193" s="150" t="s">
        <v>81</v>
      </c>
      <c r="AV193" s="12" t="s">
        <v>79</v>
      </c>
      <c r="AW193" s="12" t="s">
        <v>28</v>
      </c>
      <c r="AX193" s="12" t="s">
        <v>71</v>
      </c>
      <c r="AY193" s="150" t="s">
        <v>144</v>
      </c>
    </row>
    <row r="194" spans="2:65" s="13" customFormat="1" ht="22.5">
      <c r="B194" s="155"/>
      <c r="D194" s="149" t="s">
        <v>153</v>
      </c>
      <c r="E194" s="156" t="s">
        <v>1</v>
      </c>
      <c r="F194" s="157" t="s">
        <v>1377</v>
      </c>
      <c r="H194" s="158">
        <v>31.917999999999999</v>
      </c>
      <c r="I194" s="159"/>
      <c r="L194" s="155"/>
      <c r="M194" s="160"/>
      <c r="T194" s="161"/>
      <c r="AT194" s="156" t="s">
        <v>153</v>
      </c>
      <c r="AU194" s="156" t="s">
        <v>81</v>
      </c>
      <c r="AV194" s="13" t="s">
        <v>81</v>
      </c>
      <c r="AW194" s="13" t="s">
        <v>28</v>
      </c>
      <c r="AX194" s="13" t="s">
        <v>71</v>
      </c>
      <c r="AY194" s="156" t="s">
        <v>144</v>
      </c>
    </row>
    <row r="195" spans="2:65" s="14" customFormat="1">
      <c r="B195" s="173"/>
      <c r="D195" s="149" t="s">
        <v>153</v>
      </c>
      <c r="E195" s="174" t="s">
        <v>1</v>
      </c>
      <c r="F195" s="175" t="s">
        <v>178</v>
      </c>
      <c r="H195" s="176">
        <v>45.762</v>
      </c>
      <c r="I195" s="177"/>
      <c r="L195" s="173"/>
      <c r="M195" s="178"/>
      <c r="T195" s="179"/>
      <c r="AT195" s="174" t="s">
        <v>153</v>
      </c>
      <c r="AU195" s="174" t="s">
        <v>81</v>
      </c>
      <c r="AV195" s="14" t="s">
        <v>145</v>
      </c>
      <c r="AW195" s="14" t="s">
        <v>28</v>
      </c>
      <c r="AX195" s="14" t="s">
        <v>71</v>
      </c>
      <c r="AY195" s="174" t="s">
        <v>144</v>
      </c>
    </row>
    <row r="196" spans="2:65" s="15" customFormat="1">
      <c r="B196" s="180"/>
      <c r="D196" s="149" t="s">
        <v>153</v>
      </c>
      <c r="E196" s="181" t="s">
        <v>1</v>
      </c>
      <c r="F196" s="182" t="s">
        <v>182</v>
      </c>
      <c r="H196" s="183">
        <v>106.274</v>
      </c>
      <c r="I196" s="184"/>
      <c r="L196" s="180"/>
      <c r="M196" s="185"/>
      <c r="T196" s="186"/>
      <c r="AT196" s="181" t="s">
        <v>153</v>
      </c>
      <c r="AU196" s="181" t="s">
        <v>81</v>
      </c>
      <c r="AV196" s="15" t="s">
        <v>151</v>
      </c>
      <c r="AW196" s="15" t="s">
        <v>28</v>
      </c>
      <c r="AX196" s="15" t="s">
        <v>79</v>
      </c>
      <c r="AY196" s="181" t="s">
        <v>144</v>
      </c>
    </row>
    <row r="197" spans="2:65" s="1" customFormat="1" ht="33" customHeight="1">
      <c r="B197" s="133"/>
      <c r="C197" s="134" t="s">
        <v>184</v>
      </c>
      <c r="D197" s="134" t="s">
        <v>147</v>
      </c>
      <c r="E197" s="135" t="s">
        <v>1378</v>
      </c>
      <c r="F197" s="136" t="s">
        <v>1379</v>
      </c>
      <c r="G197" s="137" t="s">
        <v>491</v>
      </c>
      <c r="H197" s="187"/>
      <c r="I197" s="139"/>
      <c r="J197" s="140">
        <f>ROUND(I197*H197,2)</f>
        <v>0</v>
      </c>
      <c r="K197" s="141"/>
      <c r="L197" s="32"/>
      <c r="M197" s="142" t="s">
        <v>1</v>
      </c>
      <c r="N197" s="143" t="s">
        <v>36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265</v>
      </c>
      <c r="AT197" s="146" t="s">
        <v>147</v>
      </c>
      <c r="AU197" s="146" t="s">
        <v>81</v>
      </c>
      <c r="AY197" s="17" t="s">
        <v>144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79</v>
      </c>
      <c r="BK197" s="147">
        <f>ROUND(I197*H197,2)</f>
        <v>0</v>
      </c>
      <c r="BL197" s="17" t="s">
        <v>265</v>
      </c>
      <c r="BM197" s="146" t="s">
        <v>1380</v>
      </c>
    </row>
    <row r="198" spans="2:65" s="11" customFormat="1" ht="22.9" customHeight="1">
      <c r="B198" s="121"/>
      <c r="D198" s="122" t="s">
        <v>70</v>
      </c>
      <c r="E198" s="131" t="s">
        <v>828</v>
      </c>
      <c r="F198" s="131" t="s">
        <v>829</v>
      </c>
      <c r="I198" s="124"/>
      <c r="J198" s="132">
        <f>BK198</f>
        <v>0</v>
      </c>
      <c r="L198" s="121"/>
      <c r="M198" s="126"/>
      <c r="P198" s="127">
        <f>SUM(P199:P204)</f>
        <v>0</v>
      </c>
      <c r="R198" s="127">
        <f>SUM(R199:R204)</f>
        <v>1.22395E-2</v>
      </c>
      <c r="T198" s="128">
        <f>SUM(T199:T204)</f>
        <v>0</v>
      </c>
      <c r="AR198" s="122" t="s">
        <v>81</v>
      </c>
      <c r="AT198" s="129" t="s">
        <v>70</v>
      </c>
      <c r="AU198" s="129" t="s">
        <v>79</v>
      </c>
      <c r="AY198" s="122" t="s">
        <v>144</v>
      </c>
      <c r="BK198" s="130">
        <f>SUM(BK199:BK204)</f>
        <v>0</v>
      </c>
    </row>
    <row r="199" spans="2:65" s="1" customFormat="1" ht="24.2" customHeight="1">
      <c r="B199" s="133"/>
      <c r="C199" s="193" t="s">
        <v>190</v>
      </c>
      <c r="D199" s="193" t="s">
        <v>147</v>
      </c>
      <c r="E199" s="194" t="s">
        <v>1381</v>
      </c>
      <c r="F199" s="195" t="s">
        <v>1382</v>
      </c>
      <c r="G199" s="196" t="s">
        <v>171</v>
      </c>
      <c r="H199" s="197">
        <v>6.3579999999999997</v>
      </c>
      <c r="I199" s="198"/>
      <c r="J199" s="198">
        <f>ROUND(I199*H199,2)</f>
        <v>0</v>
      </c>
      <c r="K199" s="141"/>
      <c r="L199" s="32"/>
      <c r="M199" s="142" t="s">
        <v>1</v>
      </c>
      <c r="N199" s="143" t="s">
        <v>36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265</v>
      </c>
      <c r="AT199" s="146" t="s">
        <v>147</v>
      </c>
      <c r="AU199" s="146" t="s">
        <v>81</v>
      </c>
      <c r="AY199" s="17" t="s">
        <v>144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79</v>
      </c>
      <c r="BK199" s="147">
        <f>ROUND(I199*H199,2)</f>
        <v>0</v>
      </c>
      <c r="BL199" s="17" t="s">
        <v>265</v>
      </c>
      <c r="BM199" s="146" t="s">
        <v>1760</v>
      </c>
    </row>
    <row r="200" spans="2:65" s="13" customFormat="1">
      <c r="B200" s="155"/>
      <c r="D200" s="149" t="s">
        <v>153</v>
      </c>
      <c r="E200" s="156" t="s">
        <v>1</v>
      </c>
      <c r="F200" s="157" t="s">
        <v>1384</v>
      </c>
      <c r="H200" s="158">
        <v>6.3579999999999997</v>
      </c>
      <c r="I200" s="159"/>
      <c r="L200" s="155"/>
      <c r="M200" s="160"/>
      <c r="T200" s="161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71</v>
      </c>
      <c r="AY200" s="156" t="s">
        <v>144</v>
      </c>
    </row>
    <row r="201" spans="2:65" s="14" customFormat="1">
      <c r="B201" s="173"/>
      <c r="D201" s="149" t="s">
        <v>153</v>
      </c>
      <c r="E201" s="174" t="s">
        <v>1</v>
      </c>
      <c r="F201" s="175" t="s">
        <v>178</v>
      </c>
      <c r="H201" s="176">
        <v>6.3579999999999997</v>
      </c>
      <c r="I201" s="177"/>
      <c r="L201" s="173"/>
      <c r="M201" s="178"/>
      <c r="T201" s="179"/>
      <c r="AT201" s="174" t="s">
        <v>153</v>
      </c>
      <c r="AU201" s="174" t="s">
        <v>81</v>
      </c>
      <c r="AV201" s="14" t="s">
        <v>145</v>
      </c>
      <c r="AW201" s="14" t="s">
        <v>28</v>
      </c>
      <c r="AX201" s="14" t="s">
        <v>79</v>
      </c>
      <c r="AY201" s="174" t="s">
        <v>144</v>
      </c>
    </row>
    <row r="202" spans="2:65" s="1" customFormat="1" ht="24.2" customHeight="1">
      <c r="B202" s="133"/>
      <c r="C202" s="162" t="s">
        <v>195</v>
      </c>
      <c r="D202" s="162" t="s">
        <v>163</v>
      </c>
      <c r="E202" s="163" t="s">
        <v>1385</v>
      </c>
      <c r="F202" s="164" t="s">
        <v>1386</v>
      </c>
      <c r="G202" s="165" t="s">
        <v>171</v>
      </c>
      <c r="H202" s="166">
        <v>6.9939999999999998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36</v>
      </c>
      <c r="P202" s="144">
        <f>O202*H202</f>
        <v>0</v>
      </c>
      <c r="Q202" s="144">
        <v>1.75E-3</v>
      </c>
      <c r="R202" s="144">
        <f>Q202*H202</f>
        <v>1.22395E-2</v>
      </c>
      <c r="S202" s="144">
        <v>0</v>
      </c>
      <c r="T202" s="145">
        <f>S202*H202</f>
        <v>0</v>
      </c>
      <c r="AR202" s="146" t="s">
        <v>355</v>
      </c>
      <c r="AT202" s="146" t="s">
        <v>163</v>
      </c>
      <c r="AU202" s="146" t="s">
        <v>81</v>
      </c>
      <c r="AY202" s="17" t="s">
        <v>144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79</v>
      </c>
      <c r="BK202" s="147">
        <f>ROUND(I202*H202,2)</f>
        <v>0</v>
      </c>
      <c r="BL202" s="17" t="s">
        <v>265</v>
      </c>
      <c r="BM202" s="146" t="s">
        <v>1387</v>
      </c>
    </row>
    <row r="203" spans="2:65" s="13" customFormat="1">
      <c r="B203" s="155"/>
      <c r="D203" s="149" t="s">
        <v>153</v>
      </c>
      <c r="F203" s="157" t="s">
        <v>1388</v>
      </c>
      <c r="H203" s="158">
        <v>6.9939999999999998</v>
      </c>
      <c r="I203" s="159"/>
      <c r="L203" s="155"/>
      <c r="M203" s="160"/>
      <c r="T203" s="161"/>
      <c r="AT203" s="156" t="s">
        <v>153</v>
      </c>
      <c r="AU203" s="156" t="s">
        <v>81</v>
      </c>
      <c r="AV203" s="13" t="s">
        <v>81</v>
      </c>
      <c r="AW203" s="13" t="s">
        <v>3</v>
      </c>
      <c r="AX203" s="13" t="s">
        <v>79</v>
      </c>
      <c r="AY203" s="156" t="s">
        <v>144</v>
      </c>
    </row>
    <row r="204" spans="2:65" s="1" customFormat="1" ht="24.2" customHeight="1">
      <c r="B204" s="133"/>
      <c r="C204" s="134" t="s">
        <v>166</v>
      </c>
      <c r="D204" s="134" t="s">
        <v>147</v>
      </c>
      <c r="E204" s="135" t="s">
        <v>833</v>
      </c>
      <c r="F204" s="136" t="s">
        <v>834</v>
      </c>
      <c r="G204" s="137" t="s">
        <v>491</v>
      </c>
      <c r="H204" s="187"/>
      <c r="I204" s="139"/>
      <c r="J204" s="140">
        <f>ROUND(I204*H204,2)</f>
        <v>0</v>
      </c>
      <c r="K204" s="141"/>
      <c r="L204" s="32"/>
      <c r="M204" s="142" t="s">
        <v>1</v>
      </c>
      <c r="N204" s="143" t="s">
        <v>36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265</v>
      </c>
      <c r="AT204" s="146" t="s">
        <v>147</v>
      </c>
      <c r="AU204" s="146" t="s">
        <v>81</v>
      </c>
      <c r="AY204" s="17" t="s">
        <v>144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79</v>
      </c>
      <c r="BK204" s="147">
        <f>ROUND(I204*H204,2)</f>
        <v>0</v>
      </c>
      <c r="BL204" s="17" t="s">
        <v>265</v>
      </c>
      <c r="BM204" s="146" t="s">
        <v>1761</v>
      </c>
    </row>
    <row r="205" spans="2:65" s="11" customFormat="1" ht="22.9" customHeight="1">
      <c r="B205" s="121"/>
      <c r="D205" s="122" t="s">
        <v>70</v>
      </c>
      <c r="E205" s="131" t="s">
        <v>1084</v>
      </c>
      <c r="F205" s="131" t="s">
        <v>1166</v>
      </c>
      <c r="I205" s="124"/>
      <c r="J205" s="132">
        <f>BK205</f>
        <v>0</v>
      </c>
      <c r="L205" s="121"/>
      <c r="M205" s="126"/>
      <c r="P205" s="127">
        <f>SUM(P206:P212)</f>
        <v>0</v>
      </c>
      <c r="R205" s="127">
        <f>SUM(R206:R212)</f>
        <v>1.7699999999999999E-3</v>
      </c>
      <c r="T205" s="128">
        <f>SUM(T206:T212)</f>
        <v>0</v>
      </c>
      <c r="AR205" s="122" t="s">
        <v>81</v>
      </c>
      <c r="AT205" s="129" t="s">
        <v>70</v>
      </c>
      <c r="AU205" s="129" t="s">
        <v>79</v>
      </c>
      <c r="AY205" s="122" t="s">
        <v>144</v>
      </c>
      <c r="BK205" s="130">
        <f>SUM(BK206:BK212)</f>
        <v>0</v>
      </c>
    </row>
    <row r="206" spans="2:65" s="1" customFormat="1" ht="16.5" customHeight="1">
      <c r="B206" s="133"/>
      <c r="C206" s="193" t="s">
        <v>203</v>
      </c>
      <c r="D206" s="193" t="s">
        <v>147</v>
      </c>
      <c r="E206" s="194" t="s">
        <v>1396</v>
      </c>
      <c r="F206" s="195" t="s">
        <v>1397</v>
      </c>
      <c r="G206" s="196" t="s">
        <v>318</v>
      </c>
      <c r="H206" s="197">
        <v>4</v>
      </c>
      <c r="I206" s="198"/>
      <c r="J206" s="198">
        <f>ROUND(I206*H206,2)</f>
        <v>0</v>
      </c>
      <c r="K206" s="141"/>
      <c r="L206" s="32"/>
      <c r="M206" s="142" t="s">
        <v>1</v>
      </c>
      <c r="N206" s="143" t="s">
        <v>36</v>
      </c>
      <c r="P206" s="144">
        <f>O206*H206</f>
        <v>0</v>
      </c>
      <c r="Q206" s="144">
        <v>1.8000000000000001E-4</v>
      </c>
      <c r="R206" s="144">
        <f>Q206*H206</f>
        <v>7.2000000000000005E-4</v>
      </c>
      <c r="S206" s="144">
        <v>0</v>
      </c>
      <c r="T206" s="145">
        <f>S206*H206</f>
        <v>0</v>
      </c>
      <c r="AR206" s="146" t="s">
        <v>265</v>
      </c>
      <c r="AT206" s="146" t="s">
        <v>147</v>
      </c>
      <c r="AU206" s="146" t="s">
        <v>81</v>
      </c>
      <c r="AY206" s="17" t="s">
        <v>144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79</v>
      </c>
      <c r="BK206" s="147">
        <f>ROUND(I206*H206,2)</f>
        <v>0</v>
      </c>
      <c r="BL206" s="17" t="s">
        <v>265</v>
      </c>
      <c r="BM206" s="146" t="s">
        <v>1762</v>
      </c>
    </row>
    <row r="207" spans="2:65" s="12" customFormat="1">
      <c r="B207" s="148"/>
      <c r="D207" s="149" t="s">
        <v>153</v>
      </c>
      <c r="E207" s="150" t="s">
        <v>1</v>
      </c>
      <c r="F207" s="151" t="s">
        <v>1399</v>
      </c>
      <c r="H207" s="150" t="s">
        <v>1</v>
      </c>
      <c r="I207" s="152"/>
      <c r="L207" s="148"/>
      <c r="M207" s="153"/>
      <c r="T207" s="154"/>
      <c r="AT207" s="150" t="s">
        <v>153</v>
      </c>
      <c r="AU207" s="150" t="s">
        <v>81</v>
      </c>
      <c r="AV207" s="12" t="s">
        <v>79</v>
      </c>
      <c r="AW207" s="12" t="s">
        <v>28</v>
      </c>
      <c r="AX207" s="12" t="s">
        <v>71</v>
      </c>
      <c r="AY207" s="150" t="s">
        <v>144</v>
      </c>
    </row>
    <row r="208" spans="2:65" s="13" customFormat="1">
      <c r="B208" s="155"/>
      <c r="D208" s="149" t="s">
        <v>153</v>
      </c>
      <c r="E208" s="156" t="s">
        <v>1</v>
      </c>
      <c r="F208" s="157" t="s">
        <v>1400</v>
      </c>
      <c r="H208" s="158">
        <v>4</v>
      </c>
      <c r="I208" s="159"/>
      <c r="L208" s="155"/>
      <c r="M208" s="160"/>
      <c r="T208" s="161"/>
      <c r="AT208" s="156" t="s">
        <v>153</v>
      </c>
      <c r="AU208" s="156" t="s">
        <v>81</v>
      </c>
      <c r="AV208" s="13" t="s">
        <v>81</v>
      </c>
      <c r="AW208" s="13" t="s">
        <v>28</v>
      </c>
      <c r="AX208" s="13" t="s">
        <v>79</v>
      </c>
      <c r="AY208" s="156" t="s">
        <v>144</v>
      </c>
    </row>
    <row r="209" spans="2:65" s="1" customFormat="1" ht="24.2" customHeight="1">
      <c r="B209" s="133"/>
      <c r="C209" s="193" t="s">
        <v>209</v>
      </c>
      <c r="D209" s="193" t="s">
        <v>147</v>
      </c>
      <c r="E209" s="194" t="s">
        <v>1401</v>
      </c>
      <c r="F209" s="195" t="s">
        <v>1402</v>
      </c>
      <c r="G209" s="196" t="s">
        <v>318</v>
      </c>
      <c r="H209" s="197">
        <v>7</v>
      </c>
      <c r="I209" s="198"/>
      <c r="J209" s="198">
        <f>ROUND(I209*H209,2)</f>
        <v>0</v>
      </c>
      <c r="K209" s="141"/>
      <c r="L209" s="32"/>
      <c r="M209" s="142" t="s">
        <v>1</v>
      </c>
      <c r="N209" s="143" t="s">
        <v>36</v>
      </c>
      <c r="P209" s="144">
        <f>O209*H209</f>
        <v>0</v>
      </c>
      <c r="Q209" s="144">
        <v>1.4999999999999999E-4</v>
      </c>
      <c r="R209" s="144">
        <f>Q209*H209</f>
        <v>1.0499999999999999E-3</v>
      </c>
      <c r="S209" s="144">
        <v>0</v>
      </c>
      <c r="T209" s="145">
        <f>S209*H209</f>
        <v>0</v>
      </c>
      <c r="AR209" s="146" t="s">
        <v>265</v>
      </c>
      <c r="AT209" s="146" t="s">
        <v>147</v>
      </c>
      <c r="AU209" s="146" t="s">
        <v>81</v>
      </c>
      <c r="AY209" s="17" t="s">
        <v>144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79</v>
      </c>
      <c r="BK209" s="147">
        <f>ROUND(I209*H209,2)</f>
        <v>0</v>
      </c>
      <c r="BL209" s="17" t="s">
        <v>265</v>
      </c>
      <c r="BM209" s="146" t="s">
        <v>1763</v>
      </c>
    </row>
    <row r="210" spans="2:65" s="12" customFormat="1">
      <c r="B210" s="148"/>
      <c r="D210" s="149" t="s">
        <v>153</v>
      </c>
      <c r="E210" s="150" t="s">
        <v>1</v>
      </c>
      <c r="F210" s="151" t="s">
        <v>1399</v>
      </c>
      <c r="H210" s="150" t="s">
        <v>1</v>
      </c>
      <c r="I210" s="152"/>
      <c r="L210" s="148"/>
      <c r="M210" s="153"/>
      <c r="T210" s="154"/>
      <c r="AT210" s="150" t="s">
        <v>153</v>
      </c>
      <c r="AU210" s="150" t="s">
        <v>81</v>
      </c>
      <c r="AV210" s="12" t="s">
        <v>79</v>
      </c>
      <c r="AW210" s="12" t="s">
        <v>28</v>
      </c>
      <c r="AX210" s="12" t="s">
        <v>71</v>
      </c>
      <c r="AY210" s="150" t="s">
        <v>144</v>
      </c>
    </row>
    <row r="211" spans="2:65" s="13" customFormat="1">
      <c r="B211" s="155"/>
      <c r="D211" s="149" t="s">
        <v>153</v>
      </c>
      <c r="E211" s="156" t="s">
        <v>1</v>
      </c>
      <c r="F211" s="157" t="s">
        <v>195</v>
      </c>
      <c r="H211" s="158">
        <v>7</v>
      </c>
      <c r="I211" s="159"/>
      <c r="L211" s="155"/>
      <c r="M211" s="160"/>
      <c r="T211" s="161"/>
      <c r="AT211" s="156" t="s">
        <v>153</v>
      </c>
      <c r="AU211" s="156" t="s">
        <v>81</v>
      </c>
      <c r="AV211" s="13" t="s">
        <v>81</v>
      </c>
      <c r="AW211" s="13" t="s">
        <v>28</v>
      </c>
      <c r="AX211" s="13" t="s">
        <v>79</v>
      </c>
      <c r="AY211" s="156" t="s">
        <v>144</v>
      </c>
    </row>
    <row r="212" spans="2:65" s="1" customFormat="1" ht="24.2" customHeight="1">
      <c r="B212" s="133"/>
      <c r="C212" s="193" t="s">
        <v>214</v>
      </c>
      <c r="D212" s="193" t="s">
        <v>147</v>
      </c>
      <c r="E212" s="194" t="s">
        <v>1404</v>
      </c>
      <c r="F212" s="195" t="s">
        <v>1405</v>
      </c>
      <c r="G212" s="196" t="s">
        <v>491</v>
      </c>
      <c r="H212" s="197"/>
      <c r="I212" s="198"/>
      <c r="J212" s="198">
        <f>ROUND(I212*H212,2)</f>
        <v>0</v>
      </c>
      <c r="K212" s="141"/>
      <c r="L212" s="32"/>
      <c r="M212" s="142" t="s">
        <v>1</v>
      </c>
      <c r="N212" s="143" t="s">
        <v>36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265</v>
      </c>
      <c r="AT212" s="146" t="s">
        <v>147</v>
      </c>
      <c r="AU212" s="146" t="s">
        <v>81</v>
      </c>
      <c r="AY212" s="17" t="s">
        <v>144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79</v>
      </c>
      <c r="BK212" s="147">
        <f>ROUND(I212*H212,2)</f>
        <v>0</v>
      </c>
      <c r="BL212" s="17" t="s">
        <v>265</v>
      </c>
      <c r="BM212" s="146" t="s">
        <v>1764</v>
      </c>
    </row>
    <row r="213" spans="2:65" s="11" customFormat="1" ht="22.9" customHeight="1">
      <c r="B213" s="121"/>
      <c r="D213" s="122" t="s">
        <v>70</v>
      </c>
      <c r="E213" s="131" t="s">
        <v>1407</v>
      </c>
      <c r="F213" s="131" t="s">
        <v>1408</v>
      </c>
      <c r="I213" s="124"/>
      <c r="J213" s="132">
        <f>BK213</f>
        <v>0</v>
      </c>
      <c r="L213" s="121"/>
      <c r="M213" s="126"/>
      <c r="P213" s="127">
        <f>SUM(P214:P216)</f>
        <v>0</v>
      </c>
      <c r="R213" s="127">
        <f>SUM(R214:R216)</f>
        <v>0</v>
      </c>
      <c r="T213" s="128">
        <f>SUM(T214:T216)</f>
        <v>0</v>
      </c>
      <c r="AR213" s="122" t="s">
        <v>81</v>
      </c>
      <c r="AT213" s="129" t="s">
        <v>70</v>
      </c>
      <c r="AU213" s="129" t="s">
        <v>79</v>
      </c>
      <c r="AY213" s="122" t="s">
        <v>144</v>
      </c>
      <c r="BK213" s="130">
        <f>SUM(BK214:BK216)</f>
        <v>0</v>
      </c>
    </row>
    <row r="214" spans="2:65" s="1" customFormat="1" ht="24.2" customHeight="1">
      <c r="B214" s="133"/>
      <c r="C214" s="193" t="s">
        <v>219</v>
      </c>
      <c r="D214" s="193" t="s">
        <v>147</v>
      </c>
      <c r="E214" s="194" t="s">
        <v>1409</v>
      </c>
      <c r="F214" s="195" t="s">
        <v>1410</v>
      </c>
      <c r="G214" s="196" t="s">
        <v>349</v>
      </c>
      <c r="H214" s="197">
        <v>1</v>
      </c>
      <c r="I214" s="198"/>
      <c r="J214" s="198">
        <f>ROUND(I214*H214,2)</f>
        <v>0</v>
      </c>
      <c r="K214" s="141"/>
      <c r="L214" s="32"/>
      <c r="M214" s="142" t="s">
        <v>1</v>
      </c>
      <c r="N214" s="143" t="s">
        <v>36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265</v>
      </c>
      <c r="AT214" s="146" t="s">
        <v>147</v>
      </c>
      <c r="AU214" s="146" t="s">
        <v>81</v>
      </c>
      <c r="AY214" s="17" t="s">
        <v>144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79</v>
      </c>
      <c r="BK214" s="147">
        <f>ROUND(I214*H214,2)</f>
        <v>0</v>
      </c>
      <c r="BL214" s="17" t="s">
        <v>265</v>
      </c>
      <c r="BM214" s="146" t="s">
        <v>1765</v>
      </c>
    </row>
    <row r="215" spans="2:65" s="1" customFormat="1" ht="21.75" customHeight="1">
      <c r="B215" s="133"/>
      <c r="C215" s="193" t="s">
        <v>224</v>
      </c>
      <c r="D215" s="193" t="s">
        <v>147</v>
      </c>
      <c r="E215" s="194" t="s">
        <v>1412</v>
      </c>
      <c r="F215" s="195" t="s">
        <v>1413</v>
      </c>
      <c r="G215" s="196" t="s">
        <v>279</v>
      </c>
      <c r="H215" s="197">
        <v>9</v>
      </c>
      <c r="I215" s="198"/>
      <c r="J215" s="198">
        <f>ROUND(I215*H215,2)</f>
        <v>0</v>
      </c>
      <c r="K215" s="141"/>
      <c r="L215" s="32"/>
      <c r="M215" s="142" t="s">
        <v>1</v>
      </c>
      <c r="N215" s="143" t="s">
        <v>36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265</v>
      </c>
      <c r="AT215" s="146" t="s">
        <v>147</v>
      </c>
      <c r="AU215" s="146" t="s">
        <v>81</v>
      </c>
      <c r="AY215" s="17" t="s">
        <v>144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79</v>
      </c>
      <c r="BK215" s="147">
        <f>ROUND(I215*H215,2)</f>
        <v>0</v>
      </c>
      <c r="BL215" s="17" t="s">
        <v>265</v>
      </c>
      <c r="BM215" s="146" t="s">
        <v>1766</v>
      </c>
    </row>
    <row r="216" spans="2:65" s="1" customFormat="1" ht="24.2" customHeight="1">
      <c r="B216" s="133"/>
      <c r="C216" s="193" t="s">
        <v>242</v>
      </c>
      <c r="D216" s="193" t="s">
        <v>147</v>
      </c>
      <c r="E216" s="194" t="s">
        <v>1415</v>
      </c>
      <c r="F216" s="195" t="s">
        <v>1416</v>
      </c>
      <c r="G216" s="196" t="s">
        <v>491</v>
      </c>
      <c r="H216" s="197"/>
      <c r="I216" s="198"/>
      <c r="J216" s="198">
        <f>ROUND(I216*H216,2)</f>
        <v>0</v>
      </c>
      <c r="K216" s="141"/>
      <c r="L216" s="32"/>
      <c r="M216" s="142" t="s">
        <v>1</v>
      </c>
      <c r="N216" s="143" t="s">
        <v>36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265</v>
      </c>
      <c r="AT216" s="146" t="s">
        <v>147</v>
      </c>
      <c r="AU216" s="146" t="s">
        <v>81</v>
      </c>
      <c r="AY216" s="17" t="s">
        <v>144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79</v>
      </c>
      <c r="BK216" s="147">
        <f>ROUND(I216*H216,2)</f>
        <v>0</v>
      </c>
      <c r="BL216" s="17" t="s">
        <v>265</v>
      </c>
      <c r="BM216" s="146" t="s">
        <v>1767</v>
      </c>
    </row>
    <row r="217" spans="2:65" s="11" customFormat="1" ht="22.9" customHeight="1">
      <c r="B217" s="121"/>
      <c r="D217" s="122" t="s">
        <v>70</v>
      </c>
      <c r="E217" s="131" t="s">
        <v>474</v>
      </c>
      <c r="F217" s="131" t="s">
        <v>475</v>
      </c>
      <c r="I217" s="124"/>
      <c r="J217" s="132">
        <f>BK217</f>
        <v>0</v>
      </c>
      <c r="L217" s="121"/>
      <c r="M217" s="126"/>
      <c r="P217" s="127">
        <f>P218</f>
        <v>0</v>
      </c>
      <c r="R217" s="127">
        <f>R218</f>
        <v>8.2400000000000008E-3</v>
      </c>
      <c r="T217" s="128">
        <f>T218</f>
        <v>0</v>
      </c>
      <c r="AR217" s="122" t="s">
        <v>81</v>
      </c>
      <c r="AT217" s="129" t="s">
        <v>70</v>
      </c>
      <c r="AU217" s="129" t="s">
        <v>79</v>
      </c>
      <c r="AY217" s="122" t="s">
        <v>144</v>
      </c>
      <c r="BK217" s="130">
        <f>BK218</f>
        <v>0</v>
      </c>
    </row>
    <row r="218" spans="2:65" s="1" customFormat="1" ht="21.75" customHeight="1">
      <c r="B218" s="133"/>
      <c r="C218" s="134" t="s">
        <v>8</v>
      </c>
      <c r="D218" s="134" t="s">
        <v>147</v>
      </c>
      <c r="E218" s="135" t="s">
        <v>1418</v>
      </c>
      <c r="F218" s="136" t="s">
        <v>1419</v>
      </c>
      <c r="G218" s="137" t="s">
        <v>171</v>
      </c>
      <c r="H218" s="138">
        <v>4</v>
      </c>
      <c r="I218" s="139"/>
      <c r="J218" s="140">
        <f>ROUND(I218*H218,2)</f>
        <v>0</v>
      </c>
      <c r="K218" s="141"/>
      <c r="L218" s="32"/>
      <c r="M218" s="142" t="s">
        <v>1</v>
      </c>
      <c r="N218" s="143" t="s">
        <v>36</v>
      </c>
      <c r="P218" s="144">
        <f>O218*H218</f>
        <v>0</v>
      </c>
      <c r="Q218" s="144">
        <v>2.0600000000000002E-3</v>
      </c>
      <c r="R218" s="144">
        <f>Q218*H218</f>
        <v>8.2400000000000008E-3</v>
      </c>
      <c r="S218" s="144">
        <v>0</v>
      </c>
      <c r="T218" s="145">
        <f>S218*H218</f>
        <v>0</v>
      </c>
      <c r="AR218" s="146" t="s">
        <v>265</v>
      </c>
      <c r="AT218" s="146" t="s">
        <v>147</v>
      </c>
      <c r="AU218" s="146" t="s">
        <v>81</v>
      </c>
      <c r="AY218" s="17" t="s">
        <v>144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79</v>
      </c>
      <c r="BK218" s="147">
        <f>ROUND(I218*H218,2)</f>
        <v>0</v>
      </c>
      <c r="BL218" s="17" t="s">
        <v>265</v>
      </c>
      <c r="BM218" s="146" t="s">
        <v>1420</v>
      </c>
    </row>
    <row r="219" spans="2:65" s="11" customFormat="1" ht="22.9" customHeight="1">
      <c r="B219" s="121"/>
      <c r="D219" s="122" t="s">
        <v>70</v>
      </c>
      <c r="E219" s="131" t="s">
        <v>493</v>
      </c>
      <c r="F219" s="131" t="s">
        <v>494</v>
      </c>
      <c r="I219" s="124"/>
      <c r="J219" s="132">
        <f>BK219</f>
        <v>0</v>
      </c>
      <c r="L219" s="121"/>
      <c r="M219" s="126"/>
      <c r="P219" s="127">
        <f>SUM(P220:P319)</f>
        <v>0</v>
      </c>
      <c r="R219" s="127">
        <f>SUM(R220:R319)</f>
        <v>4.190027810000001</v>
      </c>
      <c r="T219" s="128">
        <f>SUM(T220:T319)</f>
        <v>0</v>
      </c>
      <c r="AR219" s="122" t="s">
        <v>81</v>
      </c>
      <c r="AT219" s="129" t="s">
        <v>70</v>
      </c>
      <c r="AU219" s="129" t="s">
        <v>79</v>
      </c>
      <c r="AY219" s="122" t="s">
        <v>144</v>
      </c>
      <c r="BK219" s="130">
        <f>SUM(BK220:BK319)</f>
        <v>0</v>
      </c>
    </row>
    <row r="220" spans="2:65" s="1" customFormat="1" ht="33" customHeight="1">
      <c r="B220" s="133"/>
      <c r="C220" s="134" t="s">
        <v>265</v>
      </c>
      <c r="D220" s="134" t="s">
        <v>147</v>
      </c>
      <c r="E220" s="135" t="s">
        <v>1421</v>
      </c>
      <c r="F220" s="136" t="s">
        <v>1422</v>
      </c>
      <c r="G220" s="137" t="s">
        <v>171</v>
      </c>
      <c r="H220" s="138">
        <v>34.133000000000003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36</v>
      </c>
      <c r="P220" s="144">
        <f>O220*H220</f>
        <v>0</v>
      </c>
      <c r="Q220" s="144">
        <v>3.236E-2</v>
      </c>
      <c r="R220" s="144">
        <f>Q220*H220</f>
        <v>1.10454388</v>
      </c>
      <c r="S220" s="144">
        <v>0</v>
      </c>
      <c r="T220" s="145">
        <f>S220*H220</f>
        <v>0</v>
      </c>
      <c r="AR220" s="146" t="s">
        <v>265</v>
      </c>
      <c r="AT220" s="146" t="s">
        <v>147</v>
      </c>
      <c r="AU220" s="146" t="s">
        <v>81</v>
      </c>
      <c r="AY220" s="17" t="s">
        <v>144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79</v>
      </c>
      <c r="BK220" s="147">
        <f>ROUND(I220*H220,2)</f>
        <v>0</v>
      </c>
      <c r="BL220" s="17" t="s">
        <v>265</v>
      </c>
      <c r="BM220" s="146" t="s">
        <v>1423</v>
      </c>
    </row>
    <row r="221" spans="2:65" s="12" customFormat="1">
      <c r="B221" s="148"/>
      <c r="D221" s="149" t="s">
        <v>153</v>
      </c>
      <c r="E221" s="150" t="s">
        <v>1</v>
      </c>
      <c r="F221" s="151" t="s">
        <v>174</v>
      </c>
      <c r="H221" s="150" t="s">
        <v>1</v>
      </c>
      <c r="I221" s="152"/>
      <c r="L221" s="148"/>
      <c r="M221" s="153"/>
      <c r="T221" s="154"/>
      <c r="AT221" s="150" t="s">
        <v>153</v>
      </c>
      <c r="AU221" s="150" t="s">
        <v>81</v>
      </c>
      <c r="AV221" s="12" t="s">
        <v>79</v>
      </c>
      <c r="AW221" s="12" t="s">
        <v>28</v>
      </c>
      <c r="AX221" s="12" t="s">
        <v>71</v>
      </c>
      <c r="AY221" s="150" t="s">
        <v>144</v>
      </c>
    </row>
    <row r="222" spans="2:65" s="13" customFormat="1">
      <c r="B222" s="155"/>
      <c r="D222" s="149" t="s">
        <v>153</v>
      </c>
      <c r="E222" s="156" t="s">
        <v>1</v>
      </c>
      <c r="F222" s="157" t="s">
        <v>1424</v>
      </c>
      <c r="H222" s="158">
        <v>11.138</v>
      </c>
      <c r="I222" s="159"/>
      <c r="L222" s="155"/>
      <c r="M222" s="160"/>
      <c r="T222" s="161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71</v>
      </c>
      <c r="AY222" s="156" t="s">
        <v>144</v>
      </c>
    </row>
    <row r="223" spans="2:65" s="12" customFormat="1">
      <c r="B223" s="148"/>
      <c r="D223" s="149" t="s">
        <v>153</v>
      </c>
      <c r="E223" s="150" t="s">
        <v>1</v>
      </c>
      <c r="F223" s="151" t="s">
        <v>179</v>
      </c>
      <c r="H223" s="150" t="s">
        <v>1</v>
      </c>
      <c r="I223" s="152"/>
      <c r="L223" s="148"/>
      <c r="M223" s="153"/>
      <c r="T223" s="154"/>
      <c r="AT223" s="150" t="s">
        <v>153</v>
      </c>
      <c r="AU223" s="150" t="s">
        <v>81</v>
      </c>
      <c r="AV223" s="12" t="s">
        <v>79</v>
      </c>
      <c r="AW223" s="12" t="s">
        <v>28</v>
      </c>
      <c r="AX223" s="12" t="s">
        <v>71</v>
      </c>
      <c r="AY223" s="150" t="s">
        <v>144</v>
      </c>
    </row>
    <row r="224" spans="2:65" s="13" customFormat="1" ht="22.5">
      <c r="B224" s="155"/>
      <c r="D224" s="149" t="s">
        <v>153</v>
      </c>
      <c r="E224" s="156" t="s">
        <v>1</v>
      </c>
      <c r="F224" s="157" t="s">
        <v>1425</v>
      </c>
      <c r="H224" s="158">
        <v>22.995000000000001</v>
      </c>
      <c r="I224" s="159"/>
      <c r="L224" s="155"/>
      <c r="M224" s="160"/>
      <c r="T224" s="161"/>
      <c r="AT224" s="156" t="s">
        <v>153</v>
      </c>
      <c r="AU224" s="156" t="s">
        <v>81</v>
      </c>
      <c r="AV224" s="13" t="s">
        <v>81</v>
      </c>
      <c r="AW224" s="13" t="s">
        <v>28</v>
      </c>
      <c r="AX224" s="13" t="s">
        <v>71</v>
      </c>
      <c r="AY224" s="156" t="s">
        <v>144</v>
      </c>
    </row>
    <row r="225" spans="2:65" s="15" customFormat="1">
      <c r="B225" s="180"/>
      <c r="D225" s="149" t="s">
        <v>153</v>
      </c>
      <c r="E225" s="181" t="s">
        <v>1</v>
      </c>
      <c r="F225" s="182" t="s">
        <v>182</v>
      </c>
      <c r="H225" s="183">
        <v>34.133000000000003</v>
      </c>
      <c r="I225" s="184"/>
      <c r="L225" s="180"/>
      <c r="M225" s="185"/>
      <c r="T225" s="186"/>
      <c r="AT225" s="181" t="s">
        <v>153</v>
      </c>
      <c r="AU225" s="181" t="s">
        <v>81</v>
      </c>
      <c r="AV225" s="15" t="s">
        <v>151</v>
      </c>
      <c r="AW225" s="15" t="s">
        <v>28</v>
      </c>
      <c r="AX225" s="15" t="s">
        <v>79</v>
      </c>
      <c r="AY225" s="181" t="s">
        <v>144</v>
      </c>
    </row>
    <row r="226" spans="2:65" s="1" customFormat="1" ht="33" customHeight="1">
      <c r="B226" s="133"/>
      <c r="C226" s="134" t="s">
        <v>276</v>
      </c>
      <c r="D226" s="134" t="s">
        <v>147</v>
      </c>
      <c r="E226" s="135" t="s">
        <v>1426</v>
      </c>
      <c r="F226" s="136" t="s">
        <v>1427</v>
      </c>
      <c r="G226" s="137" t="s">
        <v>171</v>
      </c>
      <c r="H226" s="138">
        <v>14.35</v>
      </c>
      <c r="I226" s="139"/>
      <c r="J226" s="140">
        <f>ROUND(I226*H226,2)</f>
        <v>0</v>
      </c>
      <c r="K226" s="141"/>
      <c r="L226" s="32"/>
      <c r="M226" s="142" t="s">
        <v>1</v>
      </c>
      <c r="N226" s="143" t="s">
        <v>36</v>
      </c>
      <c r="P226" s="144">
        <f>O226*H226</f>
        <v>0</v>
      </c>
      <c r="Q226" s="144">
        <v>3.4169999999999999E-2</v>
      </c>
      <c r="R226" s="144">
        <f>Q226*H226</f>
        <v>0.49033949999999998</v>
      </c>
      <c r="S226" s="144">
        <v>0</v>
      </c>
      <c r="T226" s="145">
        <f>S226*H226</f>
        <v>0</v>
      </c>
      <c r="AR226" s="146" t="s">
        <v>265</v>
      </c>
      <c r="AT226" s="146" t="s">
        <v>147</v>
      </c>
      <c r="AU226" s="146" t="s">
        <v>81</v>
      </c>
      <c r="AY226" s="17" t="s">
        <v>144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7" t="s">
        <v>79</v>
      </c>
      <c r="BK226" s="147">
        <f>ROUND(I226*H226,2)</f>
        <v>0</v>
      </c>
      <c r="BL226" s="17" t="s">
        <v>265</v>
      </c>
      <c r="BM226" s="146" t="s">
        <v>1428</v>
      </c>
    </row>
    <row r="227" spans="2:65" s="12" customFormat="1">
      <c r="B227" s="148"/>
      <c r="D227" s="149" t="s">
        <v>153</v>
      </c>
      <c r="E227" s="150" t="s">
        <v>1</v>
      </c>
      <c r="F227" s="151" t="s">
        <v>174</v>
      </c>
      <c r="H227" s="150" t="s">
        <v>1</v>
      </c>
      <c r="I227" s="152"/>
      <c r="L227" s="148"/>
      <c r="M227" s="153"/>
      <c r="T227" s="154"/>
      <c r="AT227" s="150" t="s">
        <v>153</v>
      </c>
      <c r="AU227" s="150" t="s">
        <v>81</v>
      </c>
      <c r="AV227" s="12" t="s">
        <v>79</v>
      </c>
      <c r="AW227" s="12" t="s">
        <v>28</v>
      </c>
      <c r="AX227" s="12" t="s">
        <v>71</v>
      </c>
      <c r="AY227" s="150" t="s">
        <v>144</v>
      </c>
    </row>
    <row r="228" spans="2:65" s="13" customFormat="1">
      <c r="B228" s="155"/>
      <c r="D228" s="149" t="s">
        <v>153</v>
      </c>
      <c r="E228" s="156" t="s">
        <v>1</v>
      </c>
      <c r="F228" s="157" t="s">
        <v>1429</v>
      </c>
      <c r="H228" s="158">
        <v>6.35</v>
      </c>
      <c r="I228" s="159"/>
      <c r="L228" s="155"/>
      <c r="M228" s="160"/>
      <c r="T228" s="161"/>
      <c r="AT228" s="156" t="s">
        <v>153</v>
      </c>
      <c r="AU228" s="156" t="s">
        <v>81</v>
      </c>
      <c r="AV228" s="13" t="s">
        <v>81</v>
      </c>
      <c r="AW228" s="13" t="s">
        <v>28</v>
      </c>
      <c r="AX228" s="13" t="s">
        <v>71</v>
      </c>
      <c r="AY228" s="156" t="s">
        <v>144</v>
      </c>
    </row>
    <row r="229" spans="2:65" s="12" customFormat="1">
      <c r="B229" s="148"/>
      <c r="D229" s="149" t="s">
        <v>153</v>
      </c>
      <c r="E229" s="150" t="s">
        <v>1</v>
      </c>
      <c r="F229" s="151" t="s">
        <v>179</v>
      </c>
      <c r="H229" s="150" t="s">
        <v>1</v>
      </c>
      <c r="I229" s="152"/>
      <c r="L229" s="148"/>
      <c r="M229" s="153"/>
      <c r="T229" s="154"/>
      <c r="AT229" s="150" t="s">
        <v>153</v>
      </c>
      <c r="AU229" s="150" t="s">
        <v>81</v>
      </c>
      <c r="AV229" s="12" t="s">
        <v>79</v>
      </c>
      <c r="AW229" s="12" t="s">
        <v>28</v>
      </c>
      <c r="AX229" s="12" t="s">
        <v>71</v>
      </c>
      <c r="AY229" s="150" t="s">
        <v>144</v>
      </c>
    </row>
    <row r="230" spans="2:65" s="13" customFormat="1">
      <c r="B230" s="155"/>
      <c r="D230" s="149" t="s">
        <v>153</v>
      </c>
      <c r="E230" s="156" t="s">
        <v>1</v>
      </c>
      <c r="F230" s="157" t="s">
        <v>1430</v>
      </c>
      <c r="H230" s="158">
        <v>8</v>
      </c>
      <c r="I230" s="159"/>
      <c r="L230" s="155"/>
      <c r="M230" s="160"/>
      <c r="T230" s="161"/>
      <c r="AT230" s="156" t="s">
        <v>153</v>
      </c>
      <c r="AU230" s="156" t="s">
        <v>81</v>
      </c>
      <c r="AV230" s="13" t="s">
        <v>81</v>
      </c>
      <c r="AW230" s="13" t="s">
        <v>28</v>
      </c>
      <c r="AX230" s="13" t="s">
        <v>71</v>
      </c>
      <c r="AY230" s="156" t="s">
        <v>144</v>
      </c>
    </row>
    <row r="231" spans="2:65" s="15" customFormat="1">
      <c r="B231" s="180"/>
      <c r="D231" s="149" t="s">
        <v>153</v>
      </c>
      <c r="E231" s="181" t="s">
        <v>1</v>
      </c>
      <c r="F231" s="182" t="s">
        <v>182</v>
      </c>
      <c r="H231" s="183">
        <v>14.35</v>
      </c>
      <c r="I231" s="184"/>
      <c r="L231" s="180"/>
      <c r="M231" s="185"/>
      <c r="T231" s="186"/>
      <c r="AT231" s="181" t="s">
        <v>153</v>
      </c>
      <c r="AU231" s="181" t="s">
        <v>81</v>
      </c>
      <c r="AV231" s="15" t="s">
        <v>151</v>
      </c>
      <c r="AW231" s="15" t="s">
        <v>28</v>
      </c>
      <c r="AX231" s="15" t="s">
        <v>79</v>
      </c>
      <c r="AY231" s="181" t="s">
        <v>144</v>
      </c>
    </row>
    <row r="232" spans="2:65" s="1" customFormat="1" ht="33" customHeight="1">
      <c r="B232" s="133"/>
      <c r="C232" s="134" t="s">
        <v>286</v>
      </c>
      <c r="D232" s="134" t="s">
        <v>147</v>
      </c>
      <c r="E232" s="135" t="s">
        <v>1431</v>
      </c>
      <c r="F232" s="136" t="s">
        <v>1432</v>
      </c>
      <c r="G232" s="137" t="s">
        <v>171</v>
      </c>
      <c r="H232" s="138">
        <v>2.25</v>
      </c>
      <c r="I232" s="139"/>
      <c r="J232" s="140">
        <f>ROUND(I232*H232,2)</f>
        <v>0</v>
      </c>
      <c r="K232" s="141"/>
      <c r="L232" s="32"/>
      <c r="M232" s="142" t="s">
        <v>1</v>
      </c>
      <c r="N232" s="143" t="s">
        <v>36</v>
      </c>
      <c r="P232" s="144">
        <f>O232*H232</f>
        <v>0</v>
      </c>
      <c r="Q232" s="144">
        <v>5.9709999999999999E-2</v>
      </c>
      <c r="R232" s="144">
        <f>Q232*H232</f>
        <v>0.13434750000000001</v>
      </c>
      <c r="S232" s="144">
        <v>0</v>
      </c>
      <c r="T232" s="145">
        <f>S232*H232</f>
        <v>0</v>
      </c>
      <c r="AR232" s="146" t="s">
        <v>265</v>
      </c>
      <c r="AT232" s="146" t="s">
        <v>147</v>
      </c>
      <c r="AU232" s="146" t="s">
        <v>81</v>
      </c>
      <c r="AY232" s="17" t="s">
        <v>144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79</v>
      </c>
      <c r="BK232" s="147">
        <f>ROUND(I232*H232,2)</f>
        <v>0</v>
      </c>
      <c r="BL232" s="17" t="s">
        <v>265</v>
      </c>
      <c r="BM232" s="146" t="s">
        <v>1433</v>
      </c>
    </row>
    <row r="233" spans="2:65" s="12" customFormat="1">
      <c r="B233" s="148"/>
      <c r="D233" s="149" t="s">
        <v>153</v>
      </c>
      <c r="E233" s="150" t="s">
        <v>1</v>
      </c>
      <c r="F233" s="151" t="s">
        <v>179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1434</v>
      </c>
      <c r="H234" s="158">
        <v>2.25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71</v>
      </c>
      <c r="AY234" s="156" t="s">
        <v>144</v>
      </c>
    </row>
    <row r="235" spans="2:65" s="15" customFormat="1">
      <c r="B235" s="180"/>
      <c r="D235" s="149" t="s">
        <v>153</v>
      </c>
      <c r="E235" s="181" t="s">
        <v>1</v>
      </c>
      <c r="F235" s="182" t="s">
        <v>182</v>
      </c>
      <c r="H235" s="183">
        <v>2.25</v>
      </c>
      <c r="I235" s="184"/>
      <c r="L235" s="180"/>
      <c r="M235" s="185"/>
      <c r="T235" s="186"/>
      <c r="AT235" s="181" t="s">
        <v>153</v>
      </c>
      <c r="AU235" s="181" t="s">
        <v>81</v>
      </c>
      <c r="AV235" s="15" t="s">
        <v>151</v>
      </c>
      <c r="AW235" s="15" t="s">
        <v>28</v>
      </c>
      <c r="AX235" s="15" t="s">
        <v>79</v>
      </c>
      <c r="AY235" s="181" t="s">
        <v>144</v>
      </c>
    </row>
    <row r="236" spans="2:65" s="1" customFormat="1" ht="21.75" customHeight="1">
      <c r="B236" s="133"/>
      <c r="C236" s="134" t="s">
        <v>293</v>
      </c>
      <c r="D236" s="134" t="s">
        <v>147</v>
      </c>
      <c r="E236" s="135" t="s">
        <v>1435</v>
      </c>
      <c r="F236" s="136" t="s">
        <v>1436</v>
      </c>
      <c r="G236" s="137" t="s">
        <v>279</v>
      </c>
      <c r="H236" s="138">
        <v>41.4</v>
      </c>
      <c r="I236" s="139"/>
      <c r="J236" s="140">
        <f>ROUND(I236*H236,2)</f>
        <v>0</v>
      </c>
      <c r="K236" s="141"/>
      <c r="L236" s="32"/>
      <c r="M236" s="142" t="s">
        <v>1</v>
      </c>
      <c r="N236" s="143" t="s">
        <v>36</v>
      </c>
      <c r="P236" s="144">
        <f>O236*H236</f>
        <v>0</v>
      </c>
      <c r="Q236" s="144">
        <v>5.1900000000000002E-3</v>
      </c>
      <c r="R236" s="144">
        <f>Q236*H236</f>
        <v>0.214866</v>
      </c>
      <c r="S236" s="144">
        <v>0</v>
      </c>
      <c r="T236" s="145">
        <f>S236*H236</f>
        <v>0</v>
      </c>
      <c r="AR236" s="146" t="s">
        <v>265</v>
      </c>
      <c r="AT236" s="146" t="s">
        <v>147</v>
      </c>
      <c r="AU236" s="146" t="s">
        <v>81</v>
      </c>
      <c r="AY236" s="17" t="s">
        <v>144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79</v>
      </c>
      <c r="BK236" s="147">
        <f>ROUND(I236*H236,2)</f>
        <v>0</v>
      </c>
      <c r="BL236" s="17" t="s">
        <v>265</v>
      </c>
      <c r="BM236" s="146" t="s">
        <v>1437</v>
      </c>
    </row>
    <row r="237" spans="2:65" s="12" customFormat="1">
      <c r="B237" s="148"/>
      <c r="D237" s="149" t="s">
        <v>153</v>
      </c>
      <c r="E237" s="150" t="s">
        <v>1</v>
      </c>
      <c r="F237" s="151" t="s">
        <v>1438</v>
      </c>
      <c r="H237" s="150" t="s">
        <v>1</v>
      </c>
      <c r="I237" s="152"/>
      <c r="L237" s="148"/>
      <c r="M237" s="153"/>
      <c r="T237" s="154"/>
      <c r="AT237" s="150" t="s">
        <v>153</v>
      </c>
      <c r="AU237" s="150" t="s">
        <v>81</v>
      </c>
      <c r="AV237" s="12" t="s">
        <v>79</v>
      </c>
      <c r="AW237" s="12" t="s">
        <v>28</v>
      </c>
      <c r="AX237" s="12" t="s">
        <v>71</v>
      </c>
      <c r="AY237" s="150" t="s">
        <v>144</v>
      </c>
    </row>
    <row r="238" spans="2:65" s="13" customFormat="1">
      <c r="B238" s="155"/>
      <c r="D238" s="149" t="s">
        <v>153</v>
      </c>
      <c r="E238" s="156" t="s">
        <v>1</v>
      </c>
      <c r="F238" s="157" t="s">
        <v>1439</v>
      </c>
      <c r="H238" s="158">
        <v>14.85</v>
      </c>
      <c r="I238" s="159"/>
      <c r="L238" s="155"/>
      <c r="M238" s="160"/>
      <c r="T238" s="161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71</v>
      </c>
      <c r="AY238" s="156" t="s">
        <v>144</v>
      </c>
    </row>
    <row r="239" spans="2:65" s="12" customFormat="1">
      <c r="B239" s="148"/>
      <c r="D239" s="149" t="s">
        <v>153</v>
      </c>
      <c r="E239" s="150" t="s">
        <v>1</v>
      </c>
      <c r="F239" s="151" t="s">
        <v>179</v>
      </c>
      <c r="H239" s="150" t="s">
        <v>1</v>
      </c>
      <c r="I239" s="152"/>
      <c r="L239" s="148"/>
      <c r="M239" s="153"/>
      <c r="T239" s="154"/>
      <c r="AT239" s="150" t="s">
        <v>153</v>
      </c>
      <c r="AU239" s="150" t="s">
        <v>81</v>
      </c>
      <c r="AV239" s="12" t="s">
        <v>79</v>
      </c>
      <c r="AW239" s="12" t="s">
        <v>28</v>
      </c>
      <c r="AX239" s="12" t="s">
        <v>71</v>
      </c>
      <c r="AY239" s="150" t="s">
        <v>144</v>
      </c>
    </row>
    <row r="240" spans="2:65" s="13" customFormat="1">
      <c r="B240" s="155"/>
      <c r="D240" s="149" t="s">
        <v>153</v>
      </c>
      <c r="E240" s="156" t="s">
        <v>1</v>
      </c>
      <c r="F240" s="157" t="s">
        <v>1440</v>
      </c>
      <c r="H240" s="158">
        <v>26.55</v>
      </c>
      <c r="I240" s="159"/>
      <c r="L240" s="155"/>
      <c r="M240" s="160"/>
      <c r="T240" s="161"/>
      <c r="AT240" s="156" t="s">
        <v>153</v>
      </c>
      <c r="AU240" s="156" t="s">
        <v>81</v>
      </c>
      <c r="AV240" s="13" t="s">
        <v>81</v>
      </c>
      <c r="AW240" s="13" t="s">
        <v>28</v>
      </c>
      <c r="AX240" s="13" t="s">
        <v>71</v>
      </c>
      <c r="AY240" s="156" t="s">
        <v>144</v>
      </c>
    </row>
    <row r="241" spans="2:65" s="15" customFormat="1">
      <c r="B241" s="180"/>
      <c r="D241" s="149" t="s">
        <v>153</v>
      </c>
      <c r="E241" s="181" t="s">
        <v>1</v>
      </c>
      <c r="F241" s="182" t="s">
        <v>182</v>
      </c>
      <c r="H241" s="183">
        <v>41.4</v>
      </c>
      <c r="I241" s="184"/>
      <c r="L241" s="180"/>
      <c r="M241" s="185"/>
      <c r="T241" s="186"/>
      <c r="AT241" s="181" t="s">
        <v>153</v>
      </c>
      <c r="AU241" s="181" t="s">
        <v>81</v>
      </c>
      <c r="AV241" s="15" t="s">
        <v>151</v>
      </c>
      <c r="AW241" s="15" t="s">
        <v>28</v>
      </c>
      <c r="AX241" s="15" t="s">
        <v>79</v>
      </c>
      <c r="AY241" s="181" t="s">
        <v>144</v>
      </c>
    </row>
    <row r="242" spans="2:65" s="1" customFormat="1" ht="44.25" customHeight="1">
      <c r="B242" s="133"/>
      <c r="C242" s="134" t="s">
        <v>298</v>
      </c>
      <c r="D242" s="134" t="s">
        <v>147</v>
      </c>
      <c r="E242" s="135" t="s">
        <v>1441</v>
      </c>
      <c r="F242" s="136" t="s">
        <v>1442</v>
      </c>
      <c r="G242" s="137" t="s">
        <v>171</v>
      </c>
      <c r="H242" s="138">
        <v>17.882999999999999</v>
      </c>
      <c r="I242" s="139"/>
      <c r="J242" s="140">
        <f>ROUND(I242*H242,2)</f>
        <v>0</v>
      </c>
      <c r="K242" s="141"/>
      <c r="L242" s="32"/>
      <c r="M242" s="142" t="s">
        <v>1</v>
      </c>
      <c r="N242" s="143" t="s">
        <v>36</v>
      </c>
      <c r="P242" s="144">
        <f>O242*H242</f>
        <v>0</v>
      </c>
      <c r="Q242" s="144">
        <v>1.7809999999999999E-2</v>
      </c>
      <c r="R242" s="144">
        <f>Q242*H242</f>
        <v>0.31849622999999999</v>
      </c>
      <c r="S242" s="144">
        <v>0</v>
      </c>
      <c r="T242" s="145">
        <f>S242*H242</f>
        <v>0</v>
      </c>
      <c r="AR242" s="146" t="s">
        <v>265</v>
      </c>
      <c r="AT242" s="146" t="s">
        <v>147</v>
      </c>
      <c r="AU242" s="146" t="s">
        <v>81</v>
      </c>
      <c r="AY242" s="17" t="s">
        <v>144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7" t="s">
        <v>79</v>
      </c>
      <c r="BK242" s="147">
        <f>ROUND(I242*H242,2)</f>
        <v>0</v>
      </c>
      <c r="BL242" s="17" t="s">
        <v>265</v>
      </c>
      <c r="BM242" s="146" t="s">
        <v>1443</v>
      </c>
    </row>
    <row r="243" spans="2:65" s="12" customFormat="1">
      <c r="B243" s="148"/>
      <c r="D243" s="149" t="s">
        <v>153</v>
      </c>
      <c r="E243" s="150" t="s">
        <v>1</v>
      </c>
      <c r="F243" s="151" t="s">
        <v>174</v>
      </c>
      <c r="H243" s="150" t="s">
        <v>1</v>
      </c>
      <c r="I243" s="152"/>
      <c r="L243" s="148"/>
      <c r="M243" s="153"/>
      <c r="T243" s="154"/>
      <c r="AT243" s="150" t="s">
        <v>153</v>
      </c>
      <c r="AU243" s="150" t="s">
        <v>81</v>
      </c>
      <c r="AV243" s="12" t="s">
        <v>79</v>
      </c>
      <c r="AW243" s="12" t="s">
        <v>28</v>
      </c>
      <c r="AX243" s="12" t="s">
        <v>71</v>
      </c>
      <c r="AY243" s="150" t="s">
        <v>144</v>
      </c>
    </row>
    <row r="244" spans="2:65" s="13" customFormat="1">
      <c r="B244" s="155"/>
      <c r="D244" s="149" t="s">
        <v>153</v>
      </c>
      <c r="E244" s="156" t="s">
        <v>1</v>
      </c>
      <c r="F244" s="157" t="s">
        <v>1444</v>
      </c>
      <c r="H244" s="158">
        <v>12.263</v>
      </c>
      <c r="I244" s="159"/>
      <c r="L244" s="155"/>
      <c r="M244" s="160"/>
      <c r="T244" s="161"/>
      <c r="AT244" s="156" t="s">
        <v>153</v>
      </c>
      <c r="AU244" s="156" t="s">
        <v>81</v>
      </c>
      <c r="AV244" s="13" t="s">
        <v>81</v>
      </c>
      <c r="AW244" s="13" t="s">
        <v>28</v>
      </c>
      <c r="AX244" s="13" t="s">
        <v>71</v>
      </c>
      <c r="AY244" s="156" t="s">
        <v>144</v>
      </c>
    </row>
    <row r="245" spans="2:65" s="12" customFormat="1">
      <c r="B245" s="148"/>
      <c r="D245" s="149" t="s">
        <v>153</v>
      </c>
      <c r="E245" s="150" t="s">
        <v>1</v>
      </c>
      <c r="F245" s="151" t="s">
        <v>179</v>
      </c>
      <c r="H245" s="150" t="s">
        <v>1</v>
      </c>
      <c r="I245" s="152"/>
      <c r="L245" s="148"/>
      <c r="M245" s="153"/>
      <c r="T245" s="154"/>
      <c r="AT245" s="150" t="s">
        <v>153</v>
      </c>
      <c r="AU245" s="150" t="s">
        <v>81</v>
      </c>
      <c r="AV245" s="12" t="s">
        <v>79</v>
      </c>
      <c r="AW245" s="12" t="s">
        <v>28</v>
      </c>
      <c r="AX245" s="12" t="s">
        <v>71</v>
      </c>
      <c r="AY245" s="150" t="s">
        <v>144</v>
      </c>
    </row>
    <row r="246" spans="2:65" s="13" customFormat="1">
      <c r="B246" s="155"/>
      <c r="D246" s="149" t="s">
        <v>153</v>
      </c>
      <c r="E246" s="156" t="s">
        <v>1</v>
      </c>
      <c r="F246" s="157" t="s">
        <v>1445</v>
      </c>
      <c r="H246" s="158">
        <v>5.62</v>
      </c>
      <c r="I246" s="159"/>
      <c r="L246" s="155"/>
      <c r="M246" s="160"/>
      <c r="T246" s="161"/>
      <c r="AT246" s="156" t="s">
        <v>153</v>
      </c>
      <c r="AU246" s="156" t="s">
        <v>81</v>
      </c>
      <c r="AV246" s="13" t="s">
        <v>81</v>
      </c>
      <c r="AW246" s="13" t="s">
        <v>28</v>
      </c>
      <c r="AX246" s="13" t="s">
        <v>71</v>
      </c>
      <c r="AY246" s="156" t="s">
        <v>144</v>
      </c>
    </row>
    <row r="247" spans="2:65" s="15" customFormat="1">
      <c r="B247" s="180"/>
      <c r="D247" s="149" t="s">
        <v>153</v>
      </c>
      <c r="E247" s="181" t="s">
        <v>1</v>
      </c>
      <c r="F247" s="182" t="s">
        <v>182</v>
      </c>
      <c r="H247" s="183">
        <v>17.882999999999999</v>
      </c>
      <c r="I247" s="184"/>
      <c r="L247" s="180"/>
      <c r="M247" s="185"/>
      <c r="T247" s="186"/>
      <c r="AT247" s="181" t="s">
        <v>153</v>
      </c>
      <c r="AU247" s="181" t="s">
        <v>81</v>
      </c>
      <c r="AV247" s="15" t="s">
        <v>151</v>
      </c>
      <c r="AW247" s="15" t="s">
        <v>28</v>
      </c>
      <c r="AX247" s="15" t="s">
        <v>79</v>
      </c>
      <c r="AY247" s="181" t="s">
        <v>144</v>
      </c>
    </row>
    <row r="248" spans="2:65" s="1" customFormat="1" ht="44.25" customHeight="1">
      <c r="B248" s="133"/>
      <c r="C248" s="134" t="s">
        <v>7</v>
      </c>
      <c r="D248" s="134" t="s">
        <v>147</v>
      </c>
      <c r="E248" s="135" t="s">
        <v>1446</v>
      </c>
      <c r="F248" s="136" t="s">
        <v>1447</v>
      </c>
      <c r="G248" s="137" t="s">
        <v>171</v>
      </c>
      <c r="H248" s="138">
        <v>8.06</v>
      </c>
      <c r="I248" s="139"/>
      <c r="J248" s="140">
        <f>ROUND(I248*H248,2)</f>
        <v>0</v>
      </c>
      <c r="K248" s="141"/>
      <c r="L248" s="32"/>
      <c r="M248" s="142" t="s">
        <v>1</v>
      </c>
      <c r="N248" s="143" t="s">
        <v>36</v>
      </c>
      <c r="P248" s="144">
        <f>O248*H248</f>
        <v>0</v>
      </c>
      <c r="Q248" s="144">
        <v>3.0720000000000001E-2</v>
      </c>
      <c r="R248" s="144">
        <f>Q248*H248</f>
        <v>0.24760320000000002</v>
      </c>
      <c r="S248" s="144">
        <v>0</v>
      </c>
      <c r="T248" s="145">
        <f>S248*H248</f>
        <v>0</v>
      </c>
      <c r="AR248" s="146" t="s">
        <v>265</v>
      </c>
      <c r="AT248" s="146" t="s">
        <v>147</v>
      </c>
      <c r="AU248" s="146" t="s">
        <v>81</v>
      </c>
      <c r="AY248" s="17" t="s">
        <v>144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7" t="s">
        <v>79</v>
      </c>
      <c r="BK248" s="147">
        <f>ROUND(I248*H248,2)</f>
        <v>0</v>
      </c>
      <c r="BL248" s="17" t="s">
        <v>265</v>
      </c>
      <c r="BM248" s="146" t="s">
        <v>1448</v>
      </c>
    </row>
    <row r="249" spans="2:65" s="12" customFormat="1">
      <c r="B249" s="148"/>
      <c r="D249" s="149" t="s">
        <v>153</v>
      </c>
      <c r="E249" s="150" t="s">
        <v>1</v>
      </c>
      <c r="F249" s="151" t="s">
        <v>174</v>
      </c>
      <c r="H249" s="150" t="s">
        <v>1</v>
      </c>
      <c r="I249" s="152"/>
      <c r="L249" s="148"/>
      <c r="M249" s="153"/>
      <c r="T249" s="154"/>
      <c r="AT249" s="150" t="s">
        <v>153</v>
      </c>
      <c r="AU249" s="150" t="s">
        <v>81</v>
      </c>
      <c r="AV249" s="12" t="s">
        <v>79</v>
      </c>
      <c r="AW249" s="12" t="s">
        <v>28</v>
      </c>
      <c r="AX249" s="12" t="s">
        <v>71</v>
      </c>
      <c r="AY249" s="150" t="s">
        <v>144</v>
      </c>
    </row>
    <row r="250" spans="2:65" s="13" customFormat="1">
      <c r="B250" s="155"/>
      <c r="D250" s="149" t="s">
        <v>153</v>
      </c>
      <c r="E250" s="156" t="s">
        <v>1</v>
      </c>
      <c r="F250" s="157" t="s">
        <v>1449</v>
      </c>
      <c r="H250" s="158">
        <v>3.64</v>
      </c>
      <c r="I250" s="159"/>
      <c r="L250" s="155"/>
      <c r="M250" s="160"/>
      <c r="T250" s="161"/>
      <c r="AT250" s="156" t="s">
        <v>153</v>
      </c>
      <c r="AU250" s="156" t="s">
        <v>81</v>
      </c>
      <c r="AV250" s="13" t="s">
        <v>81</v>
      </c>
      <c r="AW250" s="13" t="s">
        <v>28</v>
      </c>
      <c r="AX250" s="13" t="s">
        <v>71</v>
      </c>
      <c r="AY250" s="156" t="s">
        <v>144</v>
      </c>
    </row>
    <row r="251" spans="2:65" s="12" customFormat="1">
      <c r="B251" s="148"/>
      <c r="D251" s="149" t="s">
        <v>153</v>
      </c>
      <c r="E251" s="150" t="s">
        <v>1</v>
      </c>
      <c r="F251" s="151" t="s">
        <v>179</v>
      </c>
      <c r="H251" s="150" t="s">
        <v>1</v>
      </c>
      <c r="I251" s="152"/>
      <c r="L251" s="148"/>
      <c r="M251" s="153"/>
      <c r="T251" s="154"/>
      <c r="AT251" s="150" t="s">
        <v>153</v>
      </c>
      <c r="AU251" s="150" t="s">
        <v>81</v>
      </c>
      <c r="AV251" s="12" t="s">
        <v>79</v>
      </c>
      <c r="AW251" s="12" t="s">
        <v>28</v>
      </c>
      <c r="AX251" s="12" t="s">
        <v>71</v>
      </c>
      <c r="AY251" s="150" t="s">
        <v>144</v>
      </c>
    </row>
    <row r="252" spans="2:65" s="13" customFormat="1">
      <c r="B252" s="155"/>
      <c r="D252" s="149" t="s">
        <v>153</v>
      </c>
      <c r="E252" s="156" t="s">
        <v>1</v>
      </c>
      <c r="F252" s="157" t="s">
        <v>1450</v>
      </c>
      <c r="H252" s="158">
        <v>4.42</v>
      </c>
      <c r="I252" s="159"/>
      <c r="L252" s="155"/>
      <c r="M252" s="160"/>
      <c r="T252" s="161"/>
      <c r="AT252" s="156" t="s">
        <v>153</v>
      </c>
      <c r="AU252" s="156" t="s">
        <v>81</v>
      </c>
      <c r="AV252" s="13" t="s">
        <v>81</v>
      </c>
      <c r="AW252" s="13" t="s">
        <v>28</v>
      </c>
      <c r="AX252" s="13" t="s">
        <v>71</v>
      </c>
      <c r="AY252" s="156" t="s">
        <v>144</v>
      </c>
    </row>
    <row r="253" spans="2:65" s="15" customFormat="1">
      <c r="B253" s="180"/>
      <c r="D253" s="149" t="s">
        <v>153</v>
      </c>
      <c r="E253" s="181" t="s">
        <v>1</v>
      </c>
      <c r="F253" s="182" t="s">
        <v>182</v>
      </c>
      <c r="H253" s="183">
        <v>8.06</v>
      </c>
      <c r="I253" s="184"/>
      <c r="L253" s="180"/>
      <c r="M253" s="185"/>
      <c r="T253" s="186"/>
      <c r="AT253" s="181" t="s">
        <v>153</v>
      </c>
      <c r="AU253" s="181" t="s">
        <v>81</v>
      </c>
      <c r="AV253" s="15" t="s">
        <v>151</v>
      </c>
      <c r="AW253" s="15" t="s">
        <v>28</v>
      </c>
      <c r="AX253" s="15" t="s">
        <v>79</v>
      </c>
      <c r="AY253" s="181" t="s">
        <v>144</v>
      </c>
    </row>
    <row r="254" spans="2:65" s="1" customFormat="1" ht="24.2" customHeight="1">
      <c r="B254" s="133"/>
      <c r="C254" s="134" t="s">
        <v>308</v>
      </c>
      <c r="D254" s="134" t="s">
        <v>147</v>
      </c>
      <c r="E254" s="135" t="s">
        <v>1451</v>
      </c>
      <c r="F254" s="136" t="s">
        <v>1452</v>
      </c>
      <c r="G254" s="137" t="s">
        <v>171</v>
      </c>
      <c r="H254" s="138">
        <v>5.89</v>
      </c>
      <c r="I254" s="139"/>
      <c r="J254" s="140">
        <f>ROUND(I254*H254,2)</f>
        <v>0</v>
      </c>
      <c r="K254" s="141"/>
      <c r="L254" s="32"/>
      <c r="M254" s="142" t="s">
        <v>1</v>
      </c>
      <c r="N254" s="143" t="s">
        <v>36</v>
      </c>
      <c r="P254" s="144">
        <f>O254*H254</f>
        <v>0</v>
      </c>
      <c r="Q254" s="144">
        <v>1.259E-2</v>
      </c>
      <c r="R254" s="144">
        <f>Q254*H254</f>
        <v>7.4155100000000002E-2</v>
      </c>
      <c r="S254" s="144">
        <v>0</v>
      </c>
      <c r="T254" s="145">
        <f>S254*H254</f>
        <v>0</v>
      </c>
      <c r="AR254" s="146" t="s">
        <v>265</v>
      </c>
      <c r="AT254" s="146" t="s">
        <v>147</v>
      </c>
      <c r="AU254" s="146" t="s">
        <v>81</v>
      </c>
      <c r="AY254" s="17" t="s">
        <v>144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7" t="s">
        <v>79</v>
      </c>
      <c r="BK254" s="147">
        <f>ROUND(I254*H254,2)</f>
        <v>0</v>
      </c>
      <c r="BL254" s="17" t="s">
        <v>265</v>
      </c>
      <c r="BM254" s="146" t="s">
        <v>1453</v>
      </c>
    </row>
    <row r="255" spans="2:65" s="12" customFormat="1">
      <c r="B255" s="148"/>
      <c r="D255" s="149" t="s">
        <v>153</v>
      </c>
      <c r="E255" s="150" t="s">
        <v>1</v>
      </c>
      <c r="F255" s="151" t="s">
        <v>174</v>
      </c>
      <c r="H255" s="150" t="s">
        <v>1</v>
      </c>
      <c r="I255" s="152"/>
      <c r="L255" s="148"/>
      <c r="M255" s="153"/>
      <c r="T255" s="154"/>
      <c r="AT255" s="150" t="s">
        <v>153</v>
      </c>
      <c r="AU255" s="150" t="s">
        <v>81</v>
      </c>
      <c r="AV255" s="12" t="s">
        <v>79</v>
      </c>
      <c r="AW255" s="12" t="s">
        <v>28</v>
      </c>
      <c r="AX255" s="12" t="s">
        <v>71</v>
      </c>
      <c r="AY255" s="150" t="s">
        <v>144</v>
      </c>
    </row>
    <row r="256" spans="2:65" s="12" customFormat="1">
      <c r="B256" s="148"/>
      <c r="D256" s="149" t="s">
        <v>153</v>
      </c>
      <c r="E256" s="150" t="s">
        <v>1</v>
      </c>
      <c r="F256" s="151" t="s">
        <v>270</v>
      </c>
      <c r="H256" s="150" t="s">
        <v>1</v>
      </c>
      <c r="I256" s="152"/>
      <c r="L256" s="148"/>
      <c r="M256" s="153"/>
      <c r="T256" s="154"/>
      <c r="AT256" s="150" t="s">
        <v>153</v>
      </c>
      <c r="AU256" s="150" t="s">
        <v>81</v>
      </c>
      <c r="AV256" s="12" t="s">
        <v>79</v>
      </c>
      <c r="AW256" s="12" t="s">
        <v>28</v>
      </c>
      <c r="AX256" s="12" t="s">
        <v>71</v>
      </c>
      <c r="AY256" s="150" t="s">
        <v>144</v>
      </c>
    </row>
    <row r="257" spans="2:65" s="13" customFormat="1">
      <c r="B257" s="155"/>
      <c r="D257" s="149" t="s">
        <v>153</v>
      </c>
      <c r="E257" s="156" t="s">
        <v>1</v>
      </c>
      <c r="F257" s="157" t="s">
        <v>1454</v>
      </c>
      <c r="H257" s="158">
        <v>2.65</v>
      </c>
      <c r="I257" s="159"/>
      <c r="L257" s="155"/>
      <c r="M257" s="160"/>
      <c r="T257" s="161"/>
      <c r="AT257" s="156" t="s">
        <v>153</v>
      </c>
      <c r="AU257" s="156" t="s">
        <v>81</v>
      </c>
      <c r="AV257" s="13" t="s">
        <v>81</v>
      </c>
      <c r="AW257" s="13" t="s">
        <v>28</v>
      </c>
      <c r="AX257" s="13" t="s">
        <v>71</v>
      </c>
      <c r="AY257" s="156" t="s">
        <v>144</v>
      </c>
    </row>
    <row r="258" spans="2:65" s="14" customFormat="1">
      <c r="B258" s="173"/>
      <c r="D258" s="149" t="s">
        <v>153</v>
      </c>
      <c r="E258" s="174" t="s">
        <v>1</v>
      </c>
      <c r="F258" s="175" t="s">
        <v>178</v>
      </c>
      <c r="H258" s="176">
        <v>2.65</v>
      </c>
      <c r="I258" s="177"/>
      <c r="L258" s="173"/>
      <c r="M258" s="178"/>
      <c r="T258" s="179"/>
      <c r="AT258" s="174" t="s">
        <v>153</v>
      </c>
      <c r="AU258" s="174" t="s">
        <v>81</v>
      </c>
      <c r="AV258" s="14" t="s">
        <v>145</v>
      </c>
      <c r="AW258" s="14" t="s">
        <v>28</v>
      </c>
      <c r="AX258" s="14" t="s">
        <v>71</v>
      </c>
      <c r="AY258" s="174" t="s">
        <v>144</v>
      </c>
    </row>
    <row r="259" spans="2:65" s="12" customFormat="1">
      <c r="B259" s="148"/>
      <c r="D259" s="149" t="s">
        <v>153</v>
      </c>
      <c r="E259" s="150" t="s">
        <v>1</v>
      </c>
      <c r="F259" s="151" t="s">
        <v>179</v>
      </c>
      <c r="H259" s="150" t="s">
        <v>1</v>
      </c>
      <c r="I259" s="152"/>
      <c r="L259" s="148"/>
      <c r="M259" s="153"/>
      <c r="T259" s="154"/>
      <c r="AT259" s="150" t="s">
        <v>153</v>
      </c>
      <c r="AU259" s="150" t="s">
        <v>81</v>
      </c>
      <c r="AV259" s="12" t="s">
        <v>79</v>
      </c>
      <c r="AW259" s="12" t="s">
        <v>28</v>
      </c>
      <c r="AX259" s="12" t="s">
        <v>71</v>
      </c>
      <c r="AY259" s="150" t="s">
        <v>144</v>
      </c>
    </row>
    <row r="260" spans="2:65" s="12" customFormat="1">
      <c r="B260" s="148"/>
      <c r="D260" s="149" t="s">
        <v>153</v>
      </c>
      <c r="E260" s="150" t="s">
        <v>1</v>
      </c>
      <c r="F260" s="151" t="s">
        <v>272</v>
      </c>
      <c r="H260" s="150" t="s">
        <v>1</v>
      </c>
      <c r="I260" s="152"/>
      <c r="L260" s="148"/>
      <c r="M260" s="153"/>
      <c r="T260" s="154"/>
      <c r="AT260" s="150" t="s">
        <v>153</v>
      </c>
      <c r="AU260" s="150" t="s">
        <v>81</v>
      </c>
      <c r="AV260" s="12" t="s">
        <v>79</v>
      </c>
      <c r="AW260" s="12" t="s">
        <v>28</v>
      </c>
      <c r="AX260" s="12" t="s">
        <v>71</v>
      </c>
      <c r="AY260" s="150" t="s">
        <v>144</v>
      </c>
    </row>
    <row r="261" spans="2:65" s="13" customFormat="1">
      <c r="B261" s="155"/>
      <c r="D261" s="149" t="s">
        <v>153</v>
      </c>
      <c r="E261" s="156" t="s">
        <v>1</v>
      </c>
      <c r="F261" s="157" t="s">
        <v>1455</v>
      </c>
      <c r="H261" s="158">
        <v>3.24</v>
      </c>
      <c r="I261" s="159"/>
      <c r="L261" s="155"/>
      <c r="M261" s="160"/>
      <c r="T261" s="161"/>
      <c r="AT261" s="156" t="s">
        <v>153</v>
      </c>
      <c r="AU261" s="156" t="s">
        <v>81</v>
      </c>
      <c r="AV261" s="13" t="s">
        <v>81</v>
      </c>
      <c r="AW261" s="13" t="s">
        <v>28</v>
      </c>
      <c r="AX261" s="13" t="s">
        <v>71</v>
      </c>
      <c r="AY261" s="156" t="s">
        <v>144</v>
      </c>
    </row>
    <row r="262" spans="2:65" s="14" customFormat="1">
      <c r="B262" s="173"/>
      <c r="D262" s="149" t="s">
        <v>153</v>
      </c>
      <c r="E262" s="174" t="s">
        <v>1</v>
      </c>
      <c r="F262" s="175" t="s">
        <v>178</v>
      </c>
      <c r="H262" s="176">
        <v>3.24</v>
      </c>
      <c r="I262" s="177"/>
      <c r="L262" s="173"/>
      <c r="M262" s="178"/>
      <c r="T262" s="179"/>
      <c r="AT262" s="174" t="s">
        <v>153</v>
      </c>
      <c r="AU262" s="174" t="s">
        <v>81</v>
      </c>
      <c r="AV262" s="14" t="s">
        <v>145</v>
      </c>
      <c r="AW262" s="14" t="s">
        <v>28</v>
      </c>
      <c r="AX262" s="14" t="s">
        <v>71</v>
      </c>
      <c r="AY262" s="174" t="s">
        <v>144</v>
      </c>
    </row>
    <row r="263" spans="2:65" s="15" customFormat="1">
      <c r="B263" s="180"/>
      <c r="D263" s="149" t="s">
        <v>153</v>
      </c>
      <c r="E263" s="181" t="s">
        <v>1</v>
      </c>
      <c r="F263" s="182" t="s">
        <v>182</v>
      </c>
      <c r="H263" s="183">
        <v>5.89</v>
      </c>
      <c r="I263" s="184"/>
      <c r="L263" s="180"/>
      <c r="M263" s="185"/>
      <c r="T263" s="186"/>
      <c r="AT263" s="181" t="s">
        <v>153</v>
      </c>
      <c r="AU263" s="181" t="s">
        <v>81</v>
      </c>
      <c r="AV263" s="15" t="s">
        <v>151</v>
      </c>
      <c r="AW263" s="15" t="s">
        <v>28</v>
      </c>
      <c r="AX263" s="15" t="s">
        <v>79</v>
      </c>
      <c r="AY263" s="181" t="s">
        <v>144</v>
      </c>
    </row>
    <row r="264" spans="2:65" s="1" customFormat="1" ht="16.5" customHeight="1">
      <c r="B264" s="133"/>
      <c r="C264" s="134" t="s">
        <v>315</v>
      </c>
      <c r="D264" s="134" t="s">
        <v>147</v>
      </c>
      <c r="E264" s="135" t="s">
        <v>1456</v>
      </c>
      <c r="F264" s="136" t="s">
        <v>1457</v>
      </c>
      <c r="G264" s="137" t="s">
        <v>171</v>
      </c>
      <c r="H264" s="138">
        <v>6.3579999999999997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36</v>
      </c>
      <c r="P264" s="144">
        <f>O264*H264</f>
        <v>0</v>
      </c>
      <c r="Q264" s="144">
        <v>1E-4</v>
      </c>
      <c r="R264" s="144">
        <f>Q264*H264</f>
        <v>6.3579999999999995E-4</v>
      </c>
      <c r="S264" s="144">
        <v>0</v>
      </c>
      <c r="T264" s="145">
        <f>S264*H264</f>
        <v>0</v>
      </c>
      <c r="AR264" s="146" t="s">
        <v>265</v>
      </c>
      <c r="AT264" s="146" t="s">
        <v>147</v>
      </c>
      <c r="AU264" s="146" t="s">
        <v>81</v>
      </c>
      <c r="AY264" s="17" t="s">
        <v>144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79</v>
      </c>
      <c r="BK264" s="147">
        <f>ROUND(I264*H264,2)</f>
        <v>0</v>
      </c>
      <c r="BL264" s="17" t="s">
        <v>265</v>
      </c>
      <c r="BM264" s="146" t="s">
        <v>1458</v>
      </c>
    </row>
    <row r="265" spans="2:65" s="13" customFormat="1">
      <c r="B265" s="155"/>
      <c r="D265" s="149" t="s">
        <v>153</v>
      </c>
      <c r="E265" s="156" t="s">
        <v>1</v>
      </c>
      <c r="F265" s="157" t="s">
        <v>1459</v>
      </c>
      <c r="H265" s="158">
        <v>6.3579999999999997</v>
      </c>
      <c r="I265" s="159"/>
      <c r="L265" s="155"/>
      <c r="M265" s="160"/>
      <c r="T265" s="161"/>
      <c r="AT265" s="156" t="s">
        <v>153</v>
      </c>
      <c r="AU265" s="156" t="s">
        <v>81</v>
      </c>
      <c r="AV265" s="13" t="s">
        <v>81</v>
      </c>
      <c r="AW265" s="13" t="s">
        <v>28</v>
      </c>
      <c r="AX265" s="13" t="s">
        <v>79</v>
      </c>
      <c r="AY265" s="156" t="s">
        <v>144</v>
      </c>
    </row>
    <row r="266" spans="2:65" s="1" customFormat="1" ht="21.75" customHeight="1">
      <c r="B266" s="133"/>
      <c r="C266" s="134" t="s">
        <v>321</v>
      </c>
      <c r="D266" s="134" t="s">
        <v>147</v>
      </c>
      <c r="E266" s="135" t="s">
        <v>1460</v>
      </c>
      <c r="F266" s="136" t="s">
        <v>1461</v>
      </c>
      <c r="G266" s="137" t="s">
        <v>171</v>
      </c>
      <c r="H266" s="138">
        <v>6.3579999999999997</v>
      </c>
      <c r="I266" s="139"/>
      <c r="J266" s="140">
        <f>ROUND(I266*H266,2)</f>
        <v>0</v>
      </c>
      <c r="K266" s="141"/>
      <c r="L266" s="32"/>
      <c r="M266" s="142" t="s">
        <v>1</v>
      </c>
      <c r="N266" s="143" t="s">
        <v>36</v>
      </c>
      <c r="P266" s="144">
        <f>O266*H266</f>
        <v>0</v>
      </c>
      <c r="Q266" s="144">
        <v>6.9999999999999999E-4</v>
      </c>
      <c r="R266" s="144">
        <f>Q266*H266</f>
        <v>4.4505999999999999E-3</v>
      </c>
      <c r="S266" s="144">
        <v>0</v>
      </c>
      <c r="T266" s="145">
        <f>S266*H266</f>
        <v>0</v>
      </c>
      <c r="AR266" s="146" t="s">
        <v>265</v>
      </c>
      <c r="AT266" s="146" t="s">
        <v>147</v>
      </c>
      <c r="AU266" s="146" t="s">
        <v>81</v>
      </c>
      <c r="AY266" s="17" t="s">
        <v>144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79</v>
      </c>
      <c r="BK266" s="147">
        <f>ROUND(I266*H266,2)</f>
        <v>0</v>
      </c>
      <c r="BL266" s="17" t="s">
        <v>265</v>
      </c>
      <c r="BM266" s="146" t="s">
        <v>1462</v>
      </c>
    </row>
    <row r="267" spans="2:65" s="1" customFormat="1" ht="21.75" customHeight="1">
      <c r="B267" s="133"/>
      <c r="C267" s="134" t="s">
        <v>326</v>
      </c>
      <c r="D267" s="134" t="s">
        <v>147</v>
      </c>
      <c r="E267" s="135" t="s">
        <v>1463</v>
      </c>
      <c r="F267" s="136" t="s">
        <v>1464</v>
      </c>
      <c r="G267" s="137" t="s">
        <v>279</v>
      </c>
      <c r="H267" s="138">
        <v>1.17</v>
      </c>
      <c r="I267" s="139"/>
      <c r="J267" s="140">
        <f>ROUND(I267*H267,2)</f>
        <v>0</v>
      </c>
      <c r="K267" s="141"/>
      <c r="L267" s="32"/>
      <c r="M267" s="142" t="s">
        <v>1</v>
      </c>
      <c r="N267" s="143" t="s">
        <v>36</v>
      </c>
      <c r="P267" s="144">
        <f>O267*H267</f>
        <v>0</v>
      </c>
      <c r="Q267" s="144">
        <v>5.1500000000000001E-3</v>
      </c>
      <c r="R267" s="144">
        <f>Q267*H267</f>
        <v>6.0254999999999996E-3</v>
      </c>
      <c r="S267" s="144">
        <v>0</v>
      </c>
      <c r="T267" s="145">
        <f>S267*H267</f>
        <v>0</v>
      </c>
      <c r="AR267" s="146" t="s">
        <v>265</v>
      </c>
      <c r="AT267" s="146" t="s">
        <v>147</v>
      </c>
      <c r="AU267" s="146" t="s">
        <v>81</v>
      </c>
      <c r="AY267" s="17" t="s">
        <v>144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79</v>
      </c>
      <c r="BK267" s="147">
        <f>ROUND(I267*H267,2)</f>
        <v>0</v>
      </c>
      <c r="BL267" s="17" t="s">
        <v>265</v>
      </c>
      <c r="BM267" s="146" t="s">
        <v>1465</v>
      </c>
    </row>
    <row r="268" spans="2:65" s="12" customFormat="1">
      <c r="B268" s="148"/>
      <c r="D268" s="149" t="s">
        <v>153</v>
      </c>
      <c r="E268" s="150" t="s">
        <v>1</v>
      </c>
      <c r="F268" s="151" t="s">
        <v>1466</v>
      </c>
      <c r="H268" s="150" t="s">
        <v>1</v>
      </c>
      <c r="I268" s="152"/>
      <c r="L268" s="148"/>
      <c r="M268" s="153"/>
      <c r="T268" s="154"/>
      <c r="AT268" s="150" t="s">
        <v>153</v>
      </c>
      <c r="AU268" s="150" t="s">
        <v>81</v>
      </c>
      <c r="AV268" s="12" t="s">
        <v>79</v>
      </c>
      <c r="AW268" s="12" t="s">
        <v>28</v>
      </c>
      <c r="AX268" s="12" t="s">
        <v>71</v>
      </c>
      <c r="AY268" s="150" t="s">
        <v>144</v>
      </c>
    </row>
    <row r="269" spans="2:65" s="13" customFormat="1">
      <c r="B269" s="155"/>
      <c r="D269" s="149" t="s">
        <v>153</v>
      </c>
      <c r="E269" s="156" t="s">
        <v>1</v>
      </c>
      <c r="F269" s="157" t="s">
        <v>1467</v>
      </c>
      <c r="H269" s="158">
        <v>1.17</v>
      </c>
      <c r="I269" s="159"/>
      <c r="L269" s="155"/>
      <c r="M269" s="160"/>
      <c r="T269" s="161"/>
      <c r="AT269" s="156" t="s">
        <v>153</v>
      </c>
      <c r="AU269" s="156" t="s">
        <v>81</v>
      </c>
      <c r="AV269" s="13" t="s">
        <v>81</v>
      </c>
      <c r="AW269" s="13" t="s">
        <v>28</v>
      </c>
      <c r="AX269" s="13" t="s">
        <v>79</v>
      </c>
      <c r="AY269" s="156" t="s">
        <v>144</v>
      </c>
    </row>
    <row r="270" spans="2:65" s="1" customFormat="1" ht="24.2" customHeight="1">
      <c r="B270" s="133"/>
      <c r="C270" s="134" t="s">
        <v>330</v>
      </c>
      <c r="D270" s="134" t="s">
        <v>147</v>
      </c>
      <c r="E270" s="135" t="s">
        <v>1468</v>
      </c>
      <c r="F270" s="136" t="s">
        <v>1469</v>
      </c>
      <c r="G270" s="137" t="s">
        <v>318</v>
      </c>
      <c r="H270" s="138">
        <v>1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36</v>
      </c>
      <c r="P270" s="144">
        <f>O270*H270</f>
        <v>0</v>
      </c>
      <c r="Q270" s="144">
        <v>3.0000000000000001E-5</v>
      </c>
      <c r="R270" s="144">
        <f>Q270*H270</f>
        <v>3.0000000000000001E-5</v>
      </c>
      <c r="S270" s="144">
        <v>0</v>
      </c>
      <c r="T270" s="145">
        <f>S270*H270</f>
        <v>0</v>
      </c>
      <c r="AR270" s="146" t="s">
        <v>265</v>
      </c>
      <c r="AT270" s="146" t="s">
        <v>147</v>
      </c>
      <c r="AU270" s="146" t="s">
        <v>81</v>
      </c>
      <c r="AY270" s="17" t="s">
        <v>144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79</v>
      </c>
      <c r="BK270" s="147">
        <f>ROUND(I270*H270,2)</f>
        <v>0</v>
      </c>
      <c r="BL270" s="17" t="s">
        <v>265</v>
      </c>
      <c r="BM270" s="146" t="s">
        <v>1470</v>
      </c>
    </row>
    <row r="271" spans="2:65" s="1" customFormat="1" ht="24.2" customHeight="1">
      <c r="B271" s="133"/>
      <c r="C271" s="162" t="s">
        <v>334</v>
      </c>
      <c r="D271" s="162" t="s">
        <v>163</v>
      </c>
      <c r="E271" s="163" t="s">
        <v>1471</v>
      </c>
      <c r="F271" s="164" t="s">
        <v>1472</v>
      </c>
      <c r="G271" s="165" t="s">
        <v>318</v>
      </c>
      <c r="H271" s="166">
        <v>1</v>
      </c>
      <c r="I271" s="167"/>
      <c r="J271" s="168">
        <f>ROUND(I271*H271,2)</f>
        <v>0</v>
      </c>
      <c r="K271" s="169"/>
      <c r="L271" s="170"/>
      <c r="M271" s="171" t="s">
        <v>1</v>
      </c>
      <c r="N271" s="172" t="s">
        <v>36</v>
      </c>
      <c r="P271" s="144">
        <f>O271*H271</f>
        <v>0</v>
      </c>
      <c r="Q271" s="144">
        <v>4.1999999999999997E-3</v>
      </c>
      <c r="R271" s="144">
        <f>Q271*H271</f>
        <v>4.1999999999999997E-3</v>
      </c>
      <c r="S271" s="144">
        <v>0</v>
      </c>
      <c r="T271" s="145">
        <f>S271*H271</f>
        <v>0</v>
      </c>
      <c r="AR271" s="146" t="s">
        <v>355</v>
      </c>
      <c r="AT271" s="146" t="s">
        <v>163</v>
      </c>
      <c r="AU271" s="146" t="s">
        <v>81</v>
      </c>
      <c r="AY271" s="17" t="s">
        <v>144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79</v>
      </c>
      <c r="BK271" s="147">
        <f>ROUND(I271*H271,2)</f>
        <v>0</v>
      </c>
      <c r="BL271" s="17" t="s">
        <v>265</v>
      </c>
      <c r="BM271" s="146" t="s">
        <v>1473</v>
      </c>
    </row>
    <row r="272" spans="2:65" s="1" customFormat="1" ht="21.75" customHeight="1">
      <c r="B272" s="133"/>
      <c r="C272" s="134" t="s">
        <v>338</v>
      </c>
      <c r="D272" s="134" t="s">
        <v>147</v>
      </c>
      <c r="E272" s="135" t="s">
        <v>1474</v>
      </c>
      <c r="F272" s="136" t="s">
        <v>1475</v>
      </c>
      <c r="G272" s="137" t="s">
        <v>318</v>
      </c>
      <c r="H272" s="138">
        <v>6</v>
      </c>
      <c r="I272" s="139"/>
      <c r="J272" s="140">
        <f>ROUND(I272*H272,2)</f>
        <v>0</v>
      </c>
      <c r="K272" s="141"/>
      <c r="L272" s="32"/>
      <c r="M272" s="142" t="s">
        <v>1</v>
      </c>
      <c r="N272" s="143" t="s">
        <v>36</v>
      </c>
      <c r="P272" s="144">
        <f>O272*H272</f>
        <v>0</v>
      </c>
      <c r="Q272" s="144">
        <v>2.2000000000000001E-4</v>
      </c>
      <c r="R272" s="144">
        <f>Q272*H272</f>
        <v>1.32E-3</v>
      </c>
      <c r="S272" s="144">
        <v>0</v>
      </c>
      <c r="T272" s="145">
        <f>S272*H272</f>
        <v>0</v>
      </c>
      <c r="AR272" s="146" t="s">
        <v>265</v>
      </c>
      <c r="AT272" s="146" t="s">
        <v>147</v>
      </c>
      <c r="AU272" s="146" t="s">
        <v>81</v>
      </c>
      <c r="AY272" s="17" t="s">
        <v>144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7" t="s">
        <v>79</v>
      </c>
      <c r="BK272" s="147">
        <f>ROUND(I272*H272,2)</f>
        <v>0</v>
      </c>
      <c r="BL272" s="17" t="s">
        <v>265</v>
      </c>
      <c r="BM272" s="146" t="s">
        <v>1476</v>
      </c>
    </row>
    <row r="273" spans="2:65" s="12" customFormat="1">
      <c r="B273" s="148"/>
      <c r="D273" s="149" t="s">
        <v>153</v>
      </c>
      <c r="E273" s="150" t="s">
        <v>1</v>
      </c>
      <c r="F273" s="151" t="s">
        <v>500</v>
      </c>
      <c r="H273" s="150" t="s">
        <v>1</v>
      </c>
      <c r="I273" s="152"/>
      <c r="L273" s="148"/>
      <c r="M273" s="153"/>
      <c r="T273" s="154"/>
      <c r="AT273" s="150" t="s">
        <v>153</v>
      </c>
      <c r="AU273" s="150" t="s">
        <v>81</v>
      </c>
      <c r="AV273" s="12" t="s">
        <v>79</v>
      </c>
      <c r="AW273" s="12" t="s">
        <v>28</v>
      </c>
      <c r="AX273" s="12" t="s">
        <v>71</v>
      </c>
      <c r="AY273" s="150" t="s">
        <v>144</v>
      </c>
    </row>
    <row r="274" spans="2:65" s="12" customFormat="1">
      <c r="B274" s="148"/>
      <c r="D274" s="149" t="s">
        <v>153</v>
      </c>
      <c r="E274" s="150" t="s">
        <v>1</v>
      </c>
      <c r="F274" s="151" t="s">
        <v>1477</v>
      </c>
      <c r="H274" s="150" t="s">
        <v>1</v>
      </c>
      <c r="I274" s="152"/>
      <c r="L274" s="148"/>
      <c r="M274" s="153"/>
      <c r="T274" s="154"/>
      <c r="AT274" s="150" t="s">
        <v>153</v>
      </c>
      <c r="AU274" s="150" t="s">
        <v>81</v>
      </c>
      <c r="AV274" s="12" t="s">
        <v>79</v>
      </c>
      <c r="AW274" s="12" t="s">
        <v>28</v>
      </c>
      <c r="AX274" s="12" t="s">
        <v>71</v>
      </c>
      <c r="AY274" s="150" t="s">
        <v>144</v>
      </c>
    </row>
    <row r="275" spans="2:65" s="13" customFormat="1">
      <c r="B275" s="155"/>
      <c r="D275" s="149" t="s">
        <v>153</v>
      </c>
      <c r="E275" s="156" t="s">
        <v>1</v>
      </c>
      <c r="F275" s="157" t="s">
        <v>79</v>
      </c>
      <c r="H275" s="158">
        <v>1</v>
      </c>
      <c r="I275" s="159"/>
      <c r="L275" s="155"/>
      <c r="M275" s="160"/>
      <c r="T275" s="161"/>
      <c r="AT275" s="156" t="s">
        <v>153</v>
      </c>
      <c r="AU275" s="156" t="s">
        <v>81</v>
      </c>
      <c r="AV275" s="13" t="s">
        <v>81</v>
      </c>
      <c r="AW275" s="13" t="s">
        <v>28</v>
      </c>
      <c r="AX275" s="13" t="s">
        <v>71</v>
      </c>
      <c r="AY275" s="156" t="s">
        <v>144</v>
      </c>
    </row>
    <row r="276" spans="2:65" s="12" customFormat="1">
      <c r="B276" s="148"/>
      <c r="D276" s="149" t="s">
        <v>153</v>
      </c>
      <c r="E276" s="150" t="s">
        <v>1</v>
      </c>
      <c r="F276" s="151" t="s">
        <v>1478</v>
      </c>
      <c r="H276" s="150" t="s">
        <v>1</v>
      </c>
      <c r="I276" s="152"/>
      <c r="L276" s="148"/>
      <c r="M276" s="153"/>
      <c r="T276" s="154"/>
      <c r="AT276" s="150" t="s">
        <v>153</v>
      </c>
      <c r="AU276" s="150" t="s">
        <v>81</v>
      </c>
      <c r="AV276" s="12" t="s">
        <v>79</v>
      </c>
      <c r="AW276" s="12" t="s">
        <v>28</v>
      </c>
      <c r="AX276" s="12" t="s">
        <v>71</v>
      </c>
      <c r="AY276" s="150" t="s">
        <v>144</v>
      </c>
    </row>
    <row r="277" spans="2:65" s="13" customFormat="1">
      <c r="B277" s="155"/>
      <c r="D277" s="149" t="s">
        <v>153</v>
      </c>
      <c r="E277" s="156" t="s">
        <v>1</v>
      </c>
      <c r="F277" s="157" t="s">
        <v>79</v>
      </c>
      <c r="H277" s="158">
        <v>1</v>
      </c>
      <c r="I277" s="159"/>
      <c r="L277" s="155"/>
      <c r="M277" s="160"/>
      <c r="T277" s="161"/>
      <c r="AT277" s="156" t="s">
        <v>153</v>
      </c>
      <c r="AU277" s="156" t="s">
        <v>81</v>
      </c>
      <c r="AV277" s="13" t="s">
        <v>81</v>
      </c>
      <c r="AW277" s="13" t="s">
        <v>28</v>
      </c>
      <c r="AX277" s="13" t="s">
        <v>71</v>
      </c>
      <c r="AY277" s="156" t="s">
        <v>144</v>
      </c>
    </row>
    <row r="278" spans="2:65" s="12" customFormat="1">
      <c r="B278" s="148"/>
      <c r="D278" s="149" t="s">
        <v>153</v>
      </c>
      <c r="E278" s="150" t="s">
        <v>1</v>
      </c>
      <c r="F278" s="151" t="s">
        <v>179</v>
      </c>
      <c r="H278" s="150" t="s">
        <v>1</v>
      </c>
      <c r="I278" s="152"/>
      <c r="L278" s="148"/>
      <c r="M278" s="153"/>
      <c r="T278" s="154"/>
      <c r="AT278" s="150" t="s">
        <v>153</v>
      </c>
      <c r="AU278" s="150" t="s">
        <v>81</v>
      </c>
      <c r="AV278" s="12" t="s">
        <v>79</v>
      </c>
      <c r="AW278" s="12" t="s">
        <v>28</v>
      </c>
      <c r="AX278" s="12" t="s">
        <v>71</v>
      </c>
      <c r="AY278" s="150" t="s">
        <v>144</v>
      </c>
    </row>
    <row r="279" spans="2:65" s="12" customFormat="1">
      <c r="B279" s="148"/>
      <c r="D279" s="149" t="s">
        <v>153</v>
      </c>
      <c r="E279" s="150" t="s">
        <v>1</v>
      </c>
      <c r="F279" s="151" t="s">
        <v>1479</v>
      </c>
      <c r="H279" s="150" t="s">
        <v>1</v>
      </c>
      <c r="I279" s="152"/>
      <c r="L279" s="148"/>
      <c r="M279" s="153"/>
      <c r="T279" s="154"/>
      <c r="AT279" s="150" t="s">
        <v>153</v>
      </c>
      <c r="AU279" s="150" t="s">
        <v>81</v>
      </c>
      <c r="AV279" s="12" t="s">
        <v>79</v>
      </c>
      <c r="AW279" s="12" t="s">
        <v>28</v>
      </c>
      <c r="AX279" s="12" t="s">
        <v>71</v>
      </c>
      <c r="AY279" s="150" t="s">
        <v>144</v>
      </c>
    </row>
    <row r="280" spans="2:65" s="13" customFormat="1">
      <c r="B280" s="155"/>
      <c r="D280" s="149" t="s">
        <v>153</v>
      </c>
      <c r="E280" s="156" t="s">
        <v>1</v>
      </c>
      <c r="F280" s="157" t="s">
        <v>151</v>
      </c>
      <c r="H280" s="158">
        <v>4</v>
      </c>
      <c r="I280" s="159"/>
      <c r="L280" s="155"/>
      <c r="M280" s="160"/>
      <c r="T280" s="161"/>
      <c r="AT280" s="156" t="s">
        <v>153</v>
      </c>
      <c r="AU280" s="156" t="s">
        <v>81</v>
      </c>
      <c r="AV280" s="13" t="s">
        <v>81</v>
      </c>
      <c r="AW280" s="13" t="s">
        <v>28</v>
      </c>
      <c r="AX280" s="13" t="s">
        <v>71</v>
      </c>
      <c r="AY280" s="156" t="s">
        <v>144</v>
      </c>
    </row>
    <row r="281" spans="2:65" s="15" customFormat="1">
      <c r="B281" s="180"/>
      <c r="D281" s="149" t="s">
        <v>153</v>
      </c>
      <c r="E281" s="181" t="s">
        <v>1</v>
      </c>
      <c r="F281" s="182" t="s">
        <v>182</v>
      </c>
      <c r="H281" s="183">
        <v>6</v>
      </c>
      <c r="I281" s="184"/>
      <c r="L281" s="180"/>
      <c r="M281" s="185"/>
      <c r="T281" s="186"/>
      <c r="AT281" s="181" t="s">
        <v>153</v>
      </c>
      <c r="AU281" s="181" t="s">
        <v>81</v>
      </c>
      <c r="AV281" s="15" t="s">
        <v>151</v>
      </c>
      <c r="AW281" s="15" t="s">
        <v>28</v>
      </c>
      <c r="AX281" s="15" t="s">
        <v>79</v>
      </c>
      <c r="AY281" s="181" t="s">
        <v>144</v>
      </c>
    </row>
    <row r="282" spans="2:65" s="1" customFormat="1" ht="33" customHeight="1">
      <c r="B282" s="133"/>
      <c r="C282" s="162" t="s">
        <v>342</v>
      </c>
      <c r="D282" s="162" t="s">
        <v>163</v>
      </c>
      <c r="E282" s="163" t="s">
        <v>1480</v>
      </c>
      <c r="F282" s="164" t="s">
        <v>1481</v>
      </c>
      <c r="G282" s="165" t="s">
        <v>318</v>
      </c>
      <c r="H282" s="166">
        <v>1</v>
      </c>
      <c r="I282" s="167"/>
      <c r="J282" s="168">
        <f>ROUND(I282*H282,2)</f>
        <v>0</v>
      </c>
      <c r="K282" s="169"/>
      <c r="L282" s="170"/>
      <c r="M282" s="171" t="s">
        <v>1</v>
      </c>
      <c r="N282" s="172" t="s">
        <v>36</v>
      </c>
      <c r="P282" s="144">
        <f>O282*H282</f>
        <v>0</v>
      </c>
      <c r="Q282" s="144">
        <v>1.201E-2</v>
      </c>
      <c r="R282" s="144">
        <f>Q282*H282</f>
        <v>1.201E-2</v>
      </c>
      <c r="S282" s="144">
        <v>0</v>
      </c>
      <c r="T282" s="145">
        <f>S282*H282</f>
        <v>0</v>
      </c>
      <c r="AR282" s="146" t="s">
        <v>355</v>
      </c>
      <c r="AT282" s="146" t="s">
        <v>163</v>
      </c>
      <c r="AU282" s="146" t="s">
        <v>81</v>
      </c>
      <c r="AY282" s="17" t="s">
        <v>144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7" t="s">
        <v>79</v>
      </c>
      <c r="BK282" s="147">
        <f>ROUND(I282*H282,2)</f>
        <v>0</v>
      </c>
      <c r="BL282" s="17" t="s">
        <v>265</v>
      </c>
      <c r="BM282" s="146" t="s">
        <v>1482</v>
      </c>
    </row>
    <row r="283" spans="2:65" s="12" customFormat="1">
      <c r="B283" s="148"/>
      <c r="D283" s="149" t="s">
        <v>153</v>
      </c>
      <c r="E283" s="150" t="s">
        <v>1</v>
      </c>
      <c r="F283" s="151" t="s">
        <v>500</v>
      </c>
      <c r="H283" s="150" t="s">
        <v>1</v>
      </c>
      <c r="I283" s="152"/>
      <c r="L283" s="148"/>
      <c r="M283" s="153"/>
      <c r="T283" s="154"/>
      <c r="AT283" s="150" t="s">
        <v>153</v>
      </c>
      <c r="AU283" s="150" t="s">
        <v>81</v>
      </c>
      <c r="AV283" s="12" t="s">
        <v>79</v>
      </c>
      <c r="AW283" s="12" t="s">
        <v>28</v>
      </c>
      <c r="AX283" s="12" t="s">
        <v>71</v>
      </c>
      <c r="AY283" s="150" t="s">
        <v>144</v>
      </c>
    </row>
    <row r="284" spans="2:65" s="12" customFormat="1">
      <c r="B284" s="148"/>
      <c r="D284" s="149" t="s">
        <v>153</v>
      </c>
      <c r="E284" s="150" t="s">
        <v>1</v>
      </c>
      <c r="F284" s="151" t="s">
        <v>1477</v>
      </c>
      <c r="H284" s="150" t="s">
        <v>1</v>
      </c>
      <c r="I284" s="152"/>
      <c r="L284" s="148"/>
      <c r="M284" s="153"/>
      <c r="T284" s="154"/>
      <c r="AT284" s="150" t="s">
        <v>153</v>
      </c>
      <c r="AU284" s="150" t="s">
        <v>81</v>
      </c>
      <c r="AV284" s="12" t="s">
        <v>79</v>
      </c>
      <c r="AW284" s="12" t="s">
        <v>28</v>
      </c>
      <c r="AX284" s="12" t="s">
        <v>71</v>
      </c>
      <c r="AY284" s="150" t="s">
        <v>144</v>
      </c>
    </row>
    <row r="285" spans="2:65" s="13" customFormat="1">
      <c r="B285" s="155"/>
      <c r="D285" s="149" t="s">
        <v>153</v>
      </c>
      <c r="E285" s="156" t="s">
        <v>1</v>
      </c>
      <c r="F285" s="157" t="s">
        <v>79</v>
      </c>
      <c r="H285" s="158">
        <v>1</v>
      </c>
      <c r="I285" s="159"/>
      <c r="L285" s="155"/>
      <c r="M285" s="160"/>
      <c r="T285" s="161"/>
      <c r="AT285" s="156" t="s">
        <v>153</v>
      </c>
      <c r="AU285" s="156" t="s">
        <v>81</v>
      </c>
      <c r="AV285" s="13" t="s">
        <v>81</v>
      </c>
      <c r="AW285" s="13" t="s">
        <v>28</v>
      </c>
      <c r="AX285" s="13" t="s">
        <v>71</v>
      </c>
      <c r="AY285" s="156" t="s">
        <v>144</v>
      </c>
    </row>
    <row r="286" spans="2:65" s="15" customFormat="1">
      <c r="B286" s="180"/>
      <c r="D286" s="149" t="s">
        <v>153</v>
      </c>
      <c r="E286" s="181" t="s">
        <v>1</v>
      </c>
      <c r="F286" s="182" t="s">
        <v>182</v>
      </c>
      <c r="H286" s="183">
        <v>1</v>
      </c>
      <c r="I286" s="184"/>
      <c r="L286" s="180"/>
      <c r="M286" s="185"/>
      <c r="T286" s="186"/>
      <c r="AT286" s="181" t="s">
        <v>153</v>
      </c>
      <c r="AU286" s="181" t="s">
        <v>81</v>
      </c>
      <c r="AV286" s="15" t="s">
        <v>151</v>
      </c>
      <c r="AW286" s="15" t="s">
        <v>28</v>
      </c>
      <c r="AX286" s="15" t="s">
        <v>79</v>
      </c>
      <c r="AY286" s="181" t="s">
        <v>144</v>
      </c>
    </row>
    <row r="287" spans="2:65" s="1" customFormat="1" ht="33" customHeight="1">
      <c r="B287" s="133"/>
      <c r="C287" s="162" t="s">
        <v>346</v>
      </c>
      <c r="D287" s="162" t="s">
        <v>163</v>
      </c>
      <c r="E287" s="163" t="s">
        <v>1483</v>
      </c>
      <c r="F287" s="164" t="s">
        <v>1484</v>
      </c>
      <c r="G287" s="165" t="s">
        <v>318</v>
      </c>
      <c r="H287" s="166">
        <v>5</v>
      </c>
      <c r="I287" s="167"/>
      <c r="J287" s="168">
        <f>ROUND(I287*H287,2)</f>
        <v>0</v>
      </c>
      <c r="K287" s="169"/>
      <c r="L287" s="170"/>
      <c r="M287" s="171" t="s">
        <v>1</v>
      </c>
      <c r="N287" s="172" t="s">
        <v>36</v>
      </c>
      <c r="P287" s="144">
        <f>O287*H287</f>
        <v>0</v>
      </c>
      <c r="Q287" s="144">
        <v>1.225E-2</v>
      </c>
      <c r="R287" s="144">
        <f>Q287*H287</f>
        <v>6.1249999999999999E-2</v>
      </c>
      <c r="S287" s="144">
        <v>0</v>
      </c>
      <c r="T287" s="145">
        <f>S287*H287</f>
        <v>0</v>
      </c>
      <c r="AR287" s="146" t="s">
        <v>355</v>
      </c>
      <c r="AT287" s="146" t="s">
        <v>163</v>
      </c>
      <c r="AU287" s="146" t="s">
        <v>81</v>
      </c>
      <c r="AY287" s="17" t="s">
        <v>144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79</v>
      </c>
      <c r="BK287" s="147">
        <f>ROUND(I287*H287,2)</f>
        <v>0</v>
      </c>
      <c r="BL287" s="17" t="s">
        <v>265</v>
      </c>
      <c r="BM287" s="146" t="s">
        <v>1485</v>
      </c>
    </row>
    <row r="288" spans="2:65" s="12" customFormat="1">
      <c r="B288" s="148"/>
      <c r="D288" s="149" t="s">
        <v>153</v>
      </c>
      <c r="E288" s="150" t="s">
        <v>1</v>
      </c>
      <c r="F288" s="151" t="s">
        <v>500</v>
      </c>
      <c r="H288" s="150" t="s">
        <v>1</v>
      </c>
      <c r="I288" s="152"/>
      <c r="L288" s="148"/>
      <c r="M288" s="153"/>
      <c r="T288" s="154"/>
      <c r="AT288" s="150" t="s">
        <v>153</v>
      </c>
      <c r="AU288" s="150" t="s">
        <v>81</v>
      </c>
      <c r="AV288" s="12" t="s">
        <v>79</v>
      </c>
      <c r="AW288" s="12" t="s">
        <v>28</v>
      </c>
      <c r="AX288" s="12" t="s">
        <v>71</v>
      </c>
      <c r="AY288" s="150" t="s">
        <v>144</v>
      </c>
    </row>
    <row r="289" spans="2:65" s="12" customFormat="1">
      <c r="B289" s="148"/>
      <c r="D289" s="149" t="s">
        <v>153</v>
      </c>
      <c r="E289" s="150" t="s">
        <v>1</v>
      </c>
      <c r="F289" s="151" t="s">
        <v>1478</v>
      </c>
      <c r="H289" s="150" t="s">
        <v>1</v>
      </c>
      <c r="I289" s="152"/>
      <c r="L289" s="148"/>
      <c r="M289" s="153"/>
      <c r="T289" s="154"/>
      <c r="AT289" s="150" t="s">
        <v>153</v>
      </c>
      <c r="AU289" s="150" t="s">
        <v>81</v>
      </c>
      <c r="AV289" s="12" t="s">
        <v>79</v>
      </c>
      <c r="AW289" s="12" t="s">
        <v>28</v>
      </c>
      <c r="AX289" s="12" t="s">
        <v>71</v>
      </c>
      <c r="AY289" s="150" t="s">
        <v>144</v>
      </c>
    </row>
    <row r="290" spans="2:65" s="13" customFormat="1">
      <c r="B290" s="155"/>
      <c r="D290" s="149" t="s">
        <v>153</v>
      </c>
      <c r="E290" s="156" t="s">
        <v>1</v>
      </c>
      <c r="F290" s="157" t="s">
        <v>79</v>
      </c>
      <c r="H290" s="158">
        <v>1</v>
      </c>
      <c r="I290" s="159"/>
      <c r="L290" s="155"/>
      <c r="M290" s="160"/>
      <c r="T290" s="161"/>
      <c r="AT290" s="156" t="s">
        <v>153</v>
      </c>
      <c r="AU290" s="156" t="s">
        <v>81</v>
      </c>
      <c r="AV290" s="13" t="s">
        <v>81</v>
      </c>
      <c r="AW290" s="13" t="s">
        <v>28</v>
      </c>
      <c r="AX290" s="13" t="s">
        <v>71</v>
      </c>
      <c r="AY290" s="156" t="s">
        <v>144</v>
      </c>
    </row>
    <row r="291" spans="2:65" s="12" customFormat="1">
      <c r="B291" s="148"/>
      <c r="D291" s="149" t="s">
        <v>153</v>
      </c>
      <c r="E291" s="150" t="s">
        <v>1</v>
      </c>
      <c r="F291" s="151" t="s">
        <v>179</v>
      </c>
      <c r="H291" s="150" t="s">
        <v>1</v>
      </c>
      <c r="I291" s="152"/>
      <c r="L291" s="148"/>
      <c r="M291" s="153"/>
      <c r="T291" s="154"/>
      <c r="AT291" s="150" t="s">
        <v>153</v>
      </c>
      <c r="AU291" s="150" t="s">
        <v>81</v>
      </c>
      <c r="AV291" s="12" t="s">
        <v>79</v>
      </c>
      <c r="AW291" s="12" t="s">
        <v>28</v>
      </c>
      <c r="AX291" s="12" t="s">
        <v>71</v>
      </c>
      <c r="AY291" s="150" t="s">
        <v>144</v>
      </c>
    </row>
    <row r="292" spans="2:65" s="12" customFormat="1">
      <c r="B292" s="148"/>
      <c r="D292" s="149" t="s">
        <v>153</v>
      </c>
      <c r="E292" s="150" t="s">
        <v>1</v>
      </c>
      <c r="F292" s="151" t="s">
        <v>1479</v>
      </c>
      <c r="H292" s="150" t="s">
        <v>1</v>
      </c>
      <c r="I292" s="152"/>
      <c r="L292" s="148"/>
      <c r="M292" s="153"/>
      <c r="T292" s="154"/>
      <c r="AT292" s="150" t="s">
        <v>153</v>
      </c>
      <c r="AU292" s="150" t="s">
        <v>81</v>
      </c>
      <c r="AV292" s="12" t="s">
        <v>79</v>
      </c>
      <c r="AW292" s="12" t="s">
        <v>28</v>
      </c>
      <c r="AX292" s="12" t="s">
        <v>71</v>
      </c>
      <c r="AY292" s="150" t="s">
        <v>144</v>
      </c>
    </row>
    <row r="293" spans="2:65" s="13" customFormat="1">
      <c r="B293" s="155"/>
      <c r="D293" s="149" t="s">
        <v>153</v>
      </c>
      <c r="E293" s="156" t="s">
        <v>1</v>
      </c>
      <c r="F293" s="157" t="s">
        <v>151</v>
      </c>
      <c r="H293" s="158">
        <v>4</v>
      </c>
      <c r="I293" s="159"/>
      <c r="L293" s="155"/>
      <c r="M293" s="160"/>
      <c r="T293" s="161"/>
      <c r="AT293" s="156" t="s">
        <v>153</v>
      </c>
      <c r="AU293" s="156" t="s">
        <v>81</v>
      </c>
      <c r="AV293" s="13" t="s">
        <v>81</v>
      </c>
      <c r="AW293" s="13" t="s">
        <v>28</v>
      </c>
      <c r="AX293" s="13" t="s">
        <v>71</v>
      </c>
      <c r="AY293" s="156" t="s">
        <v>144</v>
      </c>
    </row>
    <row r="294" spans="2:65" s="15" customFormat="1">
      <c r="B294" s="180"/>
      <c r="D294" s="149" t="s">
        <v>153</v>
      </c>
      <c r="E294" s="181" t="s">
        <v>1</v>
      </c>
      <c r="F294" s="182" t="s">
        <v>182</v>
      </c>
      <c r="H294" s="183">
        <v>5</v>
      </c>
      <c r="I294" s="184"/>
      <c r="L294" s="180"/>
      <c r="M294" s="185"/>
      <c r="T294" s="186"/>
      <c r="AT294" s="181" t="s">
        <v>153</v>
      </c>
      <c r="AU294" s="181" t="s">
        <v>81</v>
      </c>
      <c r="AV294" s="15" t="s">
        <v>151</v>
      </c>
      <c r="AW294" s="15" t="s">
        <v>28</v>
      </c>
      <c r="AX294" s="15" t="s">
        <v>79</v>
      </c>
      <c r="AY294" s="181" t="s">
        <v>144</v>
      </c>
    </row>
    <row r="295" spans="2:65" s="1" customFormat="1" ht="33" customHeight="1">
      <c r="B295" s="133"/>
      <c r="C295" s="134" t="s">
        <v>351</v>
      </c>
      <c r="D295" s="134" t="s">
        <v>147</v>
      </c>
      <c r="E295" s="135" t="s">
        <v>1486</v>
      </c>
      <c r="F295" s="136" t="s">
        <v>1487</v>
      </c>
      <c r="G295" s="137" t="s">
        <v>171</v>
      </c>
      <c r="H295" s="138">
        <v>21.125</v>
      </c>
      <c r="I295" s="139"/>
      <c r="J295" s="140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2.8819999999999998E-2</v>
      </c>
      <c r="R295" s="144">
        <f>Q295*H295</f>
        <v>0.60882249999999993</v>
      </c>
      <c r="S295" s="144">
        <v>0</v>
      </c>
      <c r="T295" s="145">
        <f>S295*H295</f>
        <v>0</v>
      </c>
      <c r="AR295" s="146" t="s">
        <v>265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265</v>
      </c>
      <c r="BM295" s="146" t="s">
        <v>1488</v>
      </c>
    </row>
    <row r="296" spans="2:65" s="12" customFormat="1">
      <c r="B296" s="148"/>
      <c r="D296" s="149" t="s">
        <v>153</v>
      </c>
      <c r="E296" s="150" t="s">
        <v>1</v>
      </c>
      <c r="F296" s="151" t="s">
        <v>174</v>
      </c>
      <c r="H296" s="150" t="s">
        <v>1</v>
      </c>
      <c r="I296" s="152"/>
      <c r="L296" s="148"/>
      <c r="M296" s="153"/>
      <c r="T296" s="154"/>
      <c r="AT296" s="150" t="s">
        <v>153</v>
      </c>
      <c r="AU296" s="150" t="s">
        <v>81</v>
      </c>
      <c r="AV296" s="12" t="s">
        <v>79</v>
      </c>
      <c r="AW296" s="12" t="s">
        <v>28</v>
      </c>
      <c r="AX296" s="12" t="s">
        <v>71</v>
      </c>
      <c r="AY296" s="150" t="s">
        <v>144</v>
      </c>
    </row>
    <row r="297" spans="2:65" s="13" customFormat="1">
      <c r="B297" s="155"/>
      <c r="D297" s="149" t="s">
        <v>153</v>
      </c>
      <c r="E297" s="156" t="s">
        <v>1</v>
      </c>
      <c r="F297" s="157" t="s">
        <v>1489</v>
      </c>
      <c r="H297" s="158">
        <v>16.125</v>
      </c>
      <c r="I297" s="159"/>
      <c r="L297" s="155"/>
      <c r="M297" s="160"/>
      <c r="T297" s="161"/>
      <c r="AT297" s="156" t="s">
        <v>153</v>
      </c>
      <c r="AU297" s="156" t="s">
        <v>81</v>
      </c>
      <c r="AV297" s="13" t="s">
        <v>81</v>
      </c>
      <c r="AW297" s="13" t="s">
        <v>28</v>
      </c>
      <c r="AX297" s="13" t="s">
        <v>71</v>
      </c>
      <c r="AY297" s="156" t="s">
        <v>144</v>
      </c>
    </row>
    <row r="298" spans="2:65" s="12" customFormat="1">
      <c r="B298" s="148"/>
      <c r="D298" s="149" t="s">
        <v>153</v>
      </c>
      <c r="E298" s="150" t="s">
        <v>1</v>
      </c>
      <c r="F298" s="151" t="s">
        <v>179</v>
      </c>
      <c r="H298" s="150" t="s">
        <v>1</v>
      </c>
      <c r="I298" s="152"/>
      <c r="L298" s="148"/>
      <c r="M298" s="153"/>
      <c r="T298" s="154"/>
      <c r="AT298" s="150" t="s">
        <v>153</v>
      </c>
      <c r="AU298" s="150" t="s">
        <v>81</v>
      </c>
      <c r="AV298" s="12" t="s">
        <v>79</v>
      </c>
      <c r="AW298" s="12" t="s">
        <v>28</v>
      </c>
      <c r="AX298" s="12" t="s">
        <v>71</v>
      </c>
      <c r="AY298" s="150" t="s">
        <v>144</v>
      </c>
    </row>
    <row r="299" spans="2:65" s="13" customFormat="1">
      <c r="B299" s="155"/>
      <c r="D299" s="149" t="s">
        <v>153</v>
      </c>
      <c r="E299" s="156" t="s">
        <v>1</v>
      </c>
      <c r="F299" s="157" t="s">
        <v>1490</v>
      </c>
      <c r="H299" s="158">
        <v>5</v>
      </c>
      <c r="I299" s="159"/>
      <c r="L299" s="155"/>
      <c r="M299" s="160"/>
      <c r="T299" s="161"/>
      <c r="AT299" s="156" t="s">
        <v>153</v>
      </c>
      <c r="AU299" s="156" t="s">
        <v>81</v>
      </c>
      <c r="AV299" s="13" t="s">
        <v>81</v>
      </c>
      <c r="AW299" s="13" t="s">
        <v>28</v>
      </c>
      <c r="AX299" s="13" t="s">
        <v>71</v>
      </c>
      <c r="AY299" s="156" t="s">
        <v>144</v>
      </c>
    </row>
    <row r="300" spans="2:65" s="15" customFormat="1">
      <c r="B300" s="180"/>
      <c r="D300" s="149" t="s">
        <v>153</v>
      </c>
      <c r="E300" s="181" t="s">
        <v>1</v>
      </c>
      <c r="F300" s="182" t="s">
        <v>182</v>
      </c>
      <c r="H300" s="183">
        <v>21.125</v>
      </c>
      <c r="I300" s="184"/>
      <c r="L300" s="180"/>
      <c r="M300" s="185"/>
      <c r="T300" s="186"/>
      <c r="AT300" s="181" t="s">
        <v>153</v>
      </c>
      <c r="AU300" s="181" t="s">
        <v>81</v>
      </c>
      <c r="AV300" s="15" t="s">
        <v>151</v>
      </c>
      <c r="AW300" s="15" t="s">
        <v>28</v>
      </c>
      <c r="AX300" s="15" t="s">
        <v>79</v>
      </c>
      <c r="AY300" s="181" t="s">
        <v>144</v>
      </c>
    </row>
    <row r="301" spans="2:65" s="1" customFormat="1" ht="37.9" customHeight="1">
      <c r="B301" s="133"/>
      <c r="C301" s="134" t="s">
        <v>355</v>
      </c>
      <c r="D301" s="134" t="s">
        <v>147</v>
      </c>
      <c r="E301" s="135" t="s">
        <v>1491</v>
      </c>
      <c r="F301" s="136" t="s">
        <v>1492</v>
      </c>
      <c r="G301" s="137" t="s">
        <v>171</v>
      </c>
      <c r="H301" s="138">
        <v>11.5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36</v>
      </c>
      <c r="P301" s="144">
        <f>O301*H301</f>
        <v>0</v>
      </c>
      <c r="Q301" s="144">
        <v>1.8120000000000001E-2</v>
      </c>
      <c r="R301" s="144">
        <f>Q301*H301</f>
        <v>0.20838000000000001</v>
      </c>
      <c r="S301" s="144">
        <v>0</v>
      </c>
      <c r="T301" s="145">
        <f>S301*H301</f>
        <v>0</v>
      </c>
      <c r="AR301" s="146" t="s">
        <v>265</v>
      </c>
      <c r="AT301" s="146" t="s">
        <v>147</v>
      </c>
      <c r="AU301" s="146" t="s">
        <v>81</v>
      </c>
      <c r="AY301" s="17" t="s">
        <v>144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79</v>
      </c>
      <c r="BK301" s="147">
        <f>ROUND(I301*H301,2)</f>
        <v>0</v>
      </c>
      <c r="BL301" s="17" t="s">
        <v>265</v>
      </c>
      <c r="BM301" s="146" t="s">
        <v>1493</v>
      </c>
    </row>
    <row r="302" spans="2:65" s="12" customFormat="1">
      <c r="B302" s="148"/>
      <c r="D302" s="149" t="s">
        <v>153</v>
      </c>
      <c r="E302" s="150" t="s">
        <v>1</v>
      </c>
      <c r="F302" s="151" t="s">
        <v>174</v>
      </c>
      <c r="H302" s="150" t="s">
        <v>1</v>
      </c>
      <c r="I302" s="152"/>
      <c r="L302" s="148"/>
      <c r="M302" s="153"/>
      <c r="T302" s="154"/>
      <c r="AT302" s="150" t="s">
        <v>153</v>
      </c>
      <c r="AU302" s="150" t="s">
        <v>81</v>
      </c>
      <c r="AV302" s="12" t="s">
        <v>79</v>
      </c>
      <c r="AW302" s="12" t="s">
        <v>28</v>
      </c>
      <c r="AX302" s="12" t="s">
        <v>71</v>
      </c>
      <c r="AY302" s="150" t="s">
        <v>144</v>
      </c>
    </row>
    <row r="303" spans="2:65" s="13" customFormat="1">
      <c r="B303" s="155"/>
      <c r="D303" s="149" t="s">
        <v>153</v>
      </c>
      <c r="E303" s="156" t="s">
        <v>1</v>
      </c>
      <c r="F303" s="157" t="s">
        <v>1494</v>
      </c>
      <c r="H303" s="158">
        <v>4.125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71</v>
      </c>
      <c r="AY303" s="156" t="s">
        <v>144</v>
      </c>
    </row>
    <row r="304" spans="2:65" s="12" customFormat="1">
      <c r="B304" s="148"/>
      <c r="D304" s="149" t="s">
        <v>153</v>
      </c>
      <c r="E304" s="150" t="s">
        <v>1</v>
      </c>
      <c r="F304" s="151" t="s">
        <v>179</v>
      </c>
      <c r="H304" s="150" t="s">
        <v>1</v>
      </c>
      <c r="I304" s="152"/>
      <c r="L304" s="148"/>
      <c r="M304" s="153"/>
      <c r="T304" s="154"/>
      <c r="AT304" s="150" t="s">
        <v>153</v>
      </c>
      <c r="AU304" s="150" t="s">
        <v>81</v>
      </c>
      <c r="AV304" s="12" t="s">
        <v>79</v>
      </c>
      <c r="AW304" s="12" t="s">
        <v>28</v>
      </c>
      <c r="AX304" s="12" t="s">
        <v>71</v>
      </c>
      <c r="AY304" s="150" t="s">
        <v>144</v>
      </c>
    </row>
    <row r="305" spans="2:65" s="13" customFormat="1">
      <c r="B305" s="155"/>
      <c r="D305" s="149" t="s">
        <v>153</v>
      </c>
      <c r="E305" s="156" t="s">
        <v>1</v>
      </c>
      <c r="F305" s="157" t="s">
        <v>1495</v>
      </c>
      <c r="H305" s="158">
        <v>7.375</v>
      </c>
      <c r="I305" s="159"/>
      <c r="L305" s="155"/>
      <c r="M305" s="160"/>
      <c r="T305" s="161"/>
      <c r="AT305" s="156" t="s">
        <v>153</v>
      </c>
      <c r="AU305" s="156" t="s">
        <v>81</v>
      </c>
      <c r="AV305" s="13" t="s">
        <v>81</v>
      </c>
      <c r="AW305" s="13" t="s">
        <v>28</v>
      </c>
      <c r="AX305" s="13" t="s">
        <v>71</v>
      </c>
      <c r="AY305" s="156" t="s">
        <v>144</v>
      </c>
    </row>
    <row r="306" spans="2:65" s="15" customFormat="1">
      <c r="B306" s="180"/>
      <c r="D306" s="149" t="s">
        <v>153</v>
      </c>
      <c r="E306" s="181" t="s">
        <v>1</v>
      </c>
      <c r="F306" s="182" t="s">
        <v>182</v>
      </c>
      <c r="H306" s="183">
        <v>11.5</v>
      </c>
      <c r="I306" s="184"/>
      <c r="L306" s="180"/>
      <c r="M306" s="185"/>
      <c r="T306" s="186"/>
      <c r="AT306" s="181" t="s">
        <v>153</v>
      </c>
      <c r="AU306" s="181" t="s">
        <v>81</v>
      </c>
      <c r="AV306" s="15" t="s">
        <v>151</v>
      </c>
      <c r="AW306" s="15" t="s">
        <v>28</v>
      </c>
      <c r="AX306" s="15" t="s">
        <v>79</v>
      </c>
      <c r="AY306" s="181" t="s">
        <v>144</v>
      </c>
    </row>
    <row r="307" spans="2:65" s="1" customFormat="1" ht="24.2" customHeight="1">
      <c r="B307" s="133"/>
      <c r="C307" s="134" t="s">
        <v>360</v>
      </c>
      <c r="D307" s="134" t="s">
        <v>147</v>
      </c>
      <c r="E307" s="135" t="s">
        <v>1496</v>
      </c>
      <c r="F307" s="136" t="s">
        <v>1497</v>
      </c>
      <c r="G307" s="137" t="s">
        <v>171</v>
      </c>
      <c r="H307" s="138">
        <v>25.6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36</v>
      </c>
      <c r="P307" s="144">
        <f>O307*H307</f>
        <v>0</v>
      </c>
      <c r="Q307" s="144">
        <v>2.0119999999999999E-2</v>
      </c>
      <c r="R307" s="144">
        <f>Q307*H307</f>
        <v>0.51507199999999997</v>
      </c>
      <c r="S307" s="144">
        <v>0</v>
      </c>
      <c r="T307" s="145">
        <f>S307*H307</f>
        <v>0</v>
      </c>
      <c r="AR307" s="146" t="s">
        <v>265</v>
      </c>
      <c r="AT307" s="146" t="s">
        <v>147</v>
      </c>
      <c r="AU307" s="146" t="s">
        <v>81</v>
      </c>
      <c r="AY307" s="17" t="s">
        <v>144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79</v>
      </c>
      <c r="BK307" s="147">
        <f>ROUND(I307*H307,2)</f>
        <v>0</v>
      </c>
      <c r="BL307" s="17" t="s">
        <v>265</v>
      </c>
      <c r="BM307" s="146" t="s">
        <v>1498</v>
      </c>
    </row>
    <row r="308" spans="2:65" s="12" customFormat="1">
      <c r="B308" s="148"/>
      <c r="D308" s="149" t="s">
        <v>153</v>
      </c>
      <c r="E308" s="150" t="s">
        <v>1</v>
      </c>
      <c r="F308" s="151" t="s">
        <v>174</v>
      </c>
      <c r="H308" s="150" t="s">
        <v>1</v>
      </c>
      <c r="I308" s="152"/>
      <c r="L308" s="148"/>
      <c r="M308" s="153"/>
      <c r="T308" s="154"/>
      <c r="AT308" s="150" t="s">
        <v>153</v>
      </c>
      <c r="AU308" s="150" t="s">
        <v>81</v>
      </c>
      <c r="AV308" s="12" t="s">
        <v>79</v>
      </c>
      <c r="AW308" s="12" t="s">
        <v>28</v>
      </c>
      <c r="AX308" s="12" t="s">
        <v>71</v>
      </c>
      <c r="AY308" s="150" t="s">
        <v>144</v>
      </c>
    </row>
    <row r="309" spans="2:65" s="13" customFormat="1">
      <c r="B309" s="155"/>
      <c r="D309" s="149" t="s">
        <v>153</v>
      </c>
      <c r="E309" s="156" t="s">
        <v>1</v>
      </c>
      <c r="F309" s="157" t="s">
        <v>1499</v>
      </c>
      <c r="H309" s="158">
        <v>12.8</v>
      </c>
      <c r="I309" s="159"/>
      <c r="L309" s="155"/>
      <c r="M309" s="160"/>
      <c r="T309" s="161"/>
      <c r="AT309" s="156" t="s">
        <v>153</v>
      </c>
      <c r="AU309" s="156" t="s">
        <v>81</v>
      </c>
      <c r="AV309" s="13" t="s">
        <v>81</v>
      </c>
      <c r="AW309" s="13" t="s">
        <v>28</v>
      </c>
      <c r="AX309" s="13" t="s">
        <v>71</v>
      </c>
      <c r="AY309" s="156" t="s">
        <v>144</v>
      </c>
    </row>
    <row r="310" spans="2:65" s="12" customFormat="1">
      <c r="B310" s="148"/>
      <c r="D310" s="149" t="s">
        <v>153</v>
      </c>
      <c r="E310" s="150" t="s">
        <v>1</v>
      </c>
      <c r="F310" s="151" t="s">
        <v>179</v>
      </c>
      <c r="H310" s="150" t="s">
        <v>1</v>
      </c>
      <c r="I310" s="152"/>
      <c r="L310" s="148"/>
      <c r="M310" s="153"/>
      <c r="T310" s="154"/>
      <c r="AT310" s="150" t="s">
        <v>153</v>
      </c>
      <c r="AU310" s="150" t="s">
        <v>81</v>
      </c>
      <c r="AV310" s="12" t="s">
        <v>79</v>
      </c>
      <c r="AW310" s="12" t="s">
        <v>28</v>
      </c>
      <c r="AX310" s="12" t="s">
        <v>71</v>
      </c>
      <c r="AY310" s="150" t="s">
        <v>144</v>
      </c>
    </row>
    <row r="311" spans="2:65" s="13" customFormat="1">
      <c r="B311" s="155"/>
      <c r="D311" s="149" t="s">
        <v>153</v>
      </c>
      <c r="E311" s="156" t="s">
        <v>1</v>
      </c>
      <c r="F311" s="157" t="s">
        <v>1499</v>
      </c>
      <c r="H311" s="158">
        <v>12.8</v>
      </c>
      <c r="I311" s="159"/>
      <c r="L311" s="155"/>
      <c r="M311" s="160"/>
      <c r="T311" s="161"/>
      <c r="AT311" s="156" t="s">
        <v>153</v>
      </c>
      <c r="AU311" s="156" t="s">
        <v>81</v>
      </c>
      <c r="AV311" s="13" t="s">
        <v>81</v>
      </c>
      <c r="AW311" s="13" t="s">
        <v>28</v>
      </c>
      <c r="AX311" s="13" t="s">
        <v>71</v>
      </c>
      <c r="AY311" s="156" t="s">
        <v>144</v>
      </c>
    </row>
    <row r="312" spans="2:65" s="15" customFormat="1">
      <c r="B312" s="180"/>
      <c r="D312" s="149" t="s">
        <v>153</v>
      </c>
      <c r="E312" s="181" t="s">
        <v>1</v>
      </c>
      <c r="F312" s="182" t="s">
        <v>182</v>
      </c>
      <c r="H312" s="183">
        <v>25.6</v>
      </c>
      <c r="I312" s="184"/>
      <c r="L312" s="180"/>
      <c r="M312" s="185"/>
      <c r="T312" s="186"/>
      <c r="AT312" s="181" t="s">
        <v>153</v>
      </c>
      <c r="AU312" s="181" t="s">
        <v>81</v>
      </c>
      <c r="AV312" s="15" t="s">
        <v>151</v>
      </c>
      <c r="AW312" s="15" t="s">
        <v>28</v>
      </c>
      <c r="AX312" s="15" t="s">
        <v>79</v>
      </c>
      <c r="AY312" s="181" t="s">
        <v>144</v>
      </c>
    </row>
    <row r="313" spans="2:65" s="1" customFormat="1" ht="24.2" customHeight="1">
      <c r="B313" s="133"/>
      <c r="C313" s="134" t="s">
        <v>364</v>
      </c>
      <c r="D313" s="134" t="s">
        <v>147</v>
      </c>
      <c r="E313" s="135" t="s">
        <v>1500</v>
      </c>
      <c r="F313" s="136" t="s">
        <v>1501</v>
      </c>
      <c r="G313" s="137" t="s">
        <v>318</v>
      </c>
      <c r="H313" s="138">
        <v>6</v>
      </c>
      <c r="I313" s="139"/>
      <c r="J313" s="140">
        <f>ROUND(I313*H313,2)</f>
        <v>0</v>
      </c>
      <c r="K313" s="141"/>
      <c r="L313" s="32"/>
      <c r="M313" s="142" t="s">
        <v>1</v>
      </c>
      <c r="N313" s="143" t="s">
        <v>36</v>
      </c>
      <c r="P313" s="144">
        <f>O313*H313</f>
        <v>0</v>
      </c>
      <c r="Q313" s="144">
        <v>3.058E-2</v>
      </c>
      <c r="R313" s="144">
        <f>Q313*H313</f>
        <v>0.18348</v>
      </c>
      <c r="S313" s="144">
        <v>0</v>
      </c>
      <c r="T313" s="145">
        <f>S313*H313</f>
        <v>0</v>
      </c>
      <c r="AR313" s="146" t="s">
        <v>265</v>
      </c>
      <c r="AT313" s="146" t="s">
        <v>147</v>
      </c>
      <c r="AU313" s="146" t="s">
        <v>81</v>
      </c>
      <c r="AY313" s="17" t="s">
        <v>144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79</v>
      </c>
      <c r="BK313" s="147">
        <f>ROUND(I313*H313,2)</f>
        <v>0</v>
      </c>
      <c r="BL313" s="17" t="s">
        <v>265</v>
      </c>
      <c r="BM313" s="146" t="s">
        <v>1502</v>
      </c>
    </row>
    <row r="314" spans="2:65" s="12" customFormat="1">
      <c r="B314" s="148"/>
      <c r="D314" s="149" t="s">
        <v>153</v>
      </c>
      <c r="E314" s="150" t="s">
        <v>1</v>
      </c>
      <c r="F314" s="151" t="s">
        <v>174</v>
      </c>
      <c r="H314" s="150" t="s">
        <v>1</v>
      </c>
      <c r="I314" s="152"/>
      <c r="L314" s="148"/>
      <c r="M314" s="153"/>
      <c r="T314" s="154"/>
      <c r="AT314" s="150" t="s">
        <v>153</v>
      </c>
      <c r="AU314" s="150" t="s">
        <v>81</v>
      </c>
      <c r="AV314" s="12" t="s">
        <v>79</v>
      </c>
      <c r="AW314" s="12" t="s">
        <v>28</v>
      </c>
      <c r="AX314" s="12" t="s">
        <v>71</v>
      </c>
      <c r="AY314" s="150" t="s">
        <v>144</v>
      </c>
    </row>
    <row r="315" spans="2:65" s="13" customFormat="1">
      <c r="B315" s="155"/>
      <c r="D315" s="149" t="s">
        <v>153</v>
      </c>
      <c r="E315" s="156" t="s">
        <v>1</v>
      </c>
      <c r="F315" s="157" t="s">
        <v>145</v>
      </c>
      <c r="H315" s="158">
        <v>3</v>
      </c>
      <c r="I315" s="159"/>
      <c r="L315" s="155"/>
      <c r="M315" s="160"/>
      <c r="T315" s="161"/>
      <c r="AT315" s="156" t="s">
        <v>153</v>
      </c>
      <c r="AU315" s="156" t="s">
        <v>81</v>
      </c>
      <c r="AV315" s="13" t="s">
        <v>81</v>
      </c>
      <c r="AW315" s="13" t="s">
        <v>28</v>
      </c>
      <c r="AX315" s="13" t="s">
        <v>71</v>
      </c>
      <c r="AY315" s="156" t="s">
        <v>144</v>
      </c>
    </row>
    <row r="316" spans="2:65" s="12" customFormat="1">
      <c r="B316" s="148"/>
      <c r="D316" s="149" t="s">
        <v>153</v>
      </c>
      <c r="E316" s="150" t="s">
        <v>1</v>
      </c>
      <c r="F316" s="151" t="s">
        <v>179</v>
      </c>
      <c r="H316" s="150" t="s">
        <v>1</v>
      </c>
      <c r="I316" s="152"/>
      <c r="L316" s="148"/>
      <c r="M316" s="153"/>
      <c r="T316" s="154"/>
      <c r="AT316" s="150" t="s">
        <v>153</v>
      </c>
      <c r="AU316" s="150" t="s">
        <v>81</v>
      </c>
      <c r="AV316" s="12" t="s">
        <v>79</v>
      </c>
      <c r="AW316" s="12" t="s">
        <v>28</v>
      </c>
      <c r="AX316" s="12" t="s">
        <v>71</v>
      </c>
      <c r="AY316" s="150" t="s">
        <v>144</v>
      </c>
    </row>
    <row r="317" spans="2:65" s="13" customFormat="1">
      <c r="B317" s="155"/>
      <c r="D317" s="149" t="s">
        <v>153</v>
      </c>
      <c r="E317" s="156" t="s">
        <v>1</v>
      </c>
      <c r="F317" s="157" t="s">
        <v>145</v>
      </c>
      <c r="H317" s="158">
        <v>3</v>
      </c>
      <c r="I317" s="159"/>
      <c r="L317" s="155"/>
      <c r="M317" s="160"/>
      <c r="T317" s="161"/>
      <c r="AT317" s="156" t="s">
        <v>153</v>
      </c>
      <c r="AU317" s="156" t="s">
        <v>81</v>
      </c>
      <c r="AV317" s="13" t="s">
        <v>81</v>
      </c>
      <c r="AW317" s="13" t="s">
        <v>28</v>
      </c>
      <c r="AX317" s="13" t="s">
        <v>71</v>
      </c>
      <c r="AY317" s="156" t="s">
        <v>144</v>
      </c>
    </row>
    <row r="318" spans="2:65" s="15" customFormat="1">
      <c r="B318" s="180"/>
      <c r="D318" s="149" t="s">
        <v>153</v>
      </c>
      <c r="E318" s="181" t="s">
        <v>1</v>
      </c>
      <c r="F318" s="182" t="s">
        <v>182</v>
      </c>
      <c r="H318" s="183">
        <v>6</v>
      </c>
      <c r="I318" s="184"/>
      <c r="L318" s="180"/>
      <c r="M318" s="185"/>
      <c r="T318" s="186"/>
      <c r="AT318" s="181" t="s">
        <v>153</v>
      </c>
      <c r="AU318" s="181" t="s">
        <v>81</v>
      </c>
      <c r="AV318" s="15" t="s">
        <v>151</v>
      </c>
      <c r="AW318" s="15" t="s">
        <v>28</v>
      </c>
      <c r="AX318" s="15" t="s">
        <v>79</v>
      </c>
      <c r="AY318" s="181" t="s">
        <v>144</v>
      </c>
    </row>
    <row r="319" spans="2:65" s="1" customFormat="1" ht="24.2" customHeight="1">
      <c r="B319" s="133"/>
      <c r="C319" s="134" t="s">
        <v>372</v>
      </c>
      <c r="D319" s="134" t="s">
        <v>147</v>
      </c>
      <c r="E319" s="135" t="s">
        <v>533</v>
      </c>
      <c r="F319" s="136" t="s">
        <v>534</v>
      </c>
      <c r="G319" s="137" t="s">
        <v>491</v>
      </c>
      <c r="H319" s="187"/>
      <c r="I319" s="139"/>
      <c r="J319" s="140">
        <f>ROUND(I319*H319,2)</f>
        <v>0</v>
      </c>
      <c r="K319" s="141"/>
      <c r="L319" s="32"/>
      <c r="M319" s="142" t="s">
        <v>1</v>
      </c>
      <c r="N319" s="143" t="s">
        <v>36</v>
      </c>
      <c r="P319" s="144">
        <f>O319*H319</f>
        <v>0</v>
      </c>
      <c r="Q319" s="144">
        <v>0</v>
      </c>
      <c r="R319" s="144">
        <f>Q319*H319</f>
        <v>0</v>
      </c>
      <c r="S319" s="144">
        <v>0</v>
      </c>
      <c r="T319" s="145">
        <f>S319*H319</f>
        <v>0</v>
      </c>
      <c r="AR319" s="146" t="s">
        <v>265</v>
      </c>
      <c r="AT319" s="146" t="s">
        <v>147</v>
      </c>
      <c r="AU319" s="146" t="s">
        <v>81</v>
      </c>
      <c r="AY319" s="17" t="s">
        <v>144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7" t="s">
        <v>79</v>
      </c>
      <c r="BK319" s="147">
        <f>ROUND(I319*H319,2)</f>
        <v>0</v>
      </c>
      <c r="BL319" s="17" t="s">
        <v>265</v>
      </c>
      <c r="BM319" s="146" t="s">
        <v>535</v>
      </c>
    </row>
    <row r="320" spans="2:65" s="11" customFormat="1" ht="22.9" customHeight="1">
      <c r="B320" s="121"/>
      <c r="D320" s="122" t="s">
        <v>70</v>
      </c>
      <c r="E320" s="131" t="s">
        <v>536</v>
      </c>
      <c r="F320" s="131" t="s">
        <v>537</v>
      </c>
      <c r="I320" s="124"/>
      <c r="J320" s="132">
        <f>BK320</f>
        <v>0</v>
      </c>
      <c r="L320" s="121"/>
      <c r="M320" s="126"/>
      <c r="P320" s="127">
        <f>SUM(P321:P326)</f>
        <v>0</v>
      </c>
      <c r="R320" s="127">
        <f>SUM(R321:R326)</f>
        <v>0</v>
      </c>
      <c r="T320" s="128">
        <f>SUM(T321:T326)</f>
        <v>0</v>
      </c>
      <c r="AR320" s="122" t="s">
        <v>81</v>
      </c>
      <c r="AT320" s="129" t="s">
        <v>70</v>
      </c>
      <c r="AU320" s="129" t="s">
        <v>79</v>
      </c>
      <c r="AY320" s="122" t="s">
        <v>144</v>
      </c>
      <c r="BK320" s="130">
        <f>SUM(BK321:BK326)</f>
        <v>0</v>
      </c>
    </row>
    <row r="321" spans="2:65" s="1" customFormat="1" ht="33" customHeight="1">
      <c r="B321" s="133"/>
      <c r="C321" s="134" t="s">
        <v>377</v>
      </c>
      <c r="D321" s="134" t="s">
        <v>147</v>
      </c>
      <c r="E321" s="135" t="s">
        <v>1503</v>
      </c>
      <c r="F321" s="136" t="s">
        <v>1504</v>
      </c>
      <c r="G321" s="137" t="s">
        <v>318</v>
      </c>
      <c r="H321" s="138">
        <v>1</v>
      </c>
      <c r="I321" s="139"/>
      <c r="J321" s="140">
        <f>ROUND(I321*H321,2)</f>
        <v>0</v>
      </c>
      <c r="K321" s="141"/>
      <c r="L321" s="32"/>
      <c r="M321" s="142" t="s">
        <v>1</v>
      </c>
      <c r="N321" s="143" t="s">
        <v>36</v>
      </c>
      <c r="P321" s="144">
        <f>O321*H321</f>
        <v>0</v>
      </c>
      <c r="Q321" s="144">
        <v>0</v>
      </c>
      <c r="R321" s="144">
        <f>Q321*H321</f>
        <v>0</v>
      </c>
      <c r="S321" s="144">
        <v>0</v>
      </c>
      <c r="T321" s="145">
        <f>S321*H321</f>
        <v>0</v>
      </c>
      <c r="AR321" s="146" t="s">
        <v>265</v>
      </c>
      <c r="AT321" s="146" t="s">
        <v>147</v>
      </c>
      <c r="AU321" s="146" t="s">
        <v>81</v>
      </c>
      <c r="AY321" s="17" t="s">
        <v>144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7" t="s">
        <v>79</v>
      </c>
      <c r="BK321" s="147">
        <f>ROUND(I321*H321,2)</f>
        <v>0</v>
      </c>
      <c r="BL321" s="17" t="s">
        <v>265</v>
      </c>
      <c r="BM321" s="146" t="s">
        <v>1505</v>
      </c>
    </row>
    <row r="322" spans="2:65" s="12" customFormat="1">
      <c r="B322" s="148"/>
      <c r="D322" s="149" t="s">
        <v>153</v>
      </c>
      <c r="E322" s="150" t="s">
        <v>1</v>
      </c>
      <c r="F322" s="151" t="s">
        <v>1506</v>
      </c>
      <c r="H322" s="150" t="s">
        <v>1</v>
      </c>
      <c r="I322" s="152"/>
      <c r="L322" s="148"/>
      <c r="M322" s="153"/>
      <c r="T322" s="154"/>
      <c r="AT322" s="150" t="s">
        <v>153</v>
      </c>
      <c r="AU322" s="150" t="s">
        <v>81</v>
      </c>
      <c r="AV322" s="12" t="s">
        <v>79</v>
      </c>
      <c r="AW322" s="12" t="s">
        <v>28</v>
      </c>
      <c r="AX322" s="12" t="s">
        <v>71</v>
      </c>
      <c r="AY322" s="150" t="s">
        <v>144</v>
      </c>
    </row>
    <row r="323" spans="2:65" s="13" customFormat="1">
      <c r="B323" s="155"/>
      <c r="D323" s="149" t="s">
        <v>153</v>
      </c>
      <c r="E323" s="156" t="s">
        <v>1</v>
      </c>
      <c r="F323" s="157" t="s">
        <v>79</v>
      </c>
      <c r="H323" s="158">
        <v>1</v>
      </c>
      <c r="I323" s="159"/>
      <c r="L323" s="155"/>
      <c r="M323" s="160"/>
      <c r="T323" s="161"/>
      <c r="AT323" s="156" t="s">
        <v>153</v>
      </c>
      <c r="AU323" s="156" t="s">
        <v>81</v>
      </c>
      <c r="AV323" s="13" t="s">
        <v>81</v>
      </c>
      <c r="AW323" s="13" t="s">
        <v>28</v>
      </c>
      <c r="AX323" s="13" t="s">
        <v>79</v>
      </c>
      <c r="AY323" s="156" t="s">
        <v>144</v>
      </c>
    </row>
    <row r="324" spans="2:65" s="1" customFormat="1" ht="24.2" customHeight="1">
      <c r="B324" s="133"/>
      <c r="C324" s="193" t="s">
        <v>385</v>
      </c>
      <c r="D324" s="193" t="s">
        <v>147</v>
      </c>
      <c r="E324" s="194" t="s">
        <v>1507</v>
      </c>
      <c r="F324" s="195" t="s">
        <v>1508</v>
      </c>
      <c r="G324" s="196" t="s">
        <v>318</v>
      </c>
      <c r="H324" s="197">
        <v>3</v>
      </c>
      <c r="I324" s="198"/>
      <c r="J324" s="198">
        <f>ROUND(I324*H324,2)</f>
        <v>0</v>
      </c>
      <c r="K324" s="141"/>
      <c r="L324" s="32"/>
      <c r="M324" s="142" t="s">
        <v>1</v>
      </c>
      <c r="N324" s="143" t="s">
        <v>36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265</v>
      </c>
      <c r="AT324" s="146" t="s">
        <v>147</v>
      </c>
      <c r="AU324" s="146" t="s">
        <v>81</v>
      </c>
      <c r="AY324" s="17" t="s">
        <v>144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79</v>
      </c>
      <c r="BK324" s="147">
        <f>ROUND(I324*H324,2)</f>
        <v>0</v>
      </c>
      <c r="BL324" s="17" t="s">
        <v>265</v>
      </c>
      <c r="BM324" s="146" t="s">
        <v>1768</v>
      </c>
    </row>
    <row r="325" spans="2:65" s="1" customFormat="1" ht="24.2" customHeight="1">
      <c r="B325" s="133"/>
      <c r="C325" s="193" t="s">
        <v>391</v>
      </c>
      <c r="D325" s="193" t="s">
        <v>147</v>
      </c>
      <c r="E325" s="194" t="s">
        <v>1510</v>
      </c>
      <c r="F325" s="195" t="s">
        <v>1511</v>
      </c>
      <c r="G325" s="196" t="s">
        <v>318</v>
      </c>
      <c r="H325" s="197">
        <v>6</v>
      </c>
      <c r="I325" s="198"/>
      <c r="J325" s="198">
        <f>ROUND(I325*H325,2)</f>
        <v>0</v>
      </c>
      <c r="K325" s="141"/>
      <c r="L325" s="32"/>
      <c r="M325" s="142" t="s">
        <v>1</v>
      </c>
      <c r="N325" s="143" t="s">
        <v>36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265</v>
      </c>
      <c r="AT325" s="146" t="s">
        <v>147</v>
      </c>
      <c r="AU325" s="146" t="s">
        <v>81</v>
      </c>
      <c r="AY325" s="17" t="s">
        <v>144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79</v>
      </c>
      <c r="BK325" s="147">
        <f>ROUND(I325*H325,2)</f>
        <v>0</v>
      </c>
      <c r="BL325" s="17" t="s">
        <v>265</v>
      </c>
      <c r="BM325" s="146" t="s">
        <v>1769</v>
      </c>
    </row>
    <row r="326" spans="2:65" s="1" customFormat="1" ht="24.2" customHeight="1">
      <c r="B326" s="133"/>
      <c r="C326" s="134" t="s">
        <v>395</v>
      </c>
      <c r="D326" s="134" t="s">
        <v>147</v>
      </c>
      <c r="E326" s="135" t="s">
        <v>543</v>
      </c>
      <c r="F326" s="136" t="s">
        <v>544</v>
      </c>
      <c r="G326" s="137" t="s">
        <v>491</v>
      </c>
      <c r="H326" s="187"/>
      <c r="I326" s="139"/>
      <c r="J326" s="140">
        <f>ROUND(I326*H326,2)</f>
        <v>0</v>
      </c>
      <c r="K326" s="141"/>
      <c r="L326" s="32"/>
      <c r="M326" s="142" t="s">
        <v>1</v>
      </c>
      <c r="N326" s="143" t="s">
        <v>36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265</v>
      </c>
      <c r="AT326" s="146" t="s">
        <v>147</v>
      </c>
      <c r="AU326" s="146" t="s">
        <v>81</v>
      </c>
      <c r="AY326" s="17" t="s">
        <v>144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79</v>
      </c>
      <c r="BK326" s="147">
        <f>ROUND(I326*H326,2)</f>
        <v>0</v>
      </c>
      <c r="BL326" s="17" t="s">
        <v>265</v>
      </c>
      <c r="BM326" s="146" t="s">
        <v>779</v>
      </c>
    </row>
    <row r="327" spans="2:65" s="11" customFormat="1" ht="22.9" customHeight="1">
      <c r="B327" s="121"/>
      <c r="D327" s="122" t="s">
        <v>70</v>
      </c>
      <c r="E327" s="131" t="s">
        <v>546</v>
      </c>
      <c r="F327" s="131" t="s">
        <v>547</v>
      </c>
      <c r="I327" s="124"/>
      <c r="J327" s="132">
        <f>BK327</f>
        <v>0</v>
      </c>
      <c r="L327" s="121"/>
      <c r="M327" s="126"/>
      <c r="P327" s="127">
        <f>SUM(P328:P372)</f>
        <v>0</v>
      </c>
      <c r="R327" s="127">
        <f>SUM(R328:R372)</f>
        <v>1.52450748</v>
      </c>
      <c r="T327" s="128">
        <f>SUM(T328:T372)</f>
        <v>0</v>
      </c>
      <c r="AR327" s="122" t="s">
        <v>81</v>
      </c>
      <c r="AT327" s="129" t="s">
        <v>70</v>
      </c>
      <c r="AU327" s="129" t="s">
        <v>79</v>
      </c>
      <c r="AY327" s="122" t="s">
        <v>144</v>
      </c>
      <c r="BK327" s="130">
        <f>SUM(BK328:BK372)</f>
        <v>0</v>
      </c>
    </row>
    <row r="328" spans="2:65" s="1" customFormat="1" ht="16.5" customHeight="1">
      <c r="B328" s="133"/>
      <c r="C328" s="134" t="s">
        <v>399</v>
      </c>
      <c r="D328" s="134" t="s">
        <v>147</v>
      </c>
      <c r="E328" s="135" t="s">
        <v>1513</v>
      </c>
      <c r="F328" s="136" t="s">
        <v>1514</v>
      </c>
      <c r="G328" s="137" t="s">
        <v>171</v>
      </c>
      <c r="H328" s="138">
        <v>49.4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36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265</v>
      </c>
      <c r="AT328" s="146" t="s">
        <v>147</v>
      </c>
      <c r="AU328" s="146" t="s">
        <v>81</v>
      </c>
      <c r="AY328" s="17" t="s">
        <v>144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265</v>
      </c>
      <c r="BM328" s="146" t="s">
        <v>1515</v>
      </c>
    </row>
    <row r="329" spans="2:65" s="1" customFormat="1" ht="16.5" customHeight="1">
      <c r="B329" s="133"/>
      <c r="C329" s="134" t="s">
        <v>405</v>
      </c>
      <c r="D329" s="134" t="s">
        <v>147</v>
      </c>
      <c r="E329" s="135" t="s">
        <v>1516</v>
      </c>
      <c r="F329" s="136" t="s">
        <v>1517</v>
      </c>
      <c r="G329" s="137" t="s">
        <v>171</v>
      </c>
      <c r="H329" s="138">
        <v>49.4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36</v>
      </c>
      <c r="P329" s="144">
        <f>O329*H329</f>
        <v>0</v>
      </c>
      <c r="Q329" s="144">
        <v>2.9999999999999997E-4</v>
      </c>
      <c r="R329" s="144">
        <f>Q329*H329</f>
        <v>1.4819999999999998E-2</v>
      </c>
      <c r="S329" s="144">
        <v>0</v>
      </c>
      <c r="T329" s="145">
        <f>S329*H329</f>
        <v>0</v>
      </c>
      <c r="AR329" s="146" t="s">
        <v>265</v>
      </c>
      <c r="AT329" s="146" t="s">
        <v>147</v>
      </c>
      <c r="AU329" s="146" t="s">
        <v>81</v>
      </c>
      <c r="AY329" s="17" t="s">
        <v>144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79</v>
      </c>
      <c r="BK329" s="147">
        <f>ROUND(I329*H329,2)</f>
        <v>0</v>
      </c>
      <c r="BL329" s="17" t="s">
        <v>265</v>
      </c>
      <c r="BM329" s="146" t="s">
        <v>1518</v>
      </c>
    </row>
    <row r="330" spans="2:65" s="1" customFormat="1" ht="33" customHeight="1">
      <c r="B330" s="133"/>
      <c r="C330" s="134" t="s">
        <v>414</v>
      </c>
      <c r="D330" s="134" t="s">
        <v>147</v>
      </c>
      <c r="E330" s="135" t="s">
        <v>1519</v>
      </c>
      <c r="F330" s="136" t="s">
        <v>1520</v>
      </c>
      <c r="G330" s="137" t="s">
        <v>279</v>
      </c>
      <c r="H330" s="138">
        <v>13.506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36</v>
      </c>
      <c r="P330" s="144">
        <f>O330*H330</f>
        <v>0</v>
      </c>
      <c r="Q330" s="144">
        <v>5.8E-4</v>
      </c>
      <c r="R330" s="144">
        <f>Q330*H330</f>
        <v>7.8334800000000003E-3</v>
      </c>
      <c r="S330" s="144">
        <v>0</v>
      </c>
      <c r="T330" s="145">
        <f>S330*H330</f>
        <v>0</v>
      </c>
      <c r="AR330" s="146" t="s">
        <v>265</v>
      </c>
      <c r="AT330" s="146" t="s">
        <v>147</v>
      </c>
      <c r="AU330" s="146" t="s">
        <v>81</v>
      </c>
      <c r="AY330" s="17" t="s">
        <v>144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79</v>
      </c>
      <c r="BK330" s="147">
        <f>ROUND(I330*H330,2)</f>
        <v>0</v>
      </c>
      <c r="BL330" s="17" t="s">
        <v>265</v>
      </c>
      <c r="BM330" s="146" t="s">
        <v>1521</v>
      </c>
    </row>
    <row r="331" spans="2:65" s="12" customFormat="1">
      <c r="B331" s="148"/>
      <c r="D331" s="149" t="s">
        <v>153</v>
      </c>
      <c r="E331" s="150" t="s">
        <v>1</v>
      </c>
      <c r="F331" s="151" t="s">
        <v>174</v>
      </c>
      <c r="H331" s="150" t="s">
        <v>1</v>
      </c>
      <c r="I331" s="152"/>
      <c r="L331" s="148"/>
      <c r="M331" s="153"/>
      <c r="T331" s="154"/>
      <c r="AT331" s="150" t="s">
        <v>153</v>
      </c>
      <c r="AU331" s="150" t="s">
        <v>81</v>
      </c>
      <c r="AV331" s="12" t="s">
        <v>79</v>
      </c>
      <c r="AW331" s="12" t="s">
        <v>28</v>
      </c>
      <c r="AX331" s="12" t="s">
        <v>71</v>
      </c>
      <c r="AY331" s="150" t="s">
        <v>144</v>
      </c>
    </row>
    <row r="332" spans="2:65" s="12" customFormat="1">
      <c r="B332" s="148"/>
      <c r="D332" s="149" t="s">
        <v>153</v>
      </c>
      <c r="E332" s="150" t="s">
        <v>1</v>
      </c>
      <c r="F332" s="151" t="s">
        <v>270</v>
      </c>
      <c r="H332" s="150" t="s">
        <v>1</v>
      </c>
      <c r="I332" s="152"/>
      <c r="L332" s="148"/>
      <c r="M332" s="153"/>
      <c r="T332" s="154"/>
      <c r="AT332" s="150" t="s">
        <v>153</v>
      </c>
      <c r="AU332" s="150" t="s">
        <v>81</v>
      </c>
      <c r="AV332" s="12" t="s">
        <v>79</v>
      </c>
      <c r="AW332" s="12" t="s">
        <v>28</v>
      </c>
      <c r="AX332" s="12" t="s">
        <v>71</v>
      </c>
      <c r="AY332" s="150" t="s">
        <v>144</v>
      </c>
    </row>
    <row r="333" spans="2:65" s="13" customFormat="1">
      <c r="B333" s="155"/>
      <c r="D333" s="149" t="s">
        <v>153</v>
      </c>
      <c r="E333" s="156" t="s">
        <v>1</v>
      </c>
      <c r="F333" s="157" t="s">
        <v>1522</v>
      </c>
      <c r="H333" s="158">
        <v>4.96</v>
      </c>
      <c r="I333" s="159"/>
      <c r="L333" s="155"/>
      <c r="M333" s="160"/>
      <c r="T333" s="161"/>
      <c r="AT333" s="156" t="s">
        <v>153</v>
      </c>
      <c r="AU333" s="156" t="s">
        <v>81</v>
      </c>
      <c r="AV333" s="13" t="s">
        <v>81</v>
      </c>
      <c r="AW333" s="13" t="s">
        <v>28</v>
      </c>
      <c r="AX333" s="13" t="s">
        <v>71</v>
      </c>
      <c r="AY333" s="156" t="s">
        <v>144</v>
      </c>
    </row>
    <row r="334" spans="2:65" s="14" customFormat="1">
      <c r="B334" s="173"/>
      <c r="D334" s="149" t="s">
        <v>153</v>
      </c>
      <c r="E334" s="174" t="s">
        <v>1</v>
      </c>
      <c r="F334" s="175" t="s">
        <v>178</v>
      </c>
      <c r="H334" s="176">
        <v>4.96</v>
      </c>
      <c r="I334" s="177"/>
      <c r="L334" s="173"/>
      <c r="M334" s="178"/>
      <c r="T334" s="179"/>
      <c r="AT334" s="174" t="s">
        <v>153</v>
      </c>
      <c r="AU334" s="174" t="s">
        <v>81</v>
      </c>
      <c r="AV334" s="14" t="s">
        <v>145</v>
      </c>
      <c r="AW334" s="14" t="s">
        <v>28</v>
      </c>
      <c r="AX334" s="14" t="s">
        <v>71</v>
      </c>
      <c r="AY334" s="174" t="s">
        <v>144</v>
      </c>
    </row>
    <row r="335" spans="2:65" s="12" customFormat="1">
      <c r="B335" s="148"/>
      <c r="D335" s="149" t="s">
        <v>153</v>
      </c>
      <c r="E335" s="150" t="s">
        <v>1</v>
      </c>
      <c r="F335" s="151" t="s">
        <v>179</v>
      </c>
      <c r="H335" s="150" t="s">
        <v>1</v>
      </c>
      <c r="I335" s="152"/>
      <c r="L335" s="148"/>
      <c r="M335" s="153"/>
      <c r="T335" s="154"/>
      <c r="AT335" s="150" t="s">
        <v>153</v>
      </c>
      <c r="AU335" s="150" t="s">
        <v>81</v>
      </c>
      <c r="AV335" s="12" t="s">
        <v>79</v>
      </c>
      <c r="AW335" s="12" t="s">
        <v>28</v>
      </c>
      <c r="AX335" s="12" t="s">
        <v>71</v>
      </c>
      <c r="AY335" s="150" t="s">
        <v>144</v>
      </c>
    </row>
    <row r="336" spans="2:65" s="12" customFormat="1">
      <c r="B336" s="148"/>
      <c r="D336" s="149" t="s">
        <v>153</v>
      </c>
      <c r="E336" s="150" t="s">
        <v>1</v>
      </c>
      <c r="F336" s="151" t="s">
        <v>272</v>
      </c>
      <c r="H336" s="150" t="s">
        <v>1</v>
      </c>
      <c r="I336" s="152"/>
      <c r="L336" s="148"/>
      <c r="M336" s="153"/>
      <c r="T336" s="154"/>
      <c r="AT336" s="150" t="s">
        <v>153</v>
      </c>
      <c r="AU336" s="150" t="s">
        <v>81</v>
      </c>
      <c r="AV336" s="12" t="s">
        <v>79</v>
      </c>
      <c r="AW336" s="12" t="s">
        <v>28</v>
      </c>
      <c r="AX336" s="12" t="s">
        <v>71</v>
      </c>
      <c r="AY336" s="150" t="s">
        <v>144</v>
      </c>
    </row>
    <row r="337" spans="2:65" s="13" customFormat="1">
      <c r="B337" s="155"/>
      <c r="D337" s="149" t="s">
        <v>153</v>
      </c>
      <c r="E337" s="156" t="s">
        <v>1</v>
      </c>
      <c r="F337" s="157" t="s">
        <v>1523</v>
      </c>
      <c r="H337" s="158">
        <v>3.798</v>
      </c>
      <c r="I337" s="159"/>
      <c r="L337" s="155"/>
      <c r="M337" s="160"/>
      <c r="T337" s="161"/>
      <c r="AT337" s="156" t="s">
        <v>153</v>
      </c>
      <c r="AU337" s="156" t="s">
        <v>81</v>
      </c>
      <c r="AV337" s="13" t="s">
        <v>81</v>
      </c>
      <c r="AW337" s="13" t="s">
        <v>28</v>
      </c>
      <c r="AX337" s="13" t="s">
        <v>71</v>
      </c>
      <c r="AY337" s="156" t="s">
        <v>144</v>
      </c>
    </row>
    <row r="338" spans="2:65" s="12" customFormat="1">
      <c r="B338" s="148"/>
      <c r="D338" s="149" t="s">
        <v>153</v>
      </c>
      <c r="E338" s="150" t="s">
        <v>1</v>
      </c>
      <c r="F338" s="151" t="s">
        <v>240</v>
      </c>
      <c r="H338" s="150" t="s">
        <v>1</v>
      </c>
      <c r="I338" s="152"/>
      <c r="L338" s="148"/>
      <c r="M338" s="153"/>
      <c r="T338" s="154"/>
      <c r="AT338" s="150" t="s">
        <v>153</v>
      </c>
      <c r="AU338" s="150" t="s">
        <v>81</v>
      </c>
      <c r="AV338" s="12" t="s">
        <v>79</v>
      </c>
      <c r="AW338" s="12" t="s">
        <v>28</v>
      </c>
      <c r="AX338" s="12" t="s">
        <v>71</v>
      </c>
      <c r="AY338" s="150" t="s">
        <v>144</v>
      </c>
    </row>
    <row r="339" spans="2:65" s="13" customFormat="1">
      <c r="B339" s="155"/>
      <c r="D339" s="149" t="s">
        <v>153</v>
      </c>
      <c r="E339" s="156" t="s">
        <v>1</v>
      </c>
      <c r="F339" s="157" t="s">
        <v>1524</v>
      </c>
      <c r="H339" s="158">
        <v>4.7480000000000002</v>
      </c>
      <c r="I339" s="159"/>
      <c r="L339" s="155"/>
      <c r="M339" s="160"/>
      <c r="T339" s="161"/>
      <c r="AT339" s="156" t="s">
        <v>153</v>
      </c>
      <c r="AU339" s="156" t="s">
        <v>81</v>
      </c>
      <c r="AV339" s="13" t="s">
        <v>81</v>
      </c>
      <c r="AW339" s="13" t="s">
        <v>28</v>
      </c>
      <c r="AX339" s="13" t="s">
        <v>71</v>
      </c>
      <c r="AY339" s="156" t="s">
        <v>144</v>
      </c>
    </row>
    <row r="340" spans="2:65" s="14" customFormat="1">
      <c r="B340" s="173"/>
      <c r="D340" s="149" t="s">
        <v>153</v>
      </c>
      <c r="E340" s="174" t="s">
        <v>1</v>
      </c>
      <c r="F340" s="175" t="s">
        <v>178</v>
      </c>
      <c r="H340" s="176">
        <v>8.5459999999999994</v>
      </c>
      <c r="I340" s="177"/>
      <c r="L340" s="173"/>
      <c r="M340" s="178"/>
      <c r="T340" s="179"/>
      <c r="AT340" s="174" t="s">
        <v>153</v>
      </c>
      <c r="AU340" s="174" t="s">
        <v>81</v>
      </c>
      <c r="AV340" s="14" t="s">
        <v>145</v>
      </c>
      <c r="AW340" s="14" t="s">
        <v>28</v>
      </c>
      <c r="AX340" s="14" t="s">
        <v>71</v>
      </c>
      <c r="AY340" s="174" t="s">
        <v>144</v>
      </c>
    </row>
    <row r="341" spans="2:65" s="15" customFormat="1">
      <c r="B341" s="180"/>
      <c r="D341" s="149" t="s">
        <v>153</v>
      </c>
      <c r="E341" s="181" t="s">
        <v>1</v>
      </c>
      <c r="F341" s="182" t="s">
        <v>182</v>
      </c>
      <c r="H341" s="183">
        <v>13.506</v>
      </c>
      <c r="I341" s="184"/>
      <c r="L341" s="180"/>
      <c r="M341" s="185"/>
      <c r="T341" s="186"/>
      <c r="AT341" s="181" t="s">
        <v>153</v>
      </c>
      <c r="AU341" s="181" t="s">
        <v>81</v>
      </c>
      <c r="AV341" s="15" t="s">
        <v>151</v>
      </c>
      <c r="AW341" s="15" t="s">
        <v>28</v>
      </c>
      <c r="AX341" s="15" t="s">
        <v>79</v>
      </c>
      <c r="AY341" s="181" t="s">
        <v>144</v>
      </c>
    </row>
    <row r="342" spans="2:65" s="1" customFormat="1" ht="33" customHeight="1">
      <c r="B342" s="133"/>
      <c r="C342" s="134" t="s">
        <v>423</v>
      </c>
      <c r="D342" s="134" t="s">
        <v>147</v>
      </c>
      <c r="E342" s="135" t="s">
        <v>1525</v>
      </c>
      <c r="F342" s="136" t="s">
        <v>1526</v>
      </c>
      <c r="G342" s="137" t="s">
        <v>171</v>
      </c>
      <c r="H342" s="138">
        <v>49.4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36</v>
      </c>
      <c r="P342" s="144">
        <f>O342*H342</f>
        <v>0</v>
      </c>
      <c r="Q342" s="144">
        <v>5.3800000000000002E-3</v>
      </c>
      <c r="R342" s="144">
        <f>Q342*H342</f>
        <v>0.26577200000000001</v>
      </c>
      <c r="S342" s="144">
        <v>0</v>
      </c>
      <c r="T342" s="145">
        <f>S342*H342</f>
        <v>0</v>
      </c>
      <c r="AR342" s="146" t="s">
        <v>265</v>
      </c>
      <c r="AT342" s="146" t="s">
        <v>147</v>
      </c>
      <c r="AU342" s="146" t="s">
        <v>81</v>
      </c>
      <c r="AY342" s="17" t="s">
        <v>144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79</v>
      </c>
      <c r="BK342" s="147">
        <f>ROUND(I342*H342,2)</f>
        <v>0</v>
      </c>
      <c r="BL342" s="17" t="s">
        <v>265</v>
      </c>
      <c r="BM342" s="146" t="s">
        <v>1527</v>
      </c>
    </row>
    <row r="343" spans="2:65" s="12" customFormat="1">
      <c r="B343" s="148"/>
      <c r="D343" s="149" t="s">
        <v>153</v>
      </c>
      <c r="E343" s="150" t="s">
        <v>1</v>
      </c>
      <c r="F343" s="151" t="s">
        <v>174</v>
      </c>
      <c r="H343" s="150" t="s">
        <v>1</v>
      </c>
      <c r="I343" s="152"/>
      <c r="L343" s="148"/>
      <c r="M343" s="153"/>
      <c r="T343" s="154"/>
      <c r="AT343" s="150" t="s">
        <v>153</v>
      </c>
      <c r="AU343" s="150" t="s">
        <v>81</v>
      </c>
      <c r="AV343" s="12" t="s">
        <v>79</v>
      </c>
      <c r="AW343" s="12" t="s">
        <v>28</v>
      </c>
      <c r="AX343" s="12" t="s">
        <v>71</v>
      </c>
      <c r="AY343" s="150" t="s">
        <v>144</v>
      </c>
    </row>
    <row r="344" spans="2:65" s="12" customFormat="1">
      <c r="B344" s="148"/>
      <c r="D344" s="149" t="s">
        <v>153</v>
      </c>
      <c r="E344" s="150" t="s">
        <v>1</v>
      </c>
      <c r="F344" s="151" t="s">
        <v>228</v>
      </c>
      <c r="H344" s="150" t="s">
        <v>1</v>
      </c>
      <c r="I344" s="152"/>
      <c r="L344" s="148"/>
      <c r="M344" s="153"/>
      <c r="T344" s="154"/>
      <c r="AT344" s="150" t="s">
        <v>153</v>
      </c>
      <c r="AU344" s="150" t="s">
        <v>81</v>
      </c>
      <c r="AV344" s="12" t="s">
        <v>79</v>
      </c>
      <c r="AW344" s="12" t="s">
        <v>28</v>
      </c>
      <c r="AX344" s="12" t="s">
        <v>71</v>
      </c>
      <c r="AY344" s="150" t="s">
        <v>144</v>
      </c>
    </row>
    <row r="345" spans="2:65" s="13" customFormat="1">
      <c r="B345" s="155"/>
      <c r="D345" s="149" t="s">
        <v>153</v>
      </c>
      <c r="E345" s="156" t="s">
        <v>1</v>
      </c>
      <c r="F345" s="157" t="s">
        <v>229</v>
      </c>
      <c r="H345" s="158">
        <v>4.16</v>
      </c>
      <c r="I345" s="159"/>
      <c r="L345" s="155"/>
      <c r="M345" s="160"/>
      <c r="T345" s="161"/>
      <c r="AT345" s="156" t="s">
        <v>153</v>
      </c>
      <c r="AU345" s="156" t="s">
        <v>81</v>
      </c>
      <c r="AV345" s="13" t="s">
        <v>81</v>
      </c>
      <c r="AW345" s="13" t="s">
        <v>28</v>
      </c>
      <c r="AX345" s="13" t="s">
        <v>71</v>
      </c>
      <c r="AY345" s="156" t="s">
        <v>144</v>
      </c>
    </row>
    <row r="346" spans="2:65" s="12" customFormat="1">
      <c r="B346" s="148"/>
      <c r="D346" s="149" t="s">
        <v>153</v>
      </c>
      <c r="E346" s="150" t="s">
        <v>1</v>
      </c>
      <c r="F346" s="151" t="s">
        <v>270</v>
      </c>
      <c r="H346" s="150" t="s">
        <v>1</v>
      </c>
      <c r="I346" s="152"/>
      <c r="L346" s="148"/>
      <c r="M346" s="153"/>
      <c r="T346" s="154"/>
      <c r="AT346" s="150" t="s">
        <v>153</v>
      </c>
      <c r="AU346" s="150" t="s">
        <v>81</v>
      </c>
      <c r="AV346" s="12" t="s">
        <v>79</v>
      </c>
      <c r="AW346" s="12" t="s">
        <v>28</v>
      </c>
      <c r="AX346" s="12" t="s">
        <v>71</v>
      </c>
      <c r="AY346" s="150" t="s">
        <v>144</v>
      </c>
    </row>
    <row r="347" spans="2:65" s="13" customFormat="1">
      <c r="B347" s="155"/>
      <c r="D347" s="149" t="s">
        <v>153</v>
      </c>
      <c r="E347" s="156" t="s">
        <v>1</v>
      </c>
      <c r="F347" s="157" t="s">
        <v>1454</v>
      </c>
      <c r="H347" s="158">
        <v>2.65</v>
      </c>
      <c r="I347" s="159"/>
      <c r="L347" s="155"/>
      <c r="M347" s="160"/>
      <c r="T347" s="161"/>
      <c r="AT347" s="156" t="s">
        <v>153</v>
      </c>
      <c r="AU347" s="156" t="s">
        <v>81</v>
      </c>
      <c r="AV347" s="13" t="s">
        <v>81</v>
      </c>
      <c r="AW347" s="13" t="s">
        <v>28</v>
      </c>
      <c r="AX347" s="13" t="s">
        <v>71</v>
      </c>
      <c r="AY347" s="156" t="s">
        <v>144</v>
      </c>
    </row>
    <row r="348" spans="2:65" s="12" customFormat="1">
      <c r="B348" s="148"/>
      <c r="D348" s="149" t="s">
        <v>153</v>
      </c>
      <c r="E348" s="150" t="s">
        <v>1</v>
      </c>
      <c r="F348" s="151" t="s">
        <v>230</v>
      </c>
      <c r="H348" s="150" t="s">
        <v>1</v>
      </c>
      <c r="I348" s="152"/>
      <c r="L348" s="148"/>
      <c r="M348" s="153"/>
      <c r="T348" s="154"/>
      <c r="AT348" s="150" t="s">
        <v>153</v>
      </c>
      <c r="AU348" s="150" t="s">
        <v>81</v>
      </c>
      <c r="AV348" s="12" t="s">
        <v>79</v>
      </c>
      <c r="AW348" s="12" t="s">
        <v>28</v>
      </c>
      <c r="AX348" s="12" t="s">
        <v>71</v>
      </c>
      <c r="AY348" s="150" t="s">
        <v>144</v>
      </c>
    </row>
    <row r="349" spans="2:65" s="13" customFormat="1">
      <c r="B349" s="155"/>
      <c r="D349" s="149" t="s">
        <v>153</v>
      </c>
      <c r="E349" s="156" t="s">
        <v>1</v>
      </c>
      <c r="F349" s="157" t="s">
        <v>231</v>
      </c>
      <c r="H349" s="158">
        <v>8.39</v>
      </c>
      <c r="I349" s="159"/>
      <c r="L349" s="155"/>
      <c r="M349" s="160"/>
      <c r="T349" s="161"/>
      <c r="AT349" s="156" t="s">
        <v>153</v>
      </c>
      <c r="AU349" s="156" t="s">
        <v>81</v>
      </c>
      <c r="AV349" s="13" t="s">
        <v>81</v>
      </c>
      <c r="AW349" s="13" t="s">
        <v>28</v>
      </c>
      <c r="AX349" s="13" t="s">
        <v>71</v>
      </c>
      <c r="AY349" s="156" t="s">
        <v>144</v>
      </c>
    </row>
    <row r="350" spans="2:65" s="12" customFormat="1">
      <c r="B350" s="148"/>
      <c r="D350" s="149" t="s">
        <v>153</v>
      </c>
      <c r="E350" s="150" t="s">
        <v>1</v>
      </c>
      <c r="F350" s="151" t="s">
        <v>232</v>
      </c>
      <c r="H350" s="150" t="s">
        <v>1</v>
      </c>
      <c r="I350" s="152"/>
      <c r="L350" s="148"/>
      <c r="M350" s="153"/>
      <c r="T350" s="154"/>
      <c r="AT350" s="150" t="s">
        <v>153</v>
      </c>
      <c r="AU350" s="150" t="s">
        <v>81</v>
      </c>
      <c r="AV350" s="12" t="s">
        <v>79</v>
      </c>
      <c r="AW350" s="12" t="s">
        <v>28</v>
      </c>
      <c r="AX350" s="12" t="s">
        <v>71</v>
      </c>
      <c r="AY350" s="150" t="s">
        <v>144</v>
      </c>
    </row>
    <row r="351" spans="2:65" s="13" customFormat="1">
      <c r="B351" s="155"/>
      <c r="D351" s="149" t="s">
        <v>153</v>
      </c>
      <c r="E351" s="156" t="s">
        <v>1</v>
      </c>
      <c r="F351" s="157" t="s">
        <v>233</v>
      </c>
      <c r="H351" s="158">
        <v>9.5299999999999994</v>
      </c>
      <c r="I351" s="159"/>
      <c r="L351" s="155"/>
      <c r="M351" s="160"/>
      <c r="T351" s="161"/>
      <c r="AT351" s="156" t="s">
        <v>153</v>
      </c>
      <c r="AU351" s="156" t="s">
        <v>81</v>
      </c>
      <c r="AV351" s="13" t="s">
        <v>81</v>
      </c>
      <c r="AW351" s="13" t="s">
        <v>28</v>
      </c>
      <c r="AX351" s="13" t="s">
        <v>71</v>
      </c>
      <c r="AY351" s="156" t="s">
        <v>144</v>
      </c>
    </row>
    <row r="352" spans="2:65" s="14" customFormat="1">
      <c r="B352" s="173"/>
      <c r="D352" s="149" t="s">
        <v>153</v>
      </c>
      <c r="E352" s="174" t="s">
        <v>1</v>
      </c>
      <c r="F352" s="175" t="s">
        <v>178</v>
      </c>
      <c r="H352" s="176">
        <v>24.73</v>
      </c>
      <c r="I352" s="177"/>
      <c r="L352" s="173"/>
      <c r="M352" s="178"/>
      <c r="T352" s="179"/>
      <c r="AT352" s="174" t="s">
        <v>153</v>
      </c>
      <c r="AU352" s="174" t="s">
        <v>81</v>
      </c>
      <c r="AV352" s="14" t="s">
        <v>145</v>
      </c>
      <c r="AW352" s="14" t="s">
        <v>28</v>
      </c>
      <c r="AX352" s="14" t="s">
        <v>71</v>
      </c>
      <c r="AY352" s="174" t="s">
        <v>144</v>
      </c>
    </row>
    <row r="353" spans="2:65" s="12" customFormat="1">
      <c r="B353" s="148"/>
      <c r="D353" s="149" t="s">
        <v>153</v>
      </c>
      <c r="E353" s="150" t="s">
        <v>1</v>
      </c>
      <c r="F353" s="151" t="s">
        <v>179</v>
      </c>
      <c r="H353" s="150" t="s">
        <v>1</v>
      </c>
      <c r="I353" s="152"/>
      <c r="L353" s="148"/>
      <c r="M353" s="153"/>
      <c r="T353" s="154"/>
      <c r="AT353" s="150" t="s">
        <v>153</v>
      </c>
      <c r="AU353" s="150" t="s">
        <v>81</v>
      </c>
      <c r="AV353" s="12" t="s">
        <v>79</v>
      </c>
      <c r="AW353" s="12" t="s">
        <v>28</v>
      </c>
      <c r="AX353" s="12" t="s">
        <v>71</v>
      </c>
      <c r="AY353" s="150" t="s">
        <v>144</v>
      </c>
    </row>
    <row r="354" spans="2:65" s="12" customFormat="1">
      <c r="B354" s="148"/>
      <c r="D354" s="149" t="s">
        <v>153</v>
      </c>
      <c r="E354" s="150" t="s">
        <v>1</v>
      </c>
      <c r="F354" s="151" t="s">
        <v>272</v>
      </c>
      <c r="H354" s="150" t="s">
        <v>1</v>
      </c>
      <c r="I354" s="152"/>
      <c r="L354" s="148"/>
      <c r="M354" s="153"/>
      <c r="T354" s="154"/>
      <c r="AT354" s="150" t="s">
        <v>153</v>
      </c>
      <c r="AU354" s="150" t="s">
        <v>81</v>
      </c>
      <c r="AV354" s="12" t="s">
        <v>79</v>
      </c>
      <c r="AW354" s="12" t="s">
        <v>28</v>
      </c>
      <c r="AX354" s="12" t="s">
        <v>71</v>
      </c>
      <c r="AY354" s="150" t="s">
        <v>144</v>
      </c>
    </row>
    <row r="355" spans="2:65" s="13" customFormat="1">
      <c r="B355" s="155"/>
      <c r="D355" s="149" t="s">
        <v>153</v>
      </c>
      <c r="E355" s="156" t="s">
        <v>1</v>
      </c>
      <c r="F355" s="157" t="s">
        <v>1455</v>
      </c>
      <c r="H355" s="158">
        <v>3.24</v>
      </c>
      <c r="I355" s="159"/>
      <c r="L355" s="155"/>
      <c r="M355" s="160"/>
      <c r="T355" s="161"/>
      <c r="AT355" s="156" t="s">
        <v>153</v>
      </c>
      <c r="AU355" s="156" t="s">
        <v>81</v>
      </c>
      <c r="AV355" s="13" t="s">
        <v>81</v>
      </c>
      <c r="AW355" s="13" t="s">
        <v>28</v>
      </c>
      <c r="AX355" s="13" t="s">
        <v>71</v>
      </c>
      <c r="AY355" s="156" t="s">
        <v>144</v>
      </c>
    </row>
    <row r="356" spans="2:65" s="12" customFormat="1">
      <c r="B356" s="148"/>
      <c r="D356" s="149" t="s">
        <v>153</v>
      </c>
      <c r="E356" s="150" t="s">
        <v>1</v>
      </c>
      <c r="F356" s="151" t="s">
        <v>234</v>
      </c>
      <c r="H356" s="150" t="s">
        <v>1</v>
      </c>
      <c r="I356" s="152"/>
      <c r="L356" s="148"/>
      <c r="M356" s="153"/>
      <c r="T356" s="154"/>
      <c r="AT356" s="150" t="s">
        <v>153</v>
      </c>
      <c r="AU356" s="150" t="s">
        <v>81</v>
      </c>
      <c r="AV356" s="12" t="s">
        <v>79</v>
      </c>
      <c r="AW356" s="12" t="s">
        <v>28</v>
      </c>
      <c r="AX356" s="12" t="s">
        <v>71</v>
      </c>
      <c r="AY356" s="150" t="s">
        <v>144</v>
      </c>
    </row>
    <row r="357" spans="2:65" s="13" customFormat="1">
      <c r="B357" s="155"/>
      <c r="D357" s="149" t="s">
        <v>153</v>
      </c>
      <c r="E357" s="156" t="s">
        <v>1</v>
      </c>
      <c r="F357" s="157" t="s">
        <v>235</v>
      </c>
      <c r="H357" s="158">
        <v>1.71</v>
      </c>
      <c r="I357" s="159"/>
      <c r="L357" s="155"/>
      <c r="M357" s="160"/>
      <c r="T357" s="161"/>
      <c r="AT357" s="156" t="s">
        <v>153</v>
      </c>
      <c r="AU357" s="156" t="s">
        <v>81</v>
      </c>
      <c r="AV357" s="13" t="s">
        <v>81</v>
      </c>
      <c r="AW357" s="13" t="s">
        <v>28</v>
      </c>
      <c r="AX357" s="13" t="s">
        <v>71</v>
      </c>
      <c r="AY357" s="156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236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3" customFormat="1">
      <c r="B359" s="155"/>
      <c r="D359" s="149" t="s">
        <v>153</v>
      </c>
      <c r="E359" s="156" t="s">
        <v>1</v>
      </c>
      <c r="F359" s="157" t="s">
        <v>237</v>
      </c>
      <c r="H359" s="158">
        <v>8.99</v>
      </c>
      <c r="I359" s="159"/>
      <c r="L359" s="155"/>
      <c r="M359" s="160"/>
      <c r="T359" s="161"/>
      <c r="AT359" s="156" t="s">
        <v>153</v>
      </c>
      <c r="AU359" s="156" t="s">
        <v>81</v>
      </c>
      <c r="AV359" s="13" t="s">
        <v>81</v>
      </c>
      <c r="AW359" s="13" t="s">
        <v>28</v>
      </c>
      <c r="AX359" s="13" t="s">
        <v>71</v>
      </c>
      <c r="AY359" s="156" t="s">
        <v>144</v>
      </c>
    </row>
    <row r="360" spans="2:65" s="12" customFormat="1">
      <c r="B360" s="148"/>
      <c r="D360" s="149" t="s">
        <v>153</v>
      </c>
      <c r="E360" s="150" t="s">
        <v>1</v>
      </c>
      <c r="F360" s="151" t="s">
        <v>238</v>
      </c>
      <c r="H360" s="150" t="s">
        <v>1</v>
      </c>
      <c r="I360" s="152"/>
      <c r="L360" s="148"/>
      <c r="M360" s="153"/>
      <c r="T360" s="154"/>
      <c r="AT360" s="150" t="s">
        <v>153</v>
      </c>
      <c r="AU360" s="150" t="s">
        <v>81</v>
      </c>
      <c r="AV360" s="12" t="s">
        <v>79</v>
      </c>
      <c r="AW360" s="12" t="s">
        <v>28</v>
      </c>
      <c r="AX360" s="12" t="s">
        <v>71</v>
      </c>
      <c r="AY360" s="150" t="s">
        <v>144</v>
      </c>
    </row>
    <row r="361" spans="2:65" s="13" customFormat="1">
      <c r="B361" s="155"/>
      <c r="D361" s="149" t="s">
        <v>153</v>
      </c>
      <c r="E361" s="156" t="s">
        <v>1</v>
      </c>
      <c r="F361" s="157" t="s">
        <v>239</v>
      </c>
      <c r="H361" s="158">
        <v>9.07</v>
      </c>
      <c r="I361" s="159"/>
      <c r="L361" s="155"/>
      <c r="M361" s="160"/>
      <c r="T361" s="161"/>
      <c r="AT361" s="156" t="s">
        <v>153</v>
      </c>
      <c r="AU361" s="156" t="s">
        <v>81</v>
      </c>
      <c r="AV361" s="13" t="s">
        <v>81</v>
      </c>
      <c r="AW361" s="13" t="s">
        <v>28</v>
      </c>
      <c r="AX361" s="13" t="s">
        <v>71</v>
      </c>
      <c r="AY361" s="156" t="s">
        <v>144</v>
      </c>
    </row>
    <row r="362" spans="2:65" s="12" customFormat="1">
      <c r="B362" s="148"/>
      <c r="D362" s="149" t="s">
        <v>153</v>
      </c>
      <c r="E362" s="150" t="s">
        <v>1</v>
      </c>
      <c r="F362" s="151" t="s">
        <v>240</v>
      </c>
      <c r="H362" s="150" t="s">
        <v>1</v>
      </c>
      <c r="I362" s="152"/>
      <c r="L362" s="148"/>
      <c r="M362" s="153"/>
      <c r="T362" s="154"/>
      <c r="AT362" s="150" t="s">
        <v>153</v>
      </c>
      <c r="AU362" s="150" t="s">
        <v>81</v>
      </c>
      <c r="AV362" s="12" t="s">
        <v>79</v>
      </c>
      <c r="AW362" s="12" t="s">
        <v>28</v>
      </c>
      <c r="AX362" s="12" t="s">
        <v>71</v>
      </c>
      <c r="AY362" s="150" t="s">
        <v>144</v>
      </c>
    </row>
    <row r="363" spans="2:65" s="13" customFormat="1">
      <c r="B363" s="155"/>
      <c r="D363" s="149" t="s">
        <v>153</v>
      </c>
      <c r="E363" s="156" t="s">
        <v>1</v>
      </c>
      <c r="F363" s="157" t="s">
        <v>241</v>
      </c>
      <c r="H363" s="158">
        <v>1.66</v>
      </c>
      <c r="I363" s="159"/>
      <c r="L363" s="155"/>
      <c r="M363" s="160"/>
      <c r="T363" s="161"/>
      <c r="AT363" s="156" t="s">
        <v>153</v>
      </c>
      <c r="AU363" s="156" t="s">
        <v>81</v>
      </c>
      <c r="AV363" s="13" t="s">
        <v>81</v>
      </c>
      <c r="AW363" s="13" t="s">
        <v>28</v>
      </c>
      <c r="AX363" s="13" t="s">
        <v>71</v>
      </c>
      <c r="AY363" s="156" t="s">
        <v>144</v>
      </c>
    </row>
    <row r="364" spans="2:65" s="14" customFormat="1">
      <c r="B364" s="173"/>
      <c r="D364" s="149" t="s">
        <v>153</v>
      </c>
      <c r="E364" s="174" t="s">
        <v>1</v>
      </c>
      <c r="F364" s="175" t="s">
        <v>178</v>
      </c>
      <c r="H364" s="176">
        <v>24.67</v>
      </c>
      <c r="I364" s="177"/>
      <c r="L364" s="173"/>
      <c r="M364" s="178"/>
      <c r="T364" s="179"/>
      <c r="AT364" s="174" t="s">
        <v>153</v>
      </c>
      <c r="AU364" s="174" t="s">
        <v>81</v>
      </c>
      <c r="AV364" s="14" t="s">
        <v>145</v>
      </c>
      <c r="AW364" s="14" t="s">
        <v>28</v>
      </c>
      <c r="AX364" s="14" t="s">
        <v>71</v>
      </c>
      <c r="AY364" s="174" t="s">
        <v>144</v>
      </c>
    </row>
    <row r="365" spans="2:65" s="15" customFormat="1">
      <c r="B365" s="180"/>
      <c r="D365" s="149" t="s">
        <v>153</v>
      </c>
      <c r="E365" s="181" t="s">
        <v>1</v>
      </c>
      <c r="F365" s="182" t="s">
        <v>182</v>
      </c>
      <c r="H365" s="183">
        <v>49.4</v>
      </c>
      <c r="I365" s="184"/>
      <c r="L365" s="180"/>
      <c r="M365" s="185"/>
      <c r="T365" s="186"/>
      <c r="AT365" s="181" t="s">
        <v>153</v>
      </c>
      <c r="AU365" s="181" t="s">
        <v>81</v>
      </c>
      <c r="AV365" s="15" t="s">
        <v>151</v>
      </c>
      <c r="AW365" s="15" t="s">
        <v>28</v>
      </c>
      <c r="AX365" s="15" t="s">
        <v>79</v>
      </c>
      <c r="AY365" s="181" t="s">
        <v>144</v>
      </c>
    </row>
    <row r="366" spans="2:65" s="1" customFormat="1" ht="37.9" customHeight="1">
      <c r="B366" s="133"/>
      <c r="C366" s="162" t="s">
        <v>437</v>
      </c>
      <c r="D366" s="162" t="s">
        <v>163</v>
      </c>
      <c r="E366" s="163" t="s">
        <v>1528</v>
      </c>
      <c r="F366" s="164" t="s">
        <v>1529</v>
      </c>
      <c r="G366" s="165" t="s">
        <v>171</v>
      </c>
      <c r="H366" s="166">
        <v>55.960999999999999</v>
      </c>
      <c r="I366" s="167"/>
      <c r="J366" s="168">
        <f>ROUND(I366*H366,2)</f>
        <v>0</v>
      </c>
      <c r="K366" s="169"/>
      <c r="L366" s="170"/>
      <c r="M366" s="171" t="s">
        <v>1</v>
      </c>
      <c r="N366" s="172" t="s">
        <v>36</v>
      </c>
      <c r="P366" s="144">
        <f>O366*H366</f>
        <v>0</v>
      </c>
      <c r="Q366" s="144">
        <v>2.1999999999999999E-2</v>
      </c>
      <c r="R366" s="144">
        <f>Q366*H366</f>
        <v>1.231142</v>
      </c>
      <c r="S366" s="144">
        <v>0</v>
      </c>
      <c r="T366" s="145">
        <f>S366*H366</f>
        <v>0</v>
      </c>
      <c r="AR366" s="146" t="s">
        <v>355</v>
      </c>
      <c r="AT366" s="146" t="s">
        <v>163</v>
      </c>
      <c r="AU366" s="146" t="s">
        <v>81</v>
      </c>
      <c r="AY366" s="17" t="s">
        <v>144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79</v>
      </c>
      <c r="BK366" s="147">
        <f>ROUND(I366*H366,2)</f>
        <v>0</v>
      </c>
      <c r="BL366" s="17" t="s">
        <v>265</v>
      </c>
      <c r="BM366" s="146" t="s">
        <v>1530</v>
      </c>
    </row>
    <row r="367" spans="2:65" s="13" customFormat="1">
      <c r="B367" s="155"/>
      <c r="D367" s="149" t="s">
        <v>153</v>
      </c>
      <c r="E367" s="156" t="s">
        <v>1</v>
      </c>
      <c r="F367" s="157" t="s">
        <v>1531</v>
      </c>
      <c r="H367" s="158">
        <v>54.34</v>
      </c>
      <c r="I367" s="159"/>
      <c r="L367" s="155"/>
      <c r="M367" s="160"/>
      <c r="T367" s="161"/>
      <c r="AT367" s="156" t="s">
        <v>153</v>
      </c>
      <c r="AU367" s="156" t="s">
        <v>81</v>
      </c>
      <c r="AV367" s="13" t="s">
        <v>81</v>
      </c>
      <c r="AW367" s="13" t="s">
        <v>28</v>
      </c>
      <c r="AX367" s="13" t="s">
        <v>71</v>
      </c>
      <c r="AY367" s="156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1532</v>
      </c>
      <c r="H368" s="158">
        <v>1.621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65" s="15" customFormat="1">
      <c r="B369" s="180"/>
      <c r="D369" s="149" t="s">
        <v>153</v>
      </c>
      <c r="E369" s="181" t="s">
        <v>1</v>
      </c>
      <c r="F369" s="182" t="s">
        <v>182</v>
      </c>
      <c r="H369" s="183">
        <v>55.960999999999999</v>
      </c>
      <c r="I369" s="184"/>
      <c r="L369" s="180"/>
      <c r="M369" s="185"/>
      <c r="T369" s="186"/>
      <c r="AT369" s="181" t="s">
        <v>153</v>
      </c>
      <c r="AU369" s="181" t="s">
        <v>81</v>
      </c>
      <c r="AV369" s="15" t="s">
        <v>151</v>
      </c>
      <c r="AW369" s="15" t="s">
        <v>28</v>
      </c>
      <c r="AX369" s="15" t="s">
        <v>79</v>
      </c>
      <c r="AY369" s="181" t="s">
        <v>144</v>
      </c>
    </row>
    <row r="370" spans="2:65" s="1" customFormat="1" ht="16.5" customHeight="1">
      <c r="B370" s="133"/>
      <c r="C370" s="193" t="s">
        <v>441</v>
      </c>
      <c r="D370" s="193" t="s">
        <v>147</v>
      </c>
      <c r="E370" s="194" t="s">
        <v>1533</v>
      </c>
      <c r="F370" s="195" t="s">
        <v>1534</v>
      </c>
      <c r="G370" s="196" t="s">
        <v>171</v>
      </c>
      <c r="H370" s="197">
        <v>49.4</v>
      </c>
      <c r="I370" s="198"/>
      <c r="J370" s="198">
        <f>ROUND(I370*H370,2)</f>
        <v>0</v>
      </c>
      <c r="K370" s="141"/>
      <c r="L370" s="32"/>
      <c r="M370" s="142" t="s">
        <v>1</v>
      </c>
      <c r="N370" s="143" t="s">
        <v>36</v>
      </c>
      <c r="P370" s="144">
        <f>O370*H370</f>
        <v>0</v>
      </c>
      <c r="Q370" s="144">
        <v>1E-4</v>
      </c>
      <c r="R370" s="144">
        <f>Q370*H370</f>
        <v>4.9399999999999999E-3</v>
      </c>
      <c r="S370" s="144">
        <v>0</v>
      </c>
      <c r="T370" s="145">
        <f>S370*H370</f>
        <v>0</v>
      </c>
      <c r="AR370" s="146" t="s">
        <v>265</v>
      </c>
      <c r="AT370" s="146" t="s">
        <v>147</v>
      </c>
      <c r="AU370" s="146" t="s">
        <v>81</v>
      </c>
      <c r="AY370" s="17" t="s">
        <v>144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7" t="s">
        <v>79</v>
      </c>
      <c r="BK370" s="147">
        <f>ROUND(I370*H370,2)</f>
        <v>0</v>
      </c>
      <c r="BL370" s="17" t="s">
        <v>265</v>
      </c>
      <c r="BM370" s="146" t="s">
        <v>1770</v>
      </c>
    </row>
    <row r="371" spans="2:65" s="13" customFormat="1">
      <c r="B371" s="155"/>
      <c r="D371" s="149" t="s">
        <v>153</v>
      </c>
      <c r="E371" s="156" t="s">
        <v>1</v>
      </c>
      <c r="F371" s="157" t="s">
        <v>359</v>
      </c>
      <c r="H371" s="158">
        <v>49.4</v>
      </c>
      <c r="I371" s="159"/>
      <c r="L371" s="155"/>
      <c r="M371" s="160"/>
      <c r="T371" s="161"/>
      <c r="AT371" s="156" t="s">
        <v>153</v>
      </c>
      <c r="AU371" s="156" t="s">
        <v>81</v>
      </c>
      <c r="AV371" s="13" t="s">
        <v>81</v>
      </c>
      <c r="AW371" s="13" t="s">
        <v>28</v>
      </c>
      <c r="AX371" s="13" t="s">
        <v>79</v>
      </c>
      <c r="AY371" s="156" t="s">
        <v>144</v>
      </c>
    </row>
    <row r="372" spans="2:65" s="1" customFormat="1" ht="24.2" customHeight="1">
      <c r="B372" s="133"/>
      <c r="C372" s="134" t="s">
        <v>445</v>
      </c>
      <c r="D372" s="134" t="s">
        <v>147</v>
      </c>
      <c r="E372" s="135" t="s">
        <v>561</v>
      </c>
      <c r="F372" s="136" t="s">
        <v>562</v>
      </c>
      <c r="G372" s="137" t="s">
        <v>491</v>
      </c>
      <c r="H372" s="187"/>
      <c r="I372" s="139"/>
      <c r="J372" s="140">
        <f>ROUND(I372*H372,2)</f>
        <v>0</v>
      </c>
      <c r="K372" s="141"/>
      <c r="L372" s="32"/>
      <c r="M372" s="142" t="s">
        <v>1</v>
      </c>
      <c r="N372" s="143" t="s">
        <v>36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265</v>
      </c>
      <c r="AT372" s="146" t="s">
        <v>147</v>
      </c>
      <c r="AU372" s="146" t="s">
        <v>81</v>
      </c>
      <c r="AY372" s="17" t="s">
        <v>144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7" t="s">
        <v>79</v>
      </c>
      <c r="BK372" s="147">
        <f>ROUND(I372*H372,2)</f>
        <v>0</v>
      </c>
      <c r="BL372" s="17" t="s">
        <v>265</v>
      </c>
      <c r="BM372" s="146" t="s">
        <v>780</v>
      </c>
    </row>
    <row r="373" spans="2:65" s="11" customFormat="1" ht="22.9" customHeight="1">
      <c r="B373" s="121"/>
      <c r="D373" s="122" t="s">
        <v>70</v>
      </c>
      <c r="E373" s="131" t="s">
        <v>564</v>
      </c>
      <c r="F373" s="131" t="s">
        <v>565</v>
      </c>
      <c r="I373" s="124"/>
      <c r="J373" s="132">
        <f>BK373</f>
        <v>0</v>
      </c>
      <c r="L373" s="121"/>
      <c r="M373" s="126"/>
      <c r="P373" s="127">
        <f>SUM(P374:P446)</f>
        <v>0</v>
      </c>
      <c r="R373" s="127">
        <f>SUM(R374:R446)</f>
        <v>3.3522559499999995</v>
      </c>
      <c r="T373" s="128">
        <f>SUM(T374:T446)</f>
        <v>0</v>
      </c>
      <c r="AR373" s="122" t="s">
        <v>81</v>
      </c>
      <c r="AT373" s="129" t="s">
        <v>70</v>
      </c>
      <c r="AU373" s="129" t="s">
        <v>79</v>
      </c>
      <c r="AY373" s="122" t="s">
        <v>144</v>
      </c>
      <c r="BK373" s="130">
        <f>SUM(BK374:BK446)</f>
        <v>0</v>
      </c>
    </row>
    <row r="374" spans="2:65" s="1" customFormat="1" ht="16.5" customHeight="1">
      <c r="B374" s="133"/>
      <c r="C374" s="134" t="s">
        <v>451</v>
      </c>
      <c r="D374" s="134" t="s">
        <v>147</v>
      </c>
      <c r="E374" s="135" t="s">
        <v>1536</v>
      </c>
      <c r="F374" s="136" t="s">
        <v>1537</v>
      </c>
      <c r="G374" s="137" t="s">
        <v>171</v>
      </c>
      <c r="H374" s="138">
        <v>171.23699999999999</v>
      </c>
      <c r="I374" s="139"/>
      <c r="J374" s="140">
        <f>ROUND(I374*H374,2)</f>
        <v>0</v>
      </c>
      <c r="K374" s="141"/>
      <c r="L374" s="32"/>
      <c r="M374" s="142" t="s">
        <v>1</v>
      </c>
      <c r="N374" s="143" t="s">
        <v>36</v>
      </c>
      <c r="P374" s="144">
        <f>O374*H374</f>
        <v>0</v>
      </c>
      <c r="Q374" s="144">
        <v>2.9999999999999997E-4</v>
      </c>
      <c r="R374" s="144">
        <f>Q374*H374</f>
        <v>5.1371099999999996E-2</v>
      </c>
      <c r="S374" s="144">
        <v>0</v>
      </c>
      <c r="T374" s="145">
        <f>S374*H374</f>
        <v>0</v>
      </c>
      <c r="AR374" s="146" t="s">
        <v>265</v>
      </c>
      <c r="AT374" s="146" t="s">
        <v>147</v>
      </c>
      <c r="AU374" s="146" t="s">
        <v>81</v>
      </c>
      <c r="AY374" s="17" t="s">
        <v>144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7" t="s">
        <v>79</v>
      </c>
      <c r="BK374" s="147">
        <f>ROUND(I374*H374,2)</f>
        <v>0</v>
      </c>
      <c r="BL374" s="17" t="s">
        <v>265</v>
      </c>
      <c r="BM374" s="146" t="s">
        <v>1538</v>
      </c>
    </row>
    <row r="375" spans="2:65" s="13" customFormat="1">
      <c r="B375" s="155"/>
      <c r="D375" s="149" t="s">
        <v>153</v>
      </c>
      <c r="E375" s="156" t="s">
        <v>1</v>
      </c>
      <c r="F375" s="157" t="s">
        <v>1539</v>
      </c>
      <c r="H375" s="158">
        <v>162.13300000000001</v>
      </c>
      <c r="I375" s="159"/>
      <c r="L375" s="155"/>
      <c r="M375" s="160"/>
      <c r="T375" s="161"/>
      <c r="AT375" s="156" t="s">
        <v>153</v>
      </c>
      <c r="AU375" s="156" t="s">
        <v>81</v>
      </c>
      <c r="AV375" s="13" t="s">
        <v>81</v>
      </c>
      <c r="AW375" s="13" t="s">
        <v>28</v>
      </c>
      <c r="AX375" s="13" t="s">
        <v>71</v>
      </c>
      <c r="AY375" s="156" t="s">
        <v>144</v>
      </c>
    </row>
    <row r="376" spans="2:65" s="13" customFormat="1">
      <c r="B376" s="155"/>
      <c r="D376" s="149" t="s">
        <v>153</v>
      </c>
      <c r="E376" s="156" t="s">
        <v>1</v>
      </c>
      <c r="F376" s="157" t="s">
        <v>1540</v>
      </c>
      <c r="H376" s="158">
        <v>4.9119999999999999</v>
      </c>
      <c r="I376" s="159"/>
      <c r="L376" s="155"/>
      <c r="M376" s="160"/>
      <c r="T376" s="161"/>
      <c r="AT376" s="156" t="s">
        <v>153</v>
      </c>
      <c r="AU376" s="156" t="s">
        <v>81</v>
      </c>
      <c r="AV376" s="13" t="s">
        <v>81</v>
      </c>
      <c r="AW376" s="13" t="s">
        <v>28</v>
      </c>
      <c r="AX376" s="13" t="s">
        <v>71</v>
      </c>
      <c r="AY376" s="156" t="s">
        <v>144</v>
      </c>
    </row>
    <row r="377" spans="2:65" s="13" customFormat="1">
      <c r="B377" s="155"/>
      <c r="D377" s="149" t="s">
        <v>153</v>
      </c>
      <c r="E377" s="156" t="s">
        <v>1</v>
      </c>
      <c r="F377" s="157" t="s">
        <v>1541</v>
      </c>
      <c r="H377" s="158">
        <v>4.1920000000000002</v>
      </c>
      <c r="I377" s="159"/>
      <c r="L377" s="155"/>
      <c r="M377" s="160"/>
      <c r="T377" s="161"/>
      <c r="AT377" s="156" t="s">
        <v>153</v>
      </c>
      <c r="AU377" s="156" t="s">
        <v>81</v>
      </c>
      <c r="AV377" s="13" t="s">
        <v>81</v>
      </c>
      <c r="AW377" s="13" t="s">
        <v>28</v>
      </c>
      <c r="AX377" s="13" t="s">
        <v>71</v>
      </c>
      <c r="AY377" s="156" t="s">
        <v>144</v>
      </c>
    </row>
    <row r="378" spans="2:65" s="15" customFormat="1">
      <c r="B378" s="180"/>
      <c r="D378" s="149" t="s">
        <v>153</v>
      </c>
      <c r="E378" s="181" t="s">
        <v>1</v>
      </c>
      <c r="F378" s="182" t="s">
        <v>182</v>
      </c>
      <c r="H378" s="183">
        <v>171.23699999999999</v>
      </c>
      <c r="I378" s="184"/>
      <c r="L378" s="180"/>
      <c r="M378" s="185"/>
      <c r="T378" s="186"/>
      <c r="AT378" s="181" t="s">
        <v>153</v>
      </c>
      <c r="AU378" s="181" t="s">
        <v>81</v>
      </c>
      <c r="AV378" s="15" t="s">
        <v>151</v>
      </c>
      <c r="AW378" s="15" t="s">
        <v>28</v>
      </c>
      <c r="AX378" s="15" t="s">
        <v>79</v>
      </c>
      <c r="AY378" s="181" t="s">
        <v>144</v>
      </c>
    </row>
    <row r="379" spans="2:65" s="1" customFormat="1" ht="24.2" customHeight="1">
      <c r="B379" s="133"/>
      <c r="C379" s="134" t="s">
        <v>456</v>
      </c>
      <c r="D379" s="134" t="s">
        <v>147</v>
      </c>
      <c r="E379" s="135" t="s">
        <v>1542</v>
      </c>
      <c r="F379" s="136" t="s">
        <v>1543</v>
      </c>
      <c r="G379" s="137" t="s">
        <v>318</v>
      </c>
      <c r="H379" s="138">
        <v>14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36</v>
      </c>
      <c r="P379" s="144">
        <f>O379*H379</f>
        <v>0</v>
      </c>
      <c r="Q379" s="144">
        <v>2.1000000000000001E-4</v>
      </c>
      <c r="R379" s="144">
        <f>Q379*H379</f>
        <v>2.9399999999999999E-3</v>
      </c>
      <c r="S379" s="144">
        <v>0</v>
      </c>
      <c r="T379" s="145">
        <f>S379*H379</f>
        <v>0</v>
      </c>
      <c r="AR379" s="146" t="s">
        <v>265</v>
      </c>
      <c r="AT379" s="146" t="s">
        <v>147</v>
      </c>
      <c r="AU379" s="146" t="s">
        <v>81</v>
      </c>
      <c r="AY379" s="17" t="s">
        <v>144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79</v>
      </c>
      <c r="BK379" s="147">
        <f>ROUND(I379*H379,2)</f>
        <v>0</v>
      </c>
      <c r="BL379" s="17" t="s">
        <v>265</v>
      </c>
      <c r="BM379" s="146" t="s">
        <v>1771</v>
      </c>
    </row>
    <row r="380" spans="2:65" s="1" customFormat="1" ht="33" customHeight="1">
      <c r="B380" s="133"/>
      <c r="C380" s="134" t="s">
        <v>461</v>
      </c>
      <c r="D380" s="134" t="s">
        <v>147</v>
      </c>
      <c r="E380" s="135" t="s">
        <v>1545</v>
      </c>
      <c r="F380" s="136" t="s">
        <v>1546</v>
      </c>
      <c r="G380" s="137" t="s">
        <v>171</v>
      </c>
      <c r="H380" s="138">
        <v>162.13300000000001</v>
      </c>
      <c r="I380" s="139"/>
      <c r="J380" s="140">
        <f>ROUND(I380*H380,2)</f>
        <v>0</v>
      </c>
      <c r="K380" s="141"/>
      <c r="L380" s="32"/>
      <c r="M380" s="142" t="s">
        <v>1</v>
      </c>
      <c r="N380" s="143" t="s">
        <v>36</v>
      </c>
      <c r="P380" s="144">
        <f>O380*H380</f>
        <v>0</v>
      </c>
      <c r="Q380" s="144">
        <v>5.1999999999999998E-3</v>
      </c>
      <c r="R380" s="144">
        <f>Q380*H380</f>
        <v>0.84309160000000005</v>
      </c>
      <c r="S380" s="144">
        <v>0</v>
      </c>
      <c r="T380" s="145">
        <f>S380*H380</f>
        <v>0</v>
      </c>
      <c r="AR380" s="146" t="s">
        <v>265</v>
      </c>
      <c r="AT380" s="146" t="s">
        <v>147</v>
      </c>
      <c r="AU380" s="146" t="s">
        <v>81</v>
      </c>
      <c r="AY380" s="17" t="s">
        <v>144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79</v>
      </c>
      <c r="BK380" s="147">
        <f>ROUND(I380*H380,2)</f>
        <v>0</v>
      </c>
      <c r="BL380" s="17" t="s">
        <v>265</v>
      </c>
      <c r="BM380" s="146" t="s">
        <v>1547</v>
      </c>
    </row>
    <row r="381" spans="2:65" s="12" customFormat="1">
      <c r="B381" s="148"/>
      <c r="D381" s="149" t="s">
        <v>153</v>
      </c>
      <c r="E381" s="150" t="s">
        <v>1</v>
      </c>
      <c r="F381" s="151" t="s">
        <v>174</v>
      </c>
      <c r="H381" s="150" t="s">
        <v>1</v>
      </c>
      <c r="I381" s="152"/>
      <c r="L381" s="148"/>
      <c r="M381" s="153"/>
      <c r="T381" s="154"/>
      <c r="AT381" s="150" t="s">
        <v>153</v>
      </c>
      <c r="AU381" s="150" t="s">
        <v>81</v>
      </c>
      <c r="AV381" s="12" t="s">
        <v>79</v>
      </c>
      <c r="AW381" s="12" t="s">
        <v>28</v>
      </c>
      <c r="AX381" s="12" t="s">
        <v>71</v>
      </c>
      <c r="AY381" s="150" t="s">
        <v>144</v>
      </c>
    </row>
    <row r="382" spans="2:65" s="12" customFormat="1">
      <c r="B382" s="148"/>
      <c r="D382" s="149" t="s">
        <v>153</v>
      </c>
      <c r="E382" s="150" t="s">
        <v>1</v>
      </c>
      <c r="F382" s="151" t="s">
        <v>228</v>
      </c>
      <c r="H382" s="150" t="s">
        <v>1</v>
      </c>
      <c r="I382" s="152"/>
      <c r="L382" s="148"/>
      <c r="M382" s="153"/>
      <c r="T382" s="154"/>
      <c r="AT382" s="150" t="s">
        <v>153</v>
      </c>
      <c r="AU382" s="150" t="s">
        <v>81</v>
      </c>
      <c r="AV382" s="12" t="s">
        <v>79</v>
      </c>
      <c r="AW382" s="12" t="s">
        <v>28</v>
      </c>
      <c r="AX382" s="12" t="s">
        <v>71</v>
      </c>
      <c r="AY382" s="150" t="s">
        <v>144</v>
      </c>
    </row>
    <row r="383" spans="2:65" s="13" customFormat="1">
      <c r="B383" s="155"/>
      <c r="D383" s="149" t="s">
        <v>153</v>
      </c>
      <c r="E383" s="156" t="s">
        <v>1</v>
      </c>
      <c r="F383" s="157" t="s">
        <v>1548</v>
      </c>
      <c r="H383" s="158">
        <v>12.656000000000001</v>
      </c>
      <c r="I383" s="159"/>
      <c r="L383" s="155"/>
      <c r="M383" s="160"/>
      <c r="T383" s="161"/>
      <c r="AT383" s="156" t="s">
        <v>153</v>
      </c>
      <c r="AU383" s="156" t="s">
        <v>81</v>
      </c>
      <c r="AV383" s="13" t="s">
        <v>81</v>
      </c>
      <c r="AW383" s="13" t="s">
        <v>28</v>
      </c>
      <c r="AX383" s="13" t="s">
        <v>71</v>
      </c>
      <c r="AY383" s="156" t="s">
        <v>144</v>
      </c>
    </row>
    <row r="384" spans="2:65" s="12" customFormat="1">
      <c r="B384" s="148"/>
      <c r="D384" s="149" t="s">
        <v>153</v>
      </c>
      <c r="E384" s="150" t="s">
        <v>1</v>
      </c>
      <c r="F384" s="151" t="s">
        <v>230</v>
      </c>
      <c r="H384" s="150" t="s">
        <v>1</v>
      </c>
      <c r="I384" s="152"/>
      <c r="L384" s="148"/>
      <c r="M384" s="153"/>
      <c r="T384" s="154"/>
      <c r="AT384" s="150" t="s">
        <v>153</v>
      </c>
      <c r="AU384" s="150" t="s">
        <v>81</v>
      </c>
      <c r="AV384" s="12" t="s">
        <v>79</v>
      </c>
      <c r="AW384" s="12" t="s">
        <v>28</v>
      </c>
      <c r="AX384" s="12" t="s">
        <v>71</v>
      </c>
      <c r="AY384" s="150" t="s">
        <v>144</v>
      </c>
    </row>
    <row r="385" spans="2:51" s="13" customFormat="1">
      <c r="B385" s="155"/>
      <c r="D385" s="149" t="s">
        <v>153</v>
      </c>
      <c r="E385" s="156" t="s">
        <v>1</v>
      </c>
      <c r="F385" s="157" t="s">
        <v>1549</v>
      </c>
      <c r="H385" s="158">
        <v>25.157</v>
      </c>
      <c r="I385" s="159"/>
      <c r="L385" s="155"/>
      <c r="M385" s="160"/>
      <c r="T385" s="161"/>
      <c r="AT385" s="156" t="s">
        <v>153</v>
      </c>
      <c r="AU385" s="156" t="s">
        <v>81</v>
      </c>
      <c r="AV385" s="13" t="s">
        <v>81</v>
      </c>
      <c r="AW385" s="13" t="s">
        <v>28</v>
      </c>
      <c r="AX385" s="13" t="s">
        <v>71</v>
      </c>
      <c r="AY385" s="156" t="s">
        <v>144</v>
      </c>
    </row>
    <row r="386" spans="2:51" s="12" customFormat="1">
      <c r="B386" s="148"/>
      <c r="D386" s="149" t="s">
        <v>153</v>
      </c>
      <c r="E386" s="150" t="s">
        <v>1</v>
      </c>
      <c r="F386" s="151" t="s">
        <v>232</v>
      </c>
      <c r="H386" s="150" t="s">
        <v>1</v>
      </c>
      <c r="I386" s="152"/>
      <c r="L386" s="148"/>
      <c r="M386" s="153"/>
      <c r="T386" s="154"/>
      <c r="AT386" s="150" t="s">
        <v>153</v>
      </c>
      <c r="AU386" s="150" t="s">
        <v>81</v>
      </c>
      <c r="AV386" s="12" t="s">
        <v>79</v>
      </c>
      <c r="AW386" s="12" t="s">
        <v>28</v>
      </c>
      <c r="AX386" s="12" t="s">
        <v>71</v>
      </c>
      <c r="AY386" s="150" t="s">
        <v>144</v>
      </c>
    </row>
    <row r="387" spans="2:51" s="13" customFormat="1" ht="22.5">
      <c r="B387" s="155"/>
      <c r="D387" s="149" t="s">
        <v>153</v>
      </c>
      <c r="E387" s="156" t="s">
        <v>1</v>
      </c>
      <c r="F387" s="157" t="s">
        <v>1550</v>
      </c>
      <c r="H387" s="158">
        <v>43.314999999999998</v>
      </c>
      <c r="I387" s="159"/>
      <c r="L387" s="155"/>
      <c r="M387" s="160"/>
      <c r="T387" s="161"/>
      <c r="AT387" s="156" t="s">
        <v>153</v>
      </c>
      <c r="AU387" s="156" t="s">
        <v>81</v>
      </c>
      <c r="AV387" s="13" t="s">
        <v>81</v>
      </c>
      <c r="AW387" s="13" t="s">
        <v>28</v>
      </c>
      <c r="AX387" s="13" t="s">
        <v>71</v>
      </c>
      <c r="AY387" s="156" t="s">
        <v>144</v>
      </c>
    </row>
    <row r="388" spans="2:51" s="12" customFormat="1">
      <c r="B388" s="148"/>
      <c r="D388" s="149" t="s">
        <v>153</v>
      </c>
      <c r="E388" s="150" t="s">
        <v>1</v>
      </c>
      <c r="F388" s="151" t="s">
        <v>1551</v>
      </c>
      <c r="H388" s="150" t="s">
        <v>1</v>
      </c>
      <c r="I388" s="152"/>
      <c r="L388" s="148"/>
      <c r="M388" s="153"/>
      <c r="T388" s="154"/>
      <c r="AT388" s="150" t="s">
        <v>153</v>
      </c>
      <c r="AU388" s="150" t="s">
        <v>81</v>
      </c>
      <c r="AV388" s="12" t="s">
        <v>79</v>
      </c>
      <c r="AW388" s="12" t="s">
        <v>28</v>
      </c>
      <c r="AX388" s="12" t="s">
        <v>71</v>
      </c>
      <c r="AY388" s="150" t="s">
        <v>144</v>
      </c>
    </row>
    <row r="389" spans="2:51" s="13" customFormat="1">
      <c r="B389" s="155"/>
      <c r="D389" s="149" t="s">
        <v>153</v>
      </c>
      <c r="E389" s="156" t="s">
        <v>1</v>
      </c>
      <c r="F389" s="157" t="s">
        <v>1552</v>
      </c>
      <c r="H389" s="158">
        <v>1.7529999999999999</v>
      </c>
      <c r="I389" s="159"/>
      <c r="L389" s="155"/>
      <c r="M389" s="160"/>
      <c r="T389" s="161"/>
      <c r="AT389" s="156" t="s">
        <v>153</v>
      </c>
      <c r="AU389" s="156" t="s">
        <v>81</v>
      </c>
      <c r="AV389" s="13" t="s">
        <v>81</v>
      </c>
      <c r="AW389" s="13" t="s">
        <v>28</v>
      </c>
      <c r="AX389" s="13" t="s">
        <v>71</v>
      </c>
      <c r="AY389" s="156" t="s">
        <v>144</v>
      </c>
    </row>
    <row r="390" spans="2:51" s="14" customFormat="1">
      <c r="B390" s="173"/>
      <c r="D390" s="149" t="s">
        <v>153</v>
      </c>
      <c r="E390" s="174" t="s">
        <v>1</v>
      </c>
      <c r="F390" s="175" t="s">
        <v>178</v>
      </c>
      <c r="H390" s="176">
        <v>82.881</v>
      </c>
      <c r="I390" s="177"/>
      <c r="L390" s="173"/>
      <c r="M390" s="178"/>
      <c r="T390" s="179"/>
      <c r="AT390" s="174" t="s">
        <v>153</v>
      </c>
      <c r="AU390" s="174" t="s">
        <v>81</v>
      </c>
      <c r="AV390" s="14" t="s">
        <v>145</v>
      </c>
      <c r="AW390" s="14" t="s">
        <v>28</v>
      </c>
      <c r="AX390" s="14" t="s">
        <v>71</v>
      </c>
      <c r="AY390" s="174" t="s">
        <v>144</v>
      </c>
    </row>
    <row r="391" spans="2:51" s="12" customFormat="1">
      <c r="B391" s="148"/>
      <c r="D391" s="149" t="s">
        <v>153</v>
      </c>
      <c r="E391" s="150" t="s">
        <v>1</v>
      </c>
      <c r="F391" s="151" t="s">
        <v>179</v>
      </c>
      <c r="H391" s="150" t="s">
        <v>1</v>
      </c>
      <c r="I391" s="152"/>
      <c r="L391" s="148"/>
      <c r="M391" s="153"/>
      <c r="T391" s="154"/>
      <c r="AT391" s="150" t="s">
        <v>153</v>
      </c>
      <c r="AU391" s="150" t="s">
        <v>81</v>
      </c>
      <c r="AV391" s="12" t="s">
        <v>79</v>
      </c>
      <c r="AW391" s="12" t="s">
        <v>28</v>
      </c>
      <c r="AX391" s="12" t="s">
        <v>71</v>
      </c>
      <c r="AY391" s="150" t="s">
        <v>144</v>
      </c>
    </row>
    <row r="392" spans="2:51" s="12" customFormat="1">
      <c r="B392" s="148"/>
      <c r="D392" s="149" t="s">
        <v>153</v>
      </c>
      <c r="E392" s="150" t="s">
        <v>1</v>
      </c>
      <c r="F392" s="151" t="s">
        <v>234</v>
      </c>
      <c r="H392" s="150" t="s">
        <v>1</v>
      </c>
      <c r="I392" s="152"/>
      <c r="L392" s="148"/>
      <c r="M392" s="153"/>
      <c r="T392" s="154"/>
      <c r="AT392" s="150" t="s">
        <v>153</v>
      </c>
      <c r="AU392" s="150" t="s">
        <v>81</v>
      </c>
      <c r="AV392" s="12" t="s">
        <v>79</v>
      </c>
      <c r="AW392" s="12" t="s">
        <v>28</v>
      </c>
      <c r="AX392" s="12" t="s">
        <v>71</v>
      </c>
      <c r="AY392" s="150" t="s">
        <v>144</v>
      </c>
    </row>
    <row r="393" spans="2:51" s="13" customFormat="1">
      <c r="B393" s="155"/>
      <c r="D393" s="149" t="s">
        <v>153</v>
      </c>
      <c r="E393" s="156" t="s">
        <v>1</v>
      </c>
      <c r="F393" s="157" t="s">
        <v>1553</v>
      </c>
      <c r="H393" s="158">
        <v>7.9969999999999999</v>
      </c>
      <c r="I393" s="159"/>
      <c r="L393" s="155"/>
      <c r="M393" s="160"/>
      <c r="T393" s="161"/>
      <c r="AT393" s="156" t="s">
        <v>153</v>
      </c>
      <c r="AU393" s="156" t="s">
        <v>81</v>
      </c>
      <c r="AV393" s="13" t="s">
        <v>81</v>
      </c>
      <c r="AW393" s="13" t="s">
        <v>28</v>
      </c>
      <c r="AX393" s="13" t="s">
        <v>71</v>
      </c>
      <c r="AY393" s="156" t="s">
        <v>144</v>
      </c>
    </row>
    <row r="394" spans="2:51" s="12" customFormat="1">
      <c r="B394" s="148"/>
      <c r="D394" s="149" t="s">
        <v>153</v>
      </c>
      <c r="E394" s="150" t="s">
        <v>1</v>
      </c>
      <c r="F394" s="151" t="s">
        <v>236</v>
      </c>
      <c r="H394" s="150" t="s">
        <v>1</v>
      </c>
      <c r="I394" s="152"/>
      <c r="L394" s="148"/>
      <c r="M394" s="153"/>
      <c r="T394" s="154"/>
      <c r="AT394" s="150" t="s">
        <v>153</v>
      </c>
      <c r="AU394" s="150" t="s">
        <v>81</v>
      </c>
      <c r="AV394" s="12" t="s">
        <v>79</v>
      </c>
      <c r="AW394" s="12" t="s">
        <v>28</v>
      </c>
      <c r="AX394" s="12" t="s">
        <v>71</v>
      </c>
      <c r="AY394" s="150" t="s">
        <v>144</v>
      </c>
    </row>
    <row r="395" spans="2:51" s="13" customFormat="1">
      <c r="B395" s="155"/>
      <c r="D395" s="149" t="s">
        <v>153</v>
      </c>
      <c r="E395" s="156" t="s">
        <v>1</v>
      </c>
      <c r="F395" s="157" t="s">
        <v>1554</v>
      </c>
      <c r="H395" s="158">
        <v>28.64</v>
      </c>
      <c r="I395" s="159"/>
      <c r="L395" s="155"/>
      <c r="M395" s="160"/>
      <c r="T395" s="161"/>
      <c r="AT395" s="156" t="s">
        <v>153</v>
      </c>
      <c r="AU395" s="156" t="s">
        <v>81</v>
      </c>
      <c r="AV395" s="13" t="s">
        <v>81</v>
      </c>
      <c r="AW395" s="13" t="s">
        <v>28</v>
      </c>
      <c r="AX395" s="13" t="s">
        <v>71</v>
      </c>
      <c r="AY395" s="156" t="s">
        <v>144</v>
      </c>
    </row>
    <row r="396" spans="2:51" s="12" customFormat="1">
      <c r="B396" s="148"/>
      <c r="D396" s="149" t="s">
        <v>153</v>
      </c>
      <c r="E396" s="150" t="s">
        <v>1</v>
      </c>
      <c r="F396" s="151" t="s">
        <v>238</v>
      </c>
      <c r="H396" s="150" t="s">
        <v>1</v>
      </c>
      <c r="I396" s="152"/>
      <c r="L396" s="148"/>
      <c r="M396" s="153"/>
      <c r="T396" s="154"/>
      <c r="AT396" s="150" t="s">
        <v>153</v>
      </c>
      <c r="AU396" s="150" t="s">
        <v>81</v>
      </c>
      <c r="AV396" s="12" t="s">
        <v>79</v>
      </c>
      <c r="AW396" s="12" t="s">
        <v>28</v>
      </c>
      <c r="AX396" s="12" t="s">
        <v>71</v>
      </c>
      <c r="AY396" s="150" t="s">
        <v>144</v>
      </c>
    </row>
    <row r="397" spans="2:51" s="13" customFormat="1">
      <c r="B397" s="155"/>
      <c r="D397" s="149" t="s">
        <v>153</v>
      </c>
      <c r="E397" s="156" t="s">
        <v>1</v>
      </c>
      <c r="F397" s="157" t="s">
        <v>1555</v>
      </c>
      <c r="H397" s="158">
        <v>41.265000000000001</v>
      </c>
      <c r="I397" s="159"/>
      <c r="L397" s="155"/>
      <c r="M397" s="160"/>
      <c r="T397" s="161"/>
      <c r="AT397" s="156" t="s">
        <v>153</v>
      </c>
      <c r="AU397" s="156" t="s">
        <v>81</v>
      </c>
      <c r="AV397" s="13" t="s">
        <v>81</v>
      </c>
      <c r="AW397" s="13" t="s">
        <v>28</v>
      </c>
      <c r="AX397" s="13" t="s">
        <v>71</v>
      </c>
      <c r="AY397" s="156" t="s">
        <v>144</v>
      </c>
    </row>
    <row r="398" spans="2:51" s="12" customFormat="1">
      <c r="B398" s="148"/>
      <c r="D398" s="149" t="s">
        <v>153</v>
      </c>
      <c r="E398" s="150" t="s">
        <v>1</v>
      </c>
      <c r="F398" s="151" t="s">
        <v>1551</v>
      </c>
      <c r="H398" s="150" t="s">
        <v>1</v>
      </c>
      <c r="I398" s="152"/>
      <c r="L398" s="148"/>
      <c r="M398" s="153"/>
      <c r="T398" s="154"/>
      <c r="AT398" s="150" t="s">
        <v>153</v>
      </c>
      <c r="AU398" s="150" t="s">
        <v>81</v>
      </c>
      <c r="AV398" s="12" t="s">
        <v>79</v>
      </c>
      <c r="AW398" s="12" t="s">
        <v>28</v>
      </c>
      <c r="AX398" s="12" t="s">
        <v>71</v>
      </c>
      <c r="AY398" s="150" t="s">
        <v>144</v>
      </c>
    </row>
    <row r="399" spans="2:51" s="13" customFormat="1">
      <c r="B399" s="155"/>
      <c r="D399" s="149" t="s">
        <v>153</v>
      </c>
      <c r="E399" s="156" t="s">
        <v>1</v>
      </c>
      <c r="F399" s="157" t="s">
        <v>1556</v>
      </c>
      <c r="H399" s="158">
        <v>1.35</v>
      </c>
      <c r="I399" s="159"/>
      <c r="L399" s="155"/>
      <c r="M399" s="160"/>
      <c r="T399" s="161"/>
      <c r="AT399" s="156" t="s">
        <v>153</v>
      </c>
      <c r="AU399" s="156" t="s">
        <v>81</v>
      </c>
      <c r="AV399" s="13" t="s">
        <v>81</v>
      </c>
      <c r="AW399" s="13" t="s">
        <v>28</v>
      </c>
      <c r="AX399" s="13" t="s">
        <v>71</v>
      </c>
      <c r="AY399" s="156" t="s">
        <v>144</v>
      </c>
    </row>
    <row r="400" spans="2:51" s="14" customFormat="1">
      <c r="B400" s="173"/>
      <c r="D400" s="149" t="s">
        <v>153</v>
      </c>
      <c r="E400" s="174" t="s">
        <v>1</v>
      </c>
      <c r="F400" s="175" t="s">
        <v>178</v>
      </c>
      <c r="H400" s="176">
        <v>79.251999999999995</v>
      </c>
      <c r="I400" s="177"/>
      <c r="L400" s="173"/>
      <c r="M400" s="178"/>
      <c r="T400" s="179"/>
      <c r="AT400" s="174" t="s">
        <v>153</v>
      </c>
      <c r="AU400" s="174" t="s">
        <v>81</v>
      </c>
      <c r="AV400" s="14" t="s">
        <v>145</v>
      </c>
      <c r="AW400" s="14" t="s">
        <v>28</v>
      </c>
      <c r="AX400" s="14" t="s">
        <v>71</v>
      </c>
      <c r="AY400" s="174" t="s">
        <v>144</v>
      </c>
    </row>
    <row r="401" spans="2:65" s="15" customFormat="1">
      <c r="B401" s="180"/>
      <c r="D401" s="149" t="s">
        <v>153</v>
      </c>
      <c r="E401" s="181" t="s">
        <v>1</v>
      </c>
      <c r="F401" s="182" t="s">
        <v>182</v>
      </c>
      <c r="H401" s="183">
        <v>162.13300000000001</v>
      </c>
      <c r="I401" s="184"/>
      <c r="L401" s="180"/>
      <c r="M401" s="185"/>
      <c r="T401" s="186"/>
      <c r="AT401" s="181" t="s">
        <v>153</v>
      </c>
      <c r="AU401" s="181" t="s">
        <v>81</v>
      </c>
      <c r="AV401" s="15" t="s">
        <v>151</v>
      </c>
      <c r="AW401" s="15" t="s">
        <v>28</v>
      </c>
      <c r="AX401" s="15" t="s">
        <v>79</v>
      </c>
      <c r="AY401" s="181" t="s">
        <v>144</v>
      </c>
    </row>
    <row r="402" spans="2:65" s="1" customFormat="1" ht="16.5" customHeight="1">
      <c r="B402" s="133"/>
      <c r="C402" s="162" t="s">
        <v>468</v>
      </c>
      <c r="D402" s="162" t="s">
        <v>163</v>
      </c>
      <c r="E402" s="163" t="s">
        <v>1557</v>
      </c>
      <c r="F402" s="164" t="s">
        <v>1558</v>
      </c>
      <c r="G402" s="165" t="s">
        <v>171</v>
      </c>
      <c r="H402" s="166">
        <v>188.36099999999999</v>
      </c>
      <c r="I402" s="167"/>
      <c r="J402" s="168">
        <f>ROUND(I402*H402,2)</f>
        <v>0</v>
      </c>
      <c r="K402" s="169"/>
      <c r="L402" s="170"/>
      <c r="M402" s="171" t="s">
        <v>1</v>
      </c>
      <c r="N402" s="172" t="s">
        <v>36</v>
      </c>
      <c r="P402" s="144">
        <f>O402*H402</f>
        <v>0</v>
      </c>
      <c r="Q402" s="144">
        <v>1.26E-2</v>
      </c>
      <c r="R402" s="144">
        <f>Q402*H402</f>
        <v>2.3733485999999999</v>
      </c>
      <c r="S402" s="144">
        <v>0</v>
      </c>
      <c r="T402" s="145">
        <f>S402*H402</f>
        <v>0</v>
      </c>
      <c r="AR402" s="146" t="s">
        <v>355</v>
      </c>
      <c r="AT402" s="146" t="s">
        <v>163</v>
      </c>
      <c r="AU402" s="146" t="s">
        <v>81</v>
      </c>
      <c r="AY402" s="17" t="s">
        <v>144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7" t="s">
        <v>79</v>
      </c>
      <c r="BK402" s="147">
        <f>ROUND(I402*H402,2)</f>
        <v>0</v>
      </c>
      <c r="BL402" s="17" t="s">
        <v>265</v>
      </c>
      <c r="BM402" s="146" t="s">
        <v>1559</v>
      </c>
    </row>
    <row r="403" spans="2:65" s="13" customFormat="1">
      <c r="B403" s="155"/>
      <c r="D403" s="149" t="s">
        <v>153</v>
      </c>
      <c r="E403" s="156" t="s">
        <v>1</v>
      </c>
      <c r="F403" s="157" t="s">
        <v>1539</v>
      </c>
      <c r="H403" s="158">
        <v>162.13300000000001</v>
      </c>
      <c r="I403" s="159"/>
      <c r="L403" s="155"/>
      <c r="M403" s="160"/>
      <c r="T403" s="161"/>
      <c r="AT403" s="156" t="s">
        <v>153</v>
      </c>
      <c r="AU403" s="156" t="s">
        <v>81</v>
      </c>
      <c r="AV403" s="13" t="s">
        <v>81</v>
      </c>
      <c r="AW403" s="13" t="s">
        <v>28</v>
      </c>
      <c r="AX403" s="13" t="s">
        <v>71</v>
      </c>
      <c r="AY403" s="156" t="s">
        <v>144</v>
      </c>
    </row>
    <row r="404" spans="2:65" s="13" customFormat="1">
      <c r="B404" s="155"/>
      <c r="D404" s="149" t="s">
        <v>153</v>
      </c>
      <c r="E404" s="156" t="s">
        <v>1</v>
      </c>
      <c r="F404" s="157" t="s">
        <v>1540</v>
      </c>
      <c r="H404" s="158">
        <v>4.9119999999999999</v>
      </c>
      <c r="I404" s="159"/>
      <c r="L404" s="155"/>
      <c r="M404" s="160"/>
      <c r="T404" s="161"/>
      <c r="AT404" s="156" t="s">
        <v>153</v>
      </c>
      <c r="AU404" s="156" t="s">
        <v>81</v>
      </c>
      <c r="AV404" s="13" t="s">
        <v>81</v>
      </c>
      <c r="AW404" s="13" t="s">
        <v>28</v>
      </c>
      <c r="AX404" s="13" t="s">
        <v>71</v>
      </c>
      <c r="AY404" s="156" t="s">
        <v>144</v>
      </c>
    </row>
    <row r="405" spans="2:65" s="13" customFormat="1">
      <c r="B405" s="155"/>
      <c r="D405" s="149" t="s">
        <v>153</v>
      </c>
      <c r="E405" s="156" t="s">
        <v>1</v>
      </c>
      <c r="F405" s="157" t="s">
        <v>1541</v>
      </c>
      <c r="H405" s="158">
        <v>4.1920000000000002</v>
      </c>
      <c r="I405" s="159"/>
      <c r="L405" s="155"/>
      <c r="M405" s="160"/>
      <c r="T405" s="161"/>
      <c r="AT405" s="156" t="s">
        <v>153</v>
      </c>
      <c r="AU405" s="156" t="s">
        <v>81</v>
      </c>
      <c r="AV405" s="13" t="s">
        <v>81</v>
      </c>
      <c r="AW405" s="13" t="s">
        <v>28</v>
      </c>
      <c r="AX405" s="13" t="s">
        <v>71</v>
      </c>
      <c r="AY405" s="156" t="s">
        <v>144</v>
      </c>
    </row>
    <row r="406" spans="2:65" s="15" customFormat="1">
      <c r="B406" s="180"/>
      <c r="D406" s="149" t="s">
        <v>153</v>
      </c>
      <c r="E406" s="181" t="s">
        <v>1</v>
      </c>
      <c r="F406" s="182" t="s">
        <v>182</v>
      </c>
      <c r="H406" s="183">
        <v>171.23699999999999</v>
      </c>
      <c r="I406" s="184"/>
      <c r="L406" s="180"/>
      <c r="M406" s="185"/>
      <c r="T406" s="186"/>
      <c r="AT406" s="181" t="s">
        <v>153</v>
      </c>
      <c r="AU406" s="181" t="s">
        <v>81</v>
      </c>
      <c r="AV406" s="15" t="s">
        <v>151</v>
      </c>
      <c r="AW406" s="15" t="s">
        <v>28</v>
      </c>
      <c r="AX406" s="15" t="s">
        <v>79</v>
      </c>
      <c r="AY406" s="181" t="s">
        <v>144</v>
      </c>
    </row>
    <row r="407" spans="2:65" s="13" customFormat="1">
      <c r="B407" s="155"/>
      <c r="D407" s="149" t="s">
        <v>153</v>
      </c>
      <c r="F407" s="157" t="s">
        <v>1560</v>
      </c>
      <c r="H407" s="158">
        <v>188.36099999999999</v>
      </c>
      <c r="I407" s="159"/>
      <c r="L407" s="155"/>
      <c r="M407" s="160"/>
      <c r="T407" s="161"/>
      <c r="AT407" s="156" t="s">
        <v>153</v>
      </c>
      <c r="AU407" s="156" t="s">
        <v>81</v>
      </c>
      <c r="AV407" s="13" t="s">
        <v>81</v>
      </c>
      <c r="AW407" s="13" t="s">
        <v>3</v>
      </c>
      <c r="AX407" s="13" t="s">
        <v>79</v>
      </c>
      <c r="AY407" s="156" t="s">
        <v>144</v>
      </c>
    </row>
    <row r="408" spans="2:65" s="1" customFormat="1" ht="24.2" customHeight="1">
      <c r="B408" s="133"/>
      <c r="C408" s="193" t="s">
        <v>476</v>
      </c>
      <c r="D408" s="193" t="s">
        <v>147</v>
      </c>
      <c r="E408" s="194" t="s">
        <v>1561</v>
      </c>
      <c r="F408" s="195" t="s">
        <v>1562</v>
      </c>
      <c r="G408" s="196" t="s">
        <v>279</v>
      </c>
      <c r="H408" s="197">
        <v>95</v>
      </c>
      <c r="I408" s="198"/>
      <c r="J408" s="198">
        <f>ROUND(I408*H408,2)</f>
        <v>0</v>
      </c>
      <c r="K408" s="141"/>
      <c r="L408" s="32"/>
      <c r="M408" s="142" t="s">
        <v>1</v>
      </c>
      <c r="N408" s="143" t="s">
        <v>36</v>
      </c>
      <c r="P408" s="144">
        <f>O408*H408</f>
        <v>0</v>
      </c>
      <c r="Q408" s="144">
        <v>1.8000000000000001E-4</v>
      </c>
      <c r="R408" s="144">
        <f>Q408*H408</f>
        <v>1.7100000000000001E-2</v>
      </c>
      <c r="S408" s="144">
        <v>0</v>
      </c>
      <c r="T408" s="145">
        <f>S408*H408</f>
        <v>0</v>
      </c>
      <c r="AR408" s="146" t="s">
        <v>265</v>
      </c>
      <c r="AT408" s="146" t="s">
        <v>147</v>
      </c>
      <c r="AU408" s="146" t="s">
        <v>81</v>
      </c>
      <c r="AY408" s="17" t="s">
        <v>144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7" t="s">
        <v>79</v>
      </c>
      <c r="BK408" s="147">
        <f>ROUND(I408*H408,2)</f>
        <v>0</v>
      </c>
      <c r="BL408" s="17" t="s">
        <v>265</v>
      </c>
      <c r="BM408" s="146" t="s">
        <v>1772</v>
      </c>
    </row>
    <row r="409" spans="2:65" s="13" customFormat="1">
      <c r="B409" s="155"/>
      <c r="D409" s="149" t="s">
        <v>153</v>
      </c>
      <c r="E409" s="156" t="s">
        <v>1</v>
      </c>
      <c r="F409" s="157" t="s">
        <v>1564</v>
      </c>
      <c r="H409" s="158">
        <v>95</v>
      </c>
      <c r="I409" s="159"/>
      <c r="L409" s="155"/>
      <c r="M409" s="160"/>
      <c r="T409" s="161"/>
      <c r="AT409" s="156" t="s">
        <v>153</v>
      </c>
      <c r="AU409" s="156" t="s">
        <v>81</v>
      </c>
      <c r="AV409" s="13" t="s">
        <v>81</v>
      </c>
      <c r="AW409" s="13" t="s">
        <v>28</v>
      </c>
      <c r="AX409" s="13" t="s">
        <v>79</v>
      </c>
      <c r="AY409" s="156" t="s">
        <v>144</v>
      </c>
    </row>
    <row r="410" spans="2:65" s="1" customFormat="1" ht="16.5" customHeight="1">
      <c r="B410" s="133"/>
      <c r="C410" s="455" t="s">
        <v>484</v>
      </c>
      <c r="D410" s="455" t="s">
        <v>163</v>
      </c>
      <c r="E410" s="456" t="s">
        <v>1565</v>
      </c>
      <c r="F410" s="457" t="s">
        <v>1566</v>
      </c>
      <c r="G410" s="458" t="s">
        <v>279</v>
      </c>
      <c r="H410" s="459">
        <v>99.75</v>
      </c>
      <c r="I410" s="460"/>
      <c r="J410" s="460">
        <f>ROUND(I410*H410,2)</f>
        <v>0</v>
      </c>
      <c r="K410" s="169"/>
      <c r="L410" s="170"/>
      <c r="M410" s="171" t="s">
        <v>1</v>
      </c>
      <c r="N410" s="172" t="s">
        <v>36</v>
      </c>
      <c r="P410" s="144">
        <f>O410*H410</f>
        <v>0</v>
      </c>
      <c r="Q410" s="144">
        <v>1.2E-4</v>
      </c>
      <c r="R410" s="144">
        <f>Q410*H410</f>
        <v>1.197E-2</v>
      </c>
      <c r="S410" s="144">
        <v>0</v>
      </c>
      <c r="T410" s="145">
        <f>S410*H410</f>
        <v>0</v>
      </c>
      <c r="AR410" s="146" t="s">
        <v>355</v>
      </c>
      <c r="AT410" s="146" t="s">
        <v>163</v>
      </c>
      <c r="AU410" s="146" t="s">
        <v>81</v>
      </c>
      <c r="AY410" s="17" t="s">
        <v>144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7" t="s">
        <v>79</v>
      </c>
      <c r="BK410" s="147">
        <f>ROUND(I410*H410,2)</f>
        <v>0</v>
      </c>
      <c r="BL410" s="17" t="s">
        <v>265</v>
      </c>
      <c r="BM410" s="146" t="s">
        <v>1773</v>
      </c>
    </row>
    <row r="411" spans="2:65" s="13" customFormat="1">
      <c r="B411" s="155"/>
      <c r="D411" s="149" t="s">
        <v>153</v>
      </c>
      <c r="F411" s="157" t="s">
        <v>1568</v>
      </c>
      <c r="H411" s="158">
        <v>99.75</v>
      </c>
      <c r="I411" s="159"/>
      <c r="L411" s="155"/>
      <c r="M411" s="160"/>
      <c r="T411" s="161"/>
      <c r="AT411" s="156" t="s">
        <v>153</v>
      </c>
      <c r="AU411" s="156" t="s">
        <v>81</v>
      </c>
      <c r="AV411" s="13" t="s">
        <v>81</v>
      </c>
      <c r="AW411" s="13" t="s">
        <v>3</v>
      </c>
      <c r="AX411" s="13" t="s">
        <v>79</v>
      </c>
      <c r="AY411" s="156" t="s">
        <v>144</v>
      </c>
    </row>
    <row r="412" spans="2:65" s="1" customFormat="1" ht="16.5" customHeight="1">
      <c r="B412" s="133"/>
      <c r="C412" s="193" t="s">
        <v>488</v>
      </c>
      <c r="D412" s="193" t="s">
        <v>147</v>
      </c>
      <c r="E412" s="194" t="s">
        <v>1569</v>
      </c>
      <c r="F412" s="195" t="s">
        <v>1534</v>
      </c>
      <c r="G412" s="196" t="s">
        <v>171</v>
      </c>
      <c r="H412" s="197">
        <v>171.23699999999999</v>
      </c>
      <c r="I412" s="198"/>
      <c r="J412" s="198">
        <f>ROUND(I412*H412,2)</f>
        <v>0</v>
      </c>
      <c r="K412" s="141"/>
      <c r="L412" s="32"/>
      <c r="M412" s="142" t="s">
        <v>1</v>
      </c>
      <c r="N412" s="143" t="s">
        <v>36</v>
      </c>
      <c r="P412" s="144">
        <f>O412*H412</f>
        <v>0</v>
      </c>
      <c r="Q412" s="144">
        <v>5.0000000000000002E-5</v>
      </c>
      <c r="R412" s="144">
        <f>Q412*H412</f>
        <v>8.5618499999999993E-3</v>
      </c>
      <c r="S412" s="144">
        <v>0</v>
      </c>
      <c r="T412" s="145">
        <f>S412*H412</f>
        <v>0</v>
      </c>
      <c r="AR412" s="146" t="s">
        <v>265</v>
      </c>
      <c r="AT412" s="146" t="s">
        <v>147</v>
      </c>
      <c r="AU412" s="146" t="s">
        <v>81</v>
      </c>
      <c r="AY412" s="17" t="s">
        <v>144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7" t="s">
        <v>79</v>
      </c>
      <c r="BK412" s="147">
        <f>ROUND(I412*H412,2)</f>
        <v>0</v>
      </c>
      <c r="BL412" s="17" t="s">
        <v>265</v>
      </c>
      <c r="BM412" s="146" t="s">
        <v>1774</v>
      </c>
    </row>
    <row r="413" spans="2:65" s="13" customFormat="1">
      <c r="B413" s="155"/>
      <c r="D413" s="149" t="s">
        <v>153</v>
      </c>
      <c r="E413" s="156" t="s">
        <v>1</v>
      </c>
      <c r="F413" s="157" t="s">
        <v>1571</v>
      </c>
      <c r="H413" s="158">
        <v>171.23699999999999</v>
      </c>
      <c r="I413" s="159"/>
      <c r="L413" s="155"/>
      <c r="M413" s="160"/>
      <c r="T413" s="161"/>
      <c r="AT413" s="156" t="s">
        <v>153</v>
      </c>
      <c r="AU413" s="156" t="s">
        <v>81</v>
      </c>
      <c r="AV413" s="13" t="s">
        <v>81</v>
      </c>
      <c r="AW413" s="13" t="s">
        <v>28</v>
      </c>
      <c r="AX413" s="13" t="s">
        <v>79</v>
      </c>
      <c r="AY413" s="156" t="s">
        <v>144</v>
      </c>
    </row>
    <row r="414" spans="2:65" s="1" customFormat="1" ht="24.2" customHeight="1">
      <c r="B414" s="133"/>
      <c r="C414" s="134" t="s">
        <v>495</v>
      </c>
      <c r="D414" s="134" t="s">
        <v>147</v>
      </c>
      <c r="E414" s="135" t="s">
        <v>1572</v>
      </c>
      <c r="F414" s="136" t="s">
        <v>1573</v>
      </c>
      <c r="G414" s="137" t="s">
        <v>279</v>
      </c>
      <c r="H414" s="138">
        <v>24.56</v>
      </c>
      <c r="I414" s="139"/>
      <c r="J414" s="140">
        <f>ROUND(I414*H414,2)</f>
        <v>0</v>
      </c>
      <c r="K414" s="141"/>
      <c r="L414" s="32"/>
      <c r="M414" s="142" t="s">
        <v>1</v>
      </c>
      <c r="N414" s="143" t="s">
        <v>36</v>
      </c>
      <c r="P414" s="144">
        <f>O414*H414</f>
        <v>0</v>
      </c>
      <c r="Q414" s="144">
        <v>9.5E-4</v>
      </c>
      <c r="R414" s="144">
        <f>Q414*H414</f>
        <v>2.3331999999999999E-2</v>
      </c>
      <c r="S414" s="144">
        <v>0</v>
      </c>
      <c r="T414" s="145">
        <f>S414*H414</f>
        <v>0</v>
      </c>
      <c r="AR414" s="146" t="s">
        <v>265</v>
      </c>
      <c r="AT414" s="146" t="s">
        <v>147</v>
      </c>
      <c r="AU414" s="146" t="s">
        <v>81</v>
      </c>
      <c r="AY414" s="17" t="s">
        <v>144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79</v>
      </c>
      <c r="BK414" s="147">
        <f>ROUND(I414*H414,2)</f>
        <v>0</v>
      </c>
      <c r="BL414" s="17" t="s">
        <v>265</v>
      </c>
      <c r="BM414" s="146" t="s">
        <v>1574</v>
      </c>
    </row>
    <row r="415" spans="2:65" s="12" customFormat="1">
      <c r="B415" s="148"/>
      <c r="D415" s="149" t="s">
        <v>153</v>
      </c>
      <c r="E415" s="150" t="s">
        <v>1</v>
      </c>
      <c r="F415" s="151" t="s">
        <v>174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65" s="12" customFormat="1">
      <c r="B416" s="148"/>
      <c r="D416" s="149" t="s">
        <v>153</v>
      </c>
      <c r="E416" s="150" t="s">
        <v>1</v>
      </c>
      <c r="F416" s="151" t="s">
        <v>228</v>
      </c>
      <c r="H416" s="150" t="s">
        <v>1</v>
      </c>
      <c r="I416" s="152"/>
      <c r="L416" s="148"/>
      <c r="M416" s="153"/>
      <c r="T416" s="154"/>
      <c r="AT416" s="150" t="s">
        <v>153</v>
      </c>
      <c r="AU416" s="150" t="s">
        <v>81</v>
      </c>
      <c r="AV416" s="12" t="s">
        <v>79</v>
      </c>
      <c r="AW416" s="12" t="s">
        <v>28</v>
      </c>
      <c r="AX416" s="12" t="s">
        <v>71</v>
      </c>
      <c r="AY416" s="150" t="s">
        <v>144</v>
      </c>
    </row>
    <row r="417" spans="2:65" s="13" customFormat="1">
      <c r="B417" s="155"/>
      <c r="D417" s="149" t="s">
        <v>153</v>
      </c>
      <c r="E417" s="156" t="s">
        <v>1</v>
      </c>
      <c r="F417" s="157" t="s">
        <v>1575</v>
      </c>
      <c r="H417" s="158">
        <v>3.2</v>
      </c>
      <c r="I417" s="159"/>
      <c r="L417" s="155"/>
      <c r="M417" s="160"/>
      <c r="T417" s="161"/>
      <c r="AT417" s="156" t="s">
        <v>153</v>
      </c>
      <c r="AU417" s="156" t="s">
        <v>81</v>
      </c>
      <c r="AV417" s="13" t="s">
        <v>81</v>
      </c>
      <c r="AW417" s="13" t="s">
        <v>28</v>
      </c>
      <c r="AX417" s="13" t="s">
        <v>71</v>
      </c>
      <c r="AY417" s="156" t="s">
        <v>144</v>
      </c>
    </row>
    <row r="418" spans="2:65" s="12" customFormat="1">
      <c r="B418" s="148"/>
      <c r="D418" s="149" t="s">
        <v>153</v>
      </c>
      <c r="E418" s="150" t="s">
        <v>1</v>
      </c>
      <c r="F418" s="151" t="s">
        <v>230</v>
      </c>
      <c r="H418" s="150" t="s">
        <v>1</v>
      </c>
      <c r="I418" s="152"/>
      <c r="L418" s="148"/>
      <c r="M418" s="153"/>
      <c r="T418" s="154"/>
      <c r="AT418" s="150" t="s">
        <v>153</v>
      </c>
      <c r="AU418" s="150" t="s">
        <v>81</v>
      </c>
      <c r="AV418" s="12" t="s">
        <v>79</v>
      </c>
      <c r="AW418" s="12" t="s">
        <v>28</v>
      </c>
      <c r="AX418" s="12" t="s">
        <v>71</v>
      </c>
      <c r="AY418" s="150" t="s">
        <v>144</v>
      </c>
    </row>
    <row r="419" spans="2:65" s="13" customFormat="1">
      <c r="B419" s="155"/>
      <c r="D419" s="149" t="s">
        <v>153</v>
      </c>
      <c r="E419" s="156" t="s">
        <v>1</v>
      </c>
      <c r="F419" s="157" t="s">
        <v>1576</v>
      </c>
      <c r="H419" s="158">
        <v>6.84</v>
      </c>
      <c r="I419" s="159"/>
      <c r="L419" s="155"/>
      <c r="M419" s="160"/>
      <c r="T419" s="161"/>
      <c r="AT419" s="156" t="s">
        <v>153</v>
      </c>
      <c r="AU419" s="156" t="s">
        <v>81</v>
      </c>
      <c r="AV419" s="13" t="s">
        <v>81</v>
      </c>
      <c r="AW419" s="13" t="s">
        <v>28</v>
      </c>
      <c r="AX419" s="13" t="s">
        <v>71</v>
      </c>
      <c r="AY419" s="156" t="s">
        <v>144</v>
      </c>
    </row>
    <row r="420" spans="2:65" s="12" customFormat="1">
      <c r="B420" s="148"/>
      <c r="D420" s="149" t="s">
        <v>153</v>
      </c>
      <c r="E420" s="150" t="s">
        <v>1</v>
      </c>
      <c r="F420" s="151" t="s">
        <v>232</v>
      </c>
      <c r="H420" s="150" t="s">
        <v>1</v>
      </c>
      <c r="I420" s="152"/>
      <c r="L420" s="148"/>
      <c r="M420" s="153"/>
      <c r="T420" s="154"/>
      <c r="AT420" s="150" t="s">
        <v>153</v>
      </c>
      <c r="AU420" s="150" t="s">
        <v>81</v>
      </c>
      <c r="AV420" s="12" t="s">
        <v>79</v>
      </c>
      <c r="AW420" s="12" t="s">
        <v>28</v>
      </c>
      <c r="AX420" s="12" t="s">
        <v>71</v>
      </c>
      <c r="AY420" s="150" t="s">
        <v>144</v>
      </c>
    </row>
    <row r="421" spans="2:65" s="13" customFormat="1">
      <c r="B421" s="155"/>
      <c r="D421" s="149" t="s">
        <v>153</v>
      </c>
      <c r="E421" s="156" t="s">
        <v>1</v>
      </c>
      <c r="F421" s="157" t="s">
        <v>1577</v>
      </c>
      <c r="H421" s="158">
        <v>4.84</v>
      </c>
      <c r="I421" s="159"/>
      <c r="L421" s="155"/>
      <c r="M421" s="160"/>
      <c r="T421" s="161"/>
      <c r="AT421" s="156" t="s">
        <v>153</v>
      </c>
      <c r="AU421" s="156" t="s">
        <v>81</v>
      </c>
      <c r="AV421" s="13" t="s">
        <v>81</v>
      </c>
      <c r="AW421" s="13" t="s">
        <v>28</v>
      </c>
      <c r="AX421" s="13" t="s">
        <v>71</v>
      </c>
      <c r="AY421" s="156" t="s">
        <v>144</v>
      </c>
    </row>
    <row r="422" spans="2:65" s="14" customFormat="1">
      <c r="B422" s="173"/>
      <c r="D422" s="149" t="s">
        <v>153</v>
      </c>
      <c r="E422" s="174" t="s">
        <v>1</v>
      </c>
      <c r="F422" s="175" t="s">
        <v>178</v>
      </c>
      <c r="H422" s="176">
        <v>14.88</v>
      </c>
      <c r="I422" s="177"/>
      <c r="L422" s="173"/>
      <c r="M422" s="178"/>
      <c r="T422" s="179"/>
      <c r="AT422" s="174" t="s">
        <v>153</v>
      </c>
      <c r="AU422" s="174" t="s">
        <v>81</v>
      </c>
      <c r="AV422" s="14" t="s">
        <v>145</v>
      </c>
      <c r="AW422" s="14" t="s">
        <v>28</v>
      </c>
      <c r="AX422" s="14" t="s">
        <v>71</v>
      </c>
      <c r="AY422" s="174" t="s">
        <v>144</v>
      </c>
    </row>
    <row r="423" spans="2:65" s="12" customFormat="1">
      <c r="B423" s="148"/>
      <c r="D423" s="149" t="s">
        <v>153</v>
      </c>
      <c r="E423" s="150" t="s">
        <v>1</v>
      </c>
      <c r="F423" s="151" t="s">
        <v>179</v>
      </c>
      <c r="H423" s="150" t="s">
        <v>1</v>
      </c>
      <c r="I423" s="152"/>
      <c r="L423" s="148"/>
      <c r="M423" s="153"/>
      <c r="T423" s="154"/>
      <c r="AT423" s="150" t="s">
        <v>153</v>
      </c>
      <c r="AU423" s="150" t="s">
        <v>81</v>
      </c>
      <c r="AV423" s="12" t="s">
        <v>79</v>
      </c>
      <c r="AW423" s="12" t="s">
        <v>28</v>
      </c>
      <c r="AX423" s="12" t="s">
        <v>71</v>
      </c>
      <c r="AY423" s="150" t="s">
        <v>144</v>
      </c>
    </row>
    <row r="424" spans="2:65" s="12" customFormat="1">
      <c r="B424" s="148"/>
      <c r="D424" s="149" t="s">
        <v>153</v>
      </c>
      <c r="E424" s="150" t="s">
        <v>1</v>
      </c>
      <c r="F424" s="151" t="s">
        <v>236</v>
      </c>
      <c r="H424" s="150" t="s">
        <v>1</v>
      </c>
      <c r="I424" s="152"/>
      <c r="L424" s="148"/>
      <c r="M424" s="153"/>
      <c r="T424" s="154"/>
      <c r="AT424" s="150" t="s">
        <v>153</v>
      </c>
      <c r="AU424" s="150" t="s">
        <v>81</v>
      </c>
      <c r="AV424" s="12" t="s">
        <v>79</v>
      </c>
      <c r="AW424" s="12" t="s">
        <v>28</v>
      </c>
      <c r="AX424" s="12" t="s">
        <v>71</v>
      </c>
      <c r="AY424" s="150" t="s">
        <v>144</v>
      </c>
    </row>
    <row r="425" spans="2:65" s="13" customFormat="1">
      <c r="B425" s="155"/>
      <c r="D425" s="149" t="s">
        <v>153</v>
      </c>
      <c r="E425" s="156" t="s">
        <v>1</v>
      </c>
      <c r="F425" s="157" t="s">
        <v>1577</v>
      </c>
      <c r="H425" s="158">
        <v>4.84</v>
      </c>
      <c r="I425" s="159"/>
      <c r="L425" s="155"/>
      <c r="M425" s="160"/>
      <c r="T425" s="161"/>
      <c r="AT425" s="156" t="s">
        <v>153</v>
      </c>
      <c r="AU425" s="156" t="s">
        <v>81</v>
      </c>
      <c r="AV425" s="13" t="s">
        <v>81</v>
      </c>
      <c r="AW425" s="13" t="s">
        <v>28</v>
      </c>
      <c r="AX425" s="13" t="s">
        <v>71</v>
      </c>
      <c r="AY425" s="156" t="s">
        <v>144</v>
      </c>
    </row>
    <row r="426" spans="2:65" s="12" customFormat="1">
      <c r="B426" s="148"/>
      <c r="D426" s="149" t="s">
        <v>153</v>
      </c>
      <c r="E426" s="150" t="s">
        <v>1</v>
      </c>
      <c r="F426" s="151" t="s">
        <v>238</v>
      </c>
      <c r="H426" s="150" t="s">
        <v>1</v>
      </c>
      <c r="I426" s="152"/>
      <c r="L426" s="148"/>
      <c r="M426" s="153"/>
      <c r="T426" s="154"/>
      <c r="AT426" s="150" t="s">
        <v>153</v>
      </c>
      <c r="AU426" s="150" t="s">
        <v>81</v>
      </c>
      <c r="AV426" s="12" t="s">
        <v>79</v>
      </c>
      <c r="AW426" s="12" t="s">
        <v>28</v>
      </c>
      <c r="AX426" s="12" t="s">
        <v>71</v>
      </c>
      <c r="AY426" s="150" t="s">
        <v>144</v>
      </c>
    </row>
    <row r="427" spans="2:65" s="13" customFormat="1">
      <c r="B427" s="155"/>
      <c r="D427" s="149" t="s">
        <v>153</v>
      </c>
      <c r="E427" s="156" t="s">
        <v>1</v>
      </c>
      <c r="F427" s="157" t="s">
        <v>1577</v>
      </c>
      <c r="H427" s="158">
        <v>4.84</v>
      </c>
      <c r="I427" s="159"/>
      <c r="L427" s="155"/>
      <c r="M427" s="160"/>
      <c r="T427" s="161"/>
      <c r="AT427" s="156" t="s">
        <v>153</v>
      </c>
      <c r="AU427" s="156" t="s">
        <v>81</v>
      </c>
      <c r="AV427" s="13" t="s">
        <v>81</v>
      </c>
      <c r="AW427" s="13" t="s">
        <v>28</v>
      </c>
      <c r="AX427" s="13" t="s">
        <v>71</v>
      </c>
      <c r="AY427" s="156" t="s">
        <v>144</v>
      </c>
    </row>
    <row r="428" spans="2:65" s="14" customFormat="1">
      <c r="B428" s="173"/>
      <c r="D428" s="149" t="s">
        <v>153</v>
      </c>
      <c r="E428" s="174" t="s">
        <v>1</v>
      </c>
      <c r="F428" s="175" t="s">
        <v>178</v>
      </c>
      <c r="H428" s="176">
        <v>9.68</v>
      </c>
      <c r="I428" s="177"/>
      <c r="L428" s="173"/>
      <c r="M428" s="178"/>
      <c r="T428" s="179"/>
      <c r="AT428" s="174" t="s">
        <v>153</v>
      </c>
      <c r="AU428" s="174" t="s">
        <v>81</v>
      </c>
      <c r="AV428" s="14" t="s">
        <v>145</v>
      </c>
      <c r="AW428" s="14" t="s">
        <v>28</v>
      </c>
      <c r="AX428" s="14" t="s">
        <v>71</v>
      </c>
      <c r="AY428" s="174" t="s">
        <v>144</v>
      </c>
    </row>
    <row r="429" spans="2:65" s="15" customFormat="1">
      <c r="B429" s="180"/>
      <c r="D429" s="149" t="s">
        <v>153</v>
      </c>
      <c r="E429" s="181" t="s">
        <v>1</v>
      </c>
      <c r="F429" s="182" t="s">
        <v>182</v>
      </c>
      <c r="H429" s="183">
        <v>24.56</v>
      </c>
      <c r="I429" s="184"/>
      <c r="L429" s="180"/>
      <c r="M429" s="185"/>
      <c r="T429" s="186"/>
      <c r="AT429" s="181" t="s">
        <v>153</v>
      </c>
      <c r="AU429" s="181" t="s">
        <v>81</v>
      </c>
      <c r="AV429" s="15" t="s">
        <v>151</v>
      </c>
      <c r="AW429" s="15" t="s">
        <v>28</v>
      </c>
      <c r="AX429" s="15" t="s">
        <v>79</v>
      </c>
      <c r="AY429" s="181" t="s">
        <v>144</v>
      </c>
    </row>
    <row r="430" spans="2:65" s="1" customFormat="1" ht="33" customHeight="1">
      <c r="B430" s="133"/>
      <c r="C430" s="134" t="s">
        <v>516</v>
      </c>
      <c r="D430" s="134" t="s">
        <v>147</v>
      </c>
      <c r="E430" s="135" t="s">
        <v>1578</v>
      </c>
      <c r="F430" s="136" t="s">
        <v>1579</v>
      </c>
      <c r="G430" s="137" t="s">
        <v>279</v>
      </c>
      <c r="H430" s="138">
        <v>20.96</v>
      </c>
      <c r="I430" s="139"/>
      <c r="J430" s="140">
        <f>ROUND(I430*H430,2)</f>
        <v>0</v>
      </c>
      <c r="K430" s="141"/>
      <c r="L430" s="32"/>
      <c r="M430" s="142" t="s">
        <v>1</v>
      </c>
      <c r="N430" s="143" t="s">
        <v>36</v>
      </c>
      <c r="P430" s="144">
        <f>O430*H430</f>
        <v>0</v>
      </c>
      <c r="Q430" s="144">
        <v>9.7999999999999997E-4</v>
      </c>
      <c r="R430" s="144">
        <f>Q430*H430</f>
        <v>2.0540800000000001E-2</v>
      </c>
      <c r="S430" s="144">
        <v>0</v>
      </c>
      <c r="T430" s="145">
        <f>S430*H430</f>
        <v>0</v>
      </c>
      <c r="AR430" s="146" t="s">
        <v>265</v>
      </c>
      <c r="AT430" s="146" t="s">
        <v>147</v>
      </c>
      <c r="AU430" s="146" t="s">
        <v>81</v>
      </c>
      <c r="AY430" s="17" t="s">
        <v>144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7" t="s">
        <v>79</v>
      </c>
      <c r="BK430" s="147">
        <f>ROUND(I430*H430,2)</f>
        <v>0</v>
      </c>
      <c r="BL430" s="17" t="s">
        <v>265</v>
      </c>
      <c r="BM430" s="146" t="s">
        <v>1580</v>
      </c>
    </row>
    <row r="431" spans="2:65" s="12" customFormat="1">
      <c r="B431" s="148"/>
      <c r="D431" s="149" t="s">
        <v>153</v>
      </c>
      <c r="E431" s="150" t="s">
        <v>1</v>
      </c>
      <c r="F431" s="151" t="s">
        <v>174</v>
      </c>
      <c r="H431" s="150" t="s">
        <v>1</v>
      </c>
      <c r="I431" s="152"/>
      <c r="L431" s="148"/>
      <c r="M431" s="153"/>
      <c r="T431" s="154"/>
      <c r="AT431" s="150" t="s">
        <v>153</v>
      </c>
      <c r="AU431" s="150" t="s">
        <v>81</v>
      </c>
      <c r="AV431" s="12" t="s">
        <v>79</v>
      </c>
      <c r="AW431" s="12" t="s">
        <v>28</v>
      </c>
      <c r="AX431" s="12" t="s">
        <v>71</v>
      </c>
      <c r="AY431" s="150" t="s">
        <v>144</v>
      </c>
    </row>
    <row r="432" spans="2:65" s="12" customFormat="1">
      <c r="B432" s="148"/>
      <c r="D432" s="149" t="s">
        <v>153</v>
      </c>
      <c r="E432" s="150" t="s">
        <v>1</v>
      </c>
      <c r="F432" s="151" t="s">
        <v>230</v>
      </c>
      <c r="H432" s="150" t="s">
        <v>1</v>
      </c>
      <c r="I432" s="152"/>
      <c r="L432" s="148"/>
      <c r="M432" s="153"/>
      <c r="T432" s="154"/>
      <c r="AT432" s="150" t="s">
        <v>153</v>
      </c>
      <c r="AU432" s="150" t="s">
        <v>81</v>
      </c>
      <c r="AV432" s="12" t="s">
        <v>79</v>
      </c>
      <c r="AW432" s="12" t="s">
        <v>28</v>
      </c>
      <c r="AX432" s="12" t="s">
        <v>71</v>
      </c>
      <c r="AY432" s="150" t="s">
        <v>144</v>
      </c>
    </row>
    <row r="433" spans="2:65" s="13" customFormat="1">
      <c r="B433" s="155"/>
      <c r="D433" s="149" t="s">
        <v>153</v>
      </c>
      <c r="E433" s="156" t="s">
        <v>1</v>
      </c>
      <c r="F433" s="157" t="s">
        <v>1581</v>
      </c>
      <c r="H433" s="158">
        <v>6.04</v>
      </c>
      <c r="I433" s="159"/>
      <c r="L433" s="155"/>
      <c r="M433" s="160"/>
      <c r="T433" s="161"/>
      <c r="AT433" s="156" t="s">
        <v>153</v>
      </c>
      <c r="AU433" s="156" t="s">
        <v>81</v>
      </c>
      <c r="AV433" s="13" t="s">
        <v>81</v>
      </c>
      <c r="AW433" s="13" t="s">
        <v>28</v>
      </c>
      <c r="AX433" s="13" t="s">
        <v>71</v>
      </c>
      <c r="AY433" s="156" t="s">
        <v>144</v>
      </c>
    </row>
    <row r="434" spans="2:65" s="12" customFormat="1">
      <c r="B434" s="148"/>
      <c r="D434" s="149" t="s">
        <v>153</v>
      </c>
      <c r="E434" s="150" t="s">
        <v>1</v>
      </c>
      <c r="F434" s="151" t="s">
        <v>232</v>
      </c>
      <c r="H434" s="150" t="s">
        <v>1</v>
      </c>
      <c r="I434" s="152"/>
      <c r="L434" s="148"/>
      <c r="M434" s="153"/>
      <c r="T434" s="154"/>
      <c r="AT434" s="150" t="s">
        <v>153</v>
      </c>
      <c r="AU434" s="150" t="s">
        <v>81</v>
      </c>
      <c r="AV434" s="12" t="s">
        <v>79</v>
      </c>
      <c r="AW434" s="12" t="s">
        <v>28</v>
      </c>
      <c r="AX434" s="12" t="s">
        <v>71</v>
      </c>
      <c r="AY434" s="150" t="s">
        <v>144</v>
      </c>
    </row>
    <row r="435" spans="2:65" s="13" customFormat="1">
      <c r="B435" s="155"/>
      <c r="D435" s="149" t="s">
        <v>153</v>
      </c>
      <c r="E435" s="156" t="s">
        <v>1</v>
      </c>
      <c r="F435" s="157" t="s">
        <v>1582</v>
      </c>
      <c r="H435" s="158">
        <v>5.04</v>
      </c>
      <c r="I435" s="159"/>
      <c r="L435" s="155"/>
      <c r="M435" s="160"/>
      <c r="T435" s="161"/>
      <c r="AT435" s="156" t="s">
        <v>153</v>
      </c>
      <c r="AU435" s="156" t="s">
        <v>81</v>
      </c>
      <c r="AV435" s="13" t="s">
        <v>81</v>
      </c>
      <c r="AW435" s="13" t="s">
        <v>28</v>
      </c>
      <c r="AX435" s="13" t="s">
        <v>71</v>
      </c>
      <c r="AY435" s="156" t="s">
        <v>144</v>
      </c>
    </row>
    <row r="436" spans="2:65" s="14" customFormat="1">
      <c r="B436" s="173"/>
      <c r="D436" s="149" t="s">
        <v>153</v>
      </c>
      <c r="E436" s="174" t="s">
        <v>1</v>
      </c>
      <c r="F436" s="175" t="s">
        <v>178</v>
      </c>
      <c r="H436" s="176">
        <v>11.08</v>
      </c>
      <c r="I436" s="177"/>
      <c r="L436" s="173"/>
      <c r="M436" s="178"/>
      <c r="T436" s="179"/>
      <c r="AT436" s="174" t="s">
        <v>153</v>
      </c>
      <c r="AU436" s="174" t="s">
        <v>81</v>
      </c>
      <c r="AV436" s="14" t="s">
        <v>145</v>
      </c>
      <c r="AW436" s="14" t="s">
        <v>28</v>
      </c>
      <c r="AX436" s="14" t="s">
        <v>71</v>
      </c>
      <c r="AY436" s="174" t="s">
        <v>144</v>
      </c>
    </row>
    <row r="437" spans="2:65" s="12" customFormat="1">
      <c r="B437" s="148"/>
      <c r="D437" s="149" t="s">
        <v>153</v>
      </c>
      <c r="E437" s="150" t="s">
        <v>1</v>
      </c>
      <c r="F437" s="151" t="s">
        <v>179</v>
      </c>
      <c r="H437" s="150" t="s">
        <v>1</v>
      </c>
      <c r="I437" s="152"/>
      <c r="L437" s="148"/>
      <c r="M437" s="153"/>
      <c r="T437" s="154"/>
      <c r="AT437" s="150" t="s">
        <v>153</v>
      </c>
      <c r="AU437" s="150" t="s">
        <v>81</v>
      </c>
      <c r="AV437" s="12" t="s">
        <v>79</v>
      </c>
      <c r="AW437" s="12" t="s">
        <v>28</v>
      </c>
      <c r="AX437" s="12" t="s">
        <v>71</v>
      </c>
      <c r="AY437" s="150" t="s">
        <v>144</v>
      </c>
    </row>
    <row r="438" spans="2:65" s="12" customFormat="1">
      <c r="B438" s="148"/>
      <c r="D438" s="149" t="s">
        <v>153</v>
      </c>
      <c r="E438" s="150" t="s">
        <v>1</v>
      </c>
      <c r="F438" s="151" t="s">
        <v>234</v>
      </c>
      <c r="H438" s="150" t="s">
        <v>1</v>
      </c>
      <c r="I438" s="152"/>
      <c r="L438" s="148"/>
      <c r="M438" s="153"/>
      <c r="T438" s="154"/>
      <c r="AT438" s="150" t="s">
        <v>153</v>
      </c>
      <c r="AU438" s="150" t="s">
        <v>81</v>
      </c>
      <c r="AV438" s="12" t="s">
        <v>79</v>
      </c>
      <c r="AW438" s="12" t="s">
        <v>28</v>
      </c>
      <c r="AX438" s="12" t="s">
        <v>71</v>
      </c>
      <c r="AY438" s="150" t="s">
        <v>144</v>
      </c>
    </row>
    <row r="439" spans="2:65" s="13" customFormat="1">
      <c r="B439" s="155"/>
      <c r="D439" s="149" t="s">
        <v>153</v>
      </c>
      <c r="E439" s="156" t="s">
        <v>1</v>
      </c>
      <c r="F439" s="157" t="s">
        <v>1583</v>
      </c>
      <c r="H439" s="158">
        <v>0.6</v>
      </c>
      <c r="I439" s="159"/>
      <c r="L439" s="155"/>
      <c r="M439" s="160"/>
      <c r="T439" s="161"/>
      <c r="AT439" s="156" t="s">
        <v>153</v>
      </c>
      <c r="AU439" s="156" t="s">
        <v>81</v>
      </c>
      <c r="AV439" s="13" t="s">
        <v>81</v>
      </c>
      <c r="AW439" s="13" t="s">
        <v>28</v>
      </c>
      <c r="AX439" s="13" t="s">
        <v>71</v>
      </c>
      <c r="AY439" s="156" t="s">
        <v>144</v>
      </c>
    </row>
    <row r="440" spans="2:65" s="12" customFormat="1">
      <c r="B440" s="148"/>
      <c r="D440" s="149" t="s">
        <v>153</v>
      </c>
      <c r="E440" s="150" t="s">
        <v>1</v>
      </c>
      <c r="F440" s="151" t="s">
        <v>236</v>
      </c>
      <c r="H440" s="150" t="s">
        <v>1</v>
      </c>
      <c r="I440" s="152"/>
      <c r="L440" s="148"/>
      <c r="M440" s="153"/>
      <c r="T440" s="154"/>
      <c r="AT440" s="150" t="s">
        <v>153</v>
      </c>
      <c r="AU440" s="150" t="s">
        <v>81</v>
      </c>
      <c r="AV440" s="12" t="s">
        <v>79</v>
      </c>
      <c r="AW440" s="12" t="s">
        <v>28</v>
      </c>
      <c r="AX440" s="12" t="s">
        <v>71</v>
      </c>
      <c r="AY440" s="150" t="s">
        <v>144</v>
      </c>
    </row>
    <row r="441" spans="2:65" s="13" customFormat="1">
      <c r="B441" s="155"/>
      <c r="D441" s="149" t="s">
        <v>153</v>
      </c>
      <c r="E441" s="156" t="s">
        <v>1</v>
      </c>
      <c r="F441" s="157" t="s">
        <v>1584</v>
      </c>
      <c r="H441" s="158">
        <v>4.84</v>
      </c>
      <c r="I441" s="159"/>
      <c r="L441" s="155"/>
      <c r="M441" s="160"/>
      <c r="T441" s="161"/>
      <c r="AT441" s="156" t="s">
        <v>153</v>
      </c>
      <c r="AU441" s="156" t="s">
        <v>81</v>
      </c>
      <c r="AV441" s="13" t="s">
        <v>81</v>
      </c>
      <c r="AW441" s="13" t="s">
        <v>28</v>
      </c>
      <c r="AX441" s="13" t="s">
        <v>71</v>
      </c>
      <c r="AY441" s="156" t="s">
        <v>144</v>
      </c>
    </row>
    <row r="442" spans="2:65" s="12" customFormat="1">
      <c r="B442" s="148"/>
      <c r="D442" s="149" t="s">
        <v>153</v>
      </c>
      <c r="E442" s="150" t="s">
        <v>1</v>
      </c>
      <c r="F442" s="151" t="s">
        <v>238</v>
      </c>
      <c r="H442" s="150" t="s">
        <v>1</v>
      </c>
      <c r="I442" s="152"/>
      <c r="L442" s="148"/>
      <c r="M442" s="153"/>
      <c r="T442" s="154"/>
      <c r="AT442" s="150" t="s">
        <v>153</v>
      </c>
      <c r="AU442" s="150" t="s">
        <v>81</v>
      </c>
      <c r="AV442" s="12" t="s">
        <v>79</v>
      </c>
      <c r="AW442" s="12" t="s">
        <v>28</v>
      </c>
      <c r="AX442" s="12" t="s">
        <v>71</v>
      </c>
      <c r="AY442" s="150" t="s">
        <v>144</v>
      </c>
    </row>
    <row r="443" spans="2:65" s="13" customFormat="1">
      <c r="B443" s="155"/>
      <c r="D443" s="149" t="s">
        <v>153</v>
      </c>
      <c r="E443" s="156" t="s">
        <v>1</v>
      </c>
      <c r="F443" s="157" t="s">
        <v>1585</v>
      </c>
      <c r="H443" s="158">
        <v>4.4400000000000004</v>
      </c>
      <c r="I443" s="159"/>
      <c r="L443" s="155"/>
      <c r="M443" s="160"/>
      <c r="T443" s="161"/>
      <c r="AT443" s="156" t="s">
        <v>153</v>
      </c>
      <c r="AU443" s="156" t="s">
        <v>81</v>
      </c>
      <c r="AV443" s="13" t="s">
        <v>81</v>
      </c>
      <c r="AW443" s="13" t="s">
        <v>28</v>
      </c>
      <c r="AX443" s="13" t="s">
        <v>71</v>
      </c>
      <c r="AY443" s="156" t="s">
        <v>144</v>
      </c>
    </row>
    <row r="444" spans="2:65" s="14" customFormat="1">
      <c r="B444" s="173"/>
      <c r="D444" s="149" t="s">
        <v>153</v>
      </c>
      <c r="E444" s="174" t="s">
        <v>1</v>
      </c>
      <c r="F444" s="175" t="s">
        <v>178</v>
      </c>
      <c r="H444" s="176">
        <v>9.8800000000000008</v>
      </c>
      <c r="I444" s="177"/>
      <c r="L444" s="173"/>
      <c r="M444" s="178"/>
      <c r="T444" s="179"/>
      <c r="AT444" s="174" t="s">
        <v>153</v>
      </c>
      <c r="AU444" s="174" t="s">
        <v>81</v>
      </c>
      <c r="AV444" s="14" t="s">
        <v>145</v>
      </c>
      <c r="AW444" s="14" t="s">
        <v>28</v>
      </c>
      <c r="AX444" s="14" t="s">
        <v>71</v>
      </c>
      <c r="AY444" s="174" t="s">
        <v>144</v>
      </c>
    </row>
    <row r="445" spans="2:65" s="15" customFormat="1">
      <c r="B445" s="180"/>
      <c r="D445" s="149" t="s">
        <v>153</v>
      </c>
      <c r="E445" s="181" t="s">
        <v>1</v>
      </c>
      <c r="F445" s="182" t="s">
        <v>182</v>
      </c>
      <c r="H445" s="183">
        <v>20.96</v>
      </c>
      <c r="I445" s="184"/>
      <c r="L445" s="180"/>
      <c r="M445" s="185"/>
      <c r="T445" s="186"/>
      <c r="AT445" s="181" t="s">
        <v>153</v>
      </c>
      <c r="AU445" s="181" t="s">
        <v>81</v>
      </c>
      <c r="AV445" s="15" t="s">
        <v>151</v>
      </c>
      <c r="AW445" s="15" t="s">
        <v>28</v>
      </c>
      <c r="AX445" s="15" t="s">
        <v>79</v>
      </c>
      <c r="AY445" s="181" t="s">
        <v>144</v>
      </c>
    </row>
    <row r="446" spans="2:65" s="1" customFormat="1" ht="24.2" customHeight="1">
      <c r="B446" s="133"/>
      <c r="C446" s="134" t="s">
        <v>523</v>
      </c>
      <c r="D446" s="134" t="s">
        <v>147</v>
      </c>
      <c r="E446" s="135" t="s">
        <v>581</v>
      </c>
      <c r="F446" s="136" t="s">
        <v>582</v>
      </c>
      <c r="G446" s="137" t="s">
        <v>491</v>
      </c>
      <c r="H446" s="187"/>
      <c r="I446" s="139"/>
      <c r="J446" s="140">
        <f>ROUND(I446*H446,2)</f>
        <v>0</v>
      </c>
      <c r="K446" s="141"/>
      <c r="L446" s="32"/>
      <c r="M446" s="142" t="s">
        <v>1</v>
      </c>
      <c r="N446" s="143" t="s">
        <v>36</v>
      </c>
      <c r="P446" s="144">
        <f>O446*H446</f>
        <v>0</v>
      </c>
      <c r="Q446" s="144">
        <v>0</v>
      </c>
      <c r="R446" s="144">
        <f>Q446*H446</f>
        <v>0</v>
      </c>
      <c r="S446" s="144">
        <v>0</v>
      </c>
      <c r="T446" s="145">
        <f>S446*H446</f>
        <v>0</v>
      </c>
      <c r="AR446" s="146" t="s">
        <v>265</v>
      </c>
      <c r="AT446" s="146" t="s">
        <v>147</v>
      </c>
      <c r="AU446" s="146" t="s">
        <v>81</v>
      </c>
      <c r="AY446" s="17" t="s">
        <v>144</v>
      </c>
      <c r="BE446" s="147">
        <f>IF(N446="základní",J446,0)</f>
        <v>0</v>
      </c>
      <c r="BF446" s="147">
        <f>IF(N446="snížená",J446,0)</f>
        <v>0</v>
      </c>
      <c r="BG446" s="147">
        <f>IF(N446="zákl. přenesená",J446,0)</f>
        <v>0</v>
      </c>
      <c r="BH446" s="147">
        <f>IF(N446="sníž. přenesená",J446,0)</f>
        <v>0</v>
      </c>
      <c r="BI446" s="147">
        <f>IF(N446="nulová",J446,0)</f>
        <v>0</v>
      </c>
      <c r="BJ446" s="17" t="s">
        <v>79</v>
      </c>
      <c r="BK446" s="147">
        <f>ROUND(I446*H446,2)</f>
        <v>0</v>
      </c>
      <c r="BL446" s="17" t="s">
        <v>265</v>
      </c>
      <c r="BM446" s="146" t="s">
        <v>781</v>
      </c>
    </row>
    <row r="447" spans="2:65" s="11" customFormat="1" ht="22.9" customHeight="1">
      <c r="B447" s="121"/>
      <c r="D447" s="122" t="s">
        <v>70</v>
      </c>
      <c r="E447" s="131" t="s">
        <v>1586</v>
      </c>
      <c r="F447" s="131" t="s">
        <v>1587</v>
      </c>
      <c r="I447" s="124"/>
      <c r="J447" s="132">
        <f>BK447</f>
        <v>0</v>
      </c>
      <c r="L447" s="121"/>
      <c r="M447" s="126"/>
      <c r="P447" s="127">
        <f>SUM(P448:P465)</f>
        <v>0</v>
      </c>
      <c r="R447" s="127">
        <f>SUM(R448:R465)</f>
        <v>2.3993999999999998E-2</v>
      </c>
      <c r="T447" s="128">
        <f>SUM(T448:T465)</f>
        <v>0</v>
      </c>
      <c r="AR447" s="122" t="s">
        <v>81</v>
      </c>
      <c r="AT447" s="129" t="s">
        <v>70</v>
      </c>
      <c r="AU447" s="129" t="s">
        <v>79</v>
      </c>
      <c r="AY447" s="122" t="s">
        <v>144</v>
      </c>
      <c r="BK447" s="130">
        <f>SUM(BK448:BK465)</f>
        <v>0</v>
      </c>
    </row>
    <row r="448" spans="2:65" s="1" customFormat="1" ht="16.5" customHeight="1">
      <c r="B448" s="133"/>
      <c r="C448" s="134" t="s">
        <v>528</v>
      </c>
      <c r="D448" s="134" t="s">
        <v>147</v>
      </c>
      <c r="E448" s="135" t="s">
        <v>1588</v>
      </c>
      <c r="F448" s="136" t="s">
        <v>1589</v>
      </c>
      <c r="G448" s="137" t="s">
        <v>318</v>
      </c>
      <c r="H448" s="138">
        <v>9</v>
      </c>
      <c r="I448" s="139"/>
      <c r="J448" s="140">
        <f>ROUND(I448*H448,2)</f>
        <v>0</v>
      </c>
      <c r="K448" s="141"/>
      <c r="L448" s="32"/>
      <c r="M448" s="142" t="s">
        <v>1</v>
      </c>
      <c r="N448" s="143" t="s">
        <v>36</v>
      </c>
      <c r="P448" s="144">
        <f>O448*H448</f>
        <v>0</v>
      </c>
      <c r="Q448" s="144">
        <v>0</v>
      </c>
      <c r="R448" s="144">
        <f>Q448*H448</f>
        <v>0</v>
      </c>
      <c r="S448" s="144">
        <v>0</v>
      </c>
      <c r="T448" s="145">
        <f>S448*H448</f>
        <v>0</v>
      </c>
      <c r="AR448" s="146" t="s">
        <v>265</v>
      </c>
      <c r="AT448" s="146" t="s">
        <v>147</v>
      </c>
      <c r="AU448" s="146" t="s">
        <v>81</v>
      </c>
      <c r="AY448" s="17" t="s">
        <v>144</v>
      </c>
      <c r="BE448" s="147">
        <f>IF(N448="základní",J448,0)</f>
        <v>0</v>
      </c>
      <c r="BF448" s="147">
        <f>IF(N448="snížená",J448,0)</f>
        <v>0</v>
      </c>
      <c r="BG448" s="147">
        <f>IF(N448="zákl. přenesená",J448,0)</f>
        <v>0</v>
      </c>
      <c r="BH448" s="147">
        <f>IF(N448="sníž. přenesená",J448,0)</f>
        <v>0</v>
      </c>
      <c r="BI448" s="147">
        <f>IF(N448="nulová",J448,0)</f>
        <v>0</v>
      </c>
      <c r="BJ448" s="17" t="s">
        <v>79</v>
      </c>
      <c r="BK448" s="147">
        <f>ROUND(I448*H448,2)</f>
        <v>0</v>
      </c>
      <c r="BL448" s="17" t="s">
        <v>265</v>
      </c>
      <c r="BM448" s="146" t="s">
        <v>1590</v>
      </c>
    </row>
    <row r="449" spans="2:65" s="12" customFormat="1">
      <c r="B449" s="148"/>
      <c r="D449" s="149" t="s">
        <v>153</v>
      </c>
      <c r="E449" s="150" t="s">
        <v>1</v>
      </c>
      <c r="F449" s="151" t="s">
        <v>320</v>
      </c>
      <c r="H449" s="150" t="s">
        <v>1</v>
      </c>
      <c r="I449" s="152"/>
      <c r="L449" s="148"/>
      <c r="M449" s="153"/>
      <c r="T449" s="154"/>
      <c r="AT449" s="150" t="s">
        <v>153</v>
      </c>
      <c r="AU449" s="150" t="s">
        <v>81</v>
      </c>
      <c r="AV449" s="12" t="s">
        <v>79</v>
      </c>
      <c r="AW449" s="12" t="s">
        <v>28</v>
      </c>
      <c r="AX449" s="12" t="s">
        <v>71</v>
      </c>
      <c r="AY449" s="150" t="s">
        <v>144</v>
      </c>
    </row>
    <row r="450" spans="2:65" s="13" customFormat="1">
      <c r="B450" s="155"/>
      <c r="D450" s="149" t="s">
        <v>153</v>
      </c>
      <c r="E450" s="156" t="s">
        <v>1</v>
      </c>
      <c r="F450" s="157" t="s">
        <v>145</v>
      </c>
      <c r="H450" s="158">
        <v>3</v>
      </c>
      <c r="I450" s="159"/>
      <c r="L450" s="155"/>
      <c r="M450" s="160"/>
      <c r="T450" s="161"/>
      <c r="AT450" s="156" t="s">
        <v>153</v>
      </c>
      <c r="AU450" s="156" t="s">
        <v>81</v>
      </c>
      <c r="AV450" s="13" t="s">
        <v>81</v>
      </c>
      <c r="AW450" s="13" t="s">
        <v>28</v>
      </c>
      <c r="AX450" s="13" t="s">
        <v>71</v>
      </c>
      <c r="AY450" s="156" t="s">
        <v>144</v>
      </c>
    </row>
    <row r="451" spans="2:65" s="12" customFormat="1">
      <c r="B451" s="148"/>
      <c r="D451" s="149" t="s">
        <v>153</v>
      </c>
      <c r="E451" s="150" t="s">
        <v>1</v>
      </c>
      <c r="F451" s="151" t="s">
        <v>500</v>
      </c>
      <c r="H451" s="150" t="s">
        <v>1</v>
      </c>
      <c r="I451" s="152"/>
      <c r="L451" s="148"/>
      <c r="M451" s="153"/>
      <c r="T451" s="154"/>
      <c r="AT451" s="150" t="s">
        <v>153</v>
      </c>
      <c r="AU451" s="150" t="s">
        <v>81</v>
      </c>
      <c r="AV451" s="12" t="s">
        <v>79</v>
      </c>
      <c r="AW451" s="12" t="s">
        <v>28</v>
      </c>
      <c r="AX451" s="12" t="s">
        <v>71</v>
      </c>
      <c r="AY451" s="150" t="s">
        <v>144</v>
      </c>
    </row>
    <row r="452" spans="2:65" s="12" customFormat="1">
      <c r="B452" s="148"/>
      <c r="D452" s="149" t="s">
        <v>153</v>
      </c>
      <c r="E452" s="150" t="s">
        <v>1</v>
      </c>
      <c r="F452" s="151" t="s">
        <v>1477</v>
      </c>
      <c r="H452" s="150" t="s">
        <v>1</v>
      </c>
      <c r="I452" s="152"/>
      <c r="L452" s="148"/>
      <c r="M452" s="153"/>
      <c r="T452" s="154"/>
      <c r="AT452" s="150" t="s">
        <v>153</v>
      </c>
      <c r="AU452" s="150" t="s">
        <v>81</v>
      </c>
      <c r="AV452" s="12" t="s">
        <v>79</v>
      </c>
      <c r="AW452" s="12" t="s">
        <v>28</v>
      </c>
      <c r="AX452" s="12" t="s">
        <v>71</v>
      </c>
      <c r="AY452" s="150" t="s">
        <v>144</v>
      </c>
    </row>
    <row r="453" spans="2:65" s="13" customFormat="1">
      <c r="B453" s="155"/>
      <c r="D453" s="149" t="s">
        <v>153</v>
      </c>
      <c r="E453" s="156" t="s">
        <v>1</v>
      </c>
      <c r="F453" s="157" t="s">
        <v>79</v>
      </c>
      <c r="H453" s="158">
        <v>1</v>
      </c>
      <c r="I453" s="159"/>
      <c r="L453" s="155"/>
      <c r="M453" s="160"/>
      <c r="T453" s="161"/>
      <c r="AT453" s="156" t="s">
        <v>153</v>
      </c>
      <c r="AU453" s="156" t="s">
        <v>81</v>
      </c>
      <c r="AV453" s="13" t="s">
        <v>81</v>
      </c>
      <c r="AW453" s="13" t="s">
        <v>28</v>
      </c>
      <c r="AX453" s="13" t="s">
        <v>71</v>
      </c>
      <c r="AY453" s="156" t="s">
        <v>144</v>
      </c>
    </row>
    <row r="454" spans="2:65" s="12" customFormat="1">
      <c r="B454" s="148"/>
      <c r="D454" s="149" t="s">
        <v>153</v>
      </c>
      <c r="E454" s="150" t="s">
        <v>1</v>
      </c>
      <c r="F454" s="151" t="s">
        <v>1478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3" customFormat="1">
      <c r="B455" s="155"/>
      <c r="D455" s="149" t="s">
        <v>153</v>
      </c>
      <c r="E455" s="156" t="s">
        <v>1</v>
      </c>
      <c r="F455" s="157" t="s">
        <v>79</v>
      </c>
      <c r="H455" s="158">
        <v>1</v>
      </c>
      <c r="I455" s="159"/>
      <c r="L455" s="155"/>
      <c r="M455" s="160"/>
      <c r="T455" s="161"/>
      <c r="AT455" s="156" t="s">
        <v>153</v>
      </c>
      <c r="AU455" s="156" t="s">
        <v>81</v>
      </c>
      <c r="AV455" s="13" t="s">
        <v>81</v>
      </c>
      <c r="AW455" s="13" t="s">
        <v>28</v>
      </c>
      <c r="AX455" s="13" t="s">
        <v>71</v>
      </c>
      <c r="AY455" s="156" t="s">
        <v>144</v>
      </c>
    </row>
    <row r="456" spans="2:65" s="12" customFormat="1">
      <c r="B456" s="148"/>
      <c r="D456" s="149" t="s">
        <v>153</v>
      </c>
      <c r="E456" s="150" t="s">
        <v>1</v>
      </c>
      <c r="F456" s="151" t="s">
        <v>179</v>
      </c>
      <c r="H456" s="150" t="s">
        <v>1</v>
      </c>
      <c r="I456" s="152"/>
      <c r="L456" s="148"/>
      <c r="M456" s="153"/>
      <c r="T456" s="154"/>
      <c r="AT456" s="150" t="s">
        <v>153</v>
      </c>
      <c r="AU456" s="150" t="s">
        <v>81</v>
      </c>
      <c r="AV456" s="12" t="s">
        <v>79</v>
      </c>
      <c r="AW456" s="12" t="s">
        <v>28</v>
      </c>
      <c r="AX456" s="12" t="s">
        <v>71</v>
      </c>
      <c r="AY456" s="150" t="s">
        <v>144</v>
      </c>
    </row>
    <row r="457" spans="2:65" s="12" customFormat="1">
      <c r="B457" s="148"/>
      <c r="D457" s="149" t="s">
        <v>153</v>
      </c>
      <c r="E457" s="150" t="s">
        <v>1</v>
      </c>
      <c r="F457" s="151" t="s">
        <v>1479</v>
      </c>
      <c r="H457" s="150" t="s">
        <v>1</v>
      </c>
      <c r="I457" s="152"/>
      <c r="L457" s="148"/>
      <c r="M457" s="153"/>
      <c r="T457" s="154"/>
      <c r="AT457" s="150" t="s">
        <v>153</v>
      </c>
      <c r="AU457" s="150" t="s">
        <v>81</v>
      </c>
      <c r="AV457" s="12" t="s">
        <v>79</v>
      </c>
      <c r="AW457" s="12" t="s">
        <v>28</v>
      </c>
      <c r="AX457" s="12" t="s">
        <v>71</v>
      </c>
      <c r="AY457" s="150" t="s">
        <v>144</v>
      </c>
    </row>
    <row r="458" spans="2:65" s="13" customFormat="1">
      <c r="B458" s="155"/>
      <c r="D458" s="149" t="s">
        <v>153</v>
      </c>
      <c r="E458" s="156" t="s">
        <v>1</v>
      </c>
      <c r="F458" s="157" t="s">
        <v>151</v>
      </c>
      <c r="H458" s="158">
        <v>4</v>
      </c>
      <c r="I458" s="159"/>
      <c r="L458" s="155"/>
      <c r="M458" s="160"/>
      <c r="T458" s="161"/>
      <c r="AT458" s="156" t="s">
        <v>153</v>
      </c>
      <c r="AU458" s="156" t="s">
        <v>81</v>
      </c>
      <c r="AV458" s="13" t="s">
        <v>81</v>
      </c>
      <c r="AW458" s="13" t="s">
        <v>28</v>
      </c>
      <c r="AX458" s="13" t="s">
        <v>71</v>
      </c>
      <c r="AY458" s="156" t="s">
        <v>144</v>
      </c>
    </row>
    <row r="459" spans="2:65" s="15" customFormat="1">
      <c r="B459" s="180"/>
      <c r="D459" s="149" t="s">
        <v>153</v>
      </c>
      <c r="E459" s="181" t="s">
        <v>1</v>
      </c>
      <c r="F459" s="182" t="s">
        <v>182</v>
      </c>
      <c r="H459" s="183">
        <v>9</v>
      </c>
      <c r="I459" s="184"/>
      <c r="L459" s="180"/>
      <c r="M459" s="185"/>
      <c r="T459" s="186"/>
      <c r="AT459" s="181" t="s">
        <v>153</v>
      </c>
      <c r="AU459" s="181" t="s">
        <v>81</v>
      </c>
      <c r="AV459" s="15" t="s">
        <v>151</v>
      </c>
      <c r="AW459" s="15" t="s">
        <v>28</v>
      </c>
      <c r="AX459" s="15" t="s">
        <v>79</v>
      </c>
      <c r="AY459" s="181" t="s">
        <v>144</v>
      </c>
    </row>
    <row r="460" spans="2:65" s="1" customFormat="1" ht="24.2" customHeight="1">
      <c r="B460" s="133"/>
      <c r="C460" s="134" t="s">
        <v>532</v>
      </c>
      <c r="D460" s="134" t="s">
        <v>147</v>
      </c>
      <c r="E460" s="135" t="s">
        <v>1591</v>
      </c>
      <c r="F460" s="136" t="s">
        <v>1592</v>
      </c>
      <c r="G460" s="137" t="s">
        <v>171</v>
      </c>
      <c r="H460" s="138">
        <v>55.8</v>
      </c>
      <c r="I460" s="139"/>
      <c r="J460" s="140">
        <f>ROUND(I460*H460,2)</f>
        <v>0</v>
      </c>
      <c r="K460" s="141"/>
      <c r="L460" s="32"/>
      <c r="M460" s="142" t="s">
        <v>1</v>
      </c>
      <c r="N460" s="143" t="s">
        <v>36</v>
      </c>
      <c r="P460" s="144">
        <f>O460*H460</f>
        <v>0</v>
      </c>
      <c r="Q460" s="144">
        <v>4.2999999999999999E-4</v>
      </c>
      <c r="R460" s="144">
        <f>Q460*H460</f>
        <v>2.3993999999999998E-2</v>
      </c>
      <c r="S460" s="144">
        <v>0</v>
      </c>
      <c r="T460" s="145">
        <f>S460*H460</f>
        <v>0</v>
      </c>
      <c r="AR460" s="146" t="s">
        <v>265</v>
      </c>
      <c r="AT460" s="146" t="s">
        <v>147</v>
      </c>
      <c r="AU460" s="146" t="s">
        <v>81</v>
      </c>
      <c r="AY460" s="17" t="s">
        <v>144</v>
      </c>
      <c r="BE460" s="147">
        <f>IF(N460="základní",J460,0)</f>
        <v>0</v>
      </c>
      <c r="BF460" s="147">
        <f>IF(N460="snížená",J460,0)</f>
        <v>0</v>
      </c>
      <c r="BG460" s="147">
        <f>IF(N460="zákl. přenesená",J460,0)</f>
        <v>0</v>
      </c>
      <c r="BH460" s="147">
        <f>IF(N460="sníž. přenesená",J460,0)</f>
        <v>0</v>
      </c>
      <c r="BI460" s="147">
        <f>IF(N460="nulová",J460,0)</f>
        <v>0</v>
      </c>
      <c r="BJ460" s="17" t="s">
        <v>79</v>
      </c>
      <c r="BK460" s="147">
        <f>ROUND(I460*H460,2)</f>
        <v>0</v>
      </c>
      <c r="BL460" s="17" t="s">
        <v>265</v>
      </c>
      <c r="BM460" s="146" t="s">
        <v>1593</v>
      </c>
    </row>
    <row r="461" spans="2:65" s="12" customFormat="1">
      <c r="B461" s="148"/>
      <c r="D461" s="149" t="s">
        <v>153</v>
      </c>
      <c r="E461" s="150" t="s">
        <v>1</v>
      </c>
      <c r="F461" s="151" t="s">
        <v>174</v>
      </c>
      <c r="H461" s="150" t="s">
        <v>1</v>
      </c>
      <c r="I461" s="152"/>
      <c r="L461" s="148"/>
      <c r="M461" s="153"/>
      <c r="T461" s="154"/>
      <c r="AT461" s="150" t="s">
        <v>153</v>
      </c>
      <c r="AU461" s="150" t="s">
        <v>81</v>
      </c>
      <c r="AV461" s="12" t="s">
        <v>79</v>
      </c>
      <c r="AW461" s="12" t="s">
        <v>28</v>
      </c>
      <c r="AX461" s="12" t="s">
        <v>71</v>
      </c>
      <c r="AY461" s="150" t="s">
        <v>144</v>
      </c>
    </row>
    <row r="462" spans="2:65" s="13" customFormat="1">
      <c r="B462" s="155"/>
      <c r="D462" s="149" t="s">
        <v>153</v>
      </c>
      <c r="E462" s="156" t="s">
        <v>1</v>
      </c>
      <c r="F462" s="157" t="s">
        <v>307</v>
      </c>
      <c r="H462" s="158">
        <v>27.9</v>
      </c>
      <c r="I462" s="159"/>
      <c r="L462" s="155"/>
      <c r="M462" s="160"/>
      <c r="T462" s="161"/>
      <c r="AT462" s="156" t="s">
        <v>153</v>
      </c>
      <c r="AU462" s="156" t="s">
        <v>81</v>
      </c>
      <c r="AV462" s="13" t="s">
        <v>81</v>
      </c>
      <c r="AW462" s="13" t="s">
        <v>28</v>
      </c>
      <c r="AX462" s="13" t="s">
        <v>71</v>
      </c>
      <c r="AY462" s="156" t="s">
        <v>144</v>
      </c>
    </row>
    <row r="463" spans="2:65" s="12" customFormat="1">
      <c r="B463" s="148"/>
      <c r="D463" s="149" t="s">
        <v>153</v>
      </c>
      <c r="E463" s="150" t="s">
        <v>1</v>
      </c>
      <c r="F463" s="151" t="s">
        <v>179</v>
      </c>
      <c r="H463" s="150" t="s">
        <v>1</v>
      </c>
      <c r="I463" s="152"/>
      <c r="L463" s="148"/>
      <c r="M463" s="153"/>
      <c r="T463" s="154"/>
      <c r="AT463" s="150" t="s">
        <v>153</v>
      </c>
      <c r="AU463" s="150" t="s">
        <v>81</v>
      </c>
      <c r="AV463" s="12" t="s">
        <v>79</v>
      </c>
      <c r="AW463" s="12" t="s">
        <v>28</v>
      </c>
      <c r="AX463" s="12" t="s">
        <v>71</v>
      </c>
      <c r="AY463" s="150" t="s">
        <v>144</v>
      </c>
    </row>
    <row r="464" spans="2:65" s="13" customFormat="1">
      <c r="B464" s="155"/>
      <c r="D464" s="149" t="s">
        <v>153</v>
      </c>
      <c r="E464" s="156" t="s">
        <v>1</v>
      </c>
      <c r="F464" s="157" t="s">
        <v>307</v>
      </c>
      <c r="H464" s="158">
        <v>27.9</v>
      </c>
      <c r="I464" s="159"/>
      <c r="L464" s="155"/>
      <c r="M464" s="160"/>
      <c r="T464" s="161"/>
      <c r="AT464" s="156" t="s">
        <v>153</v>
      </c>
      <c r="AU464" s="156" t="s">
        <v>81</v>
      </c>
      <c r="AV464" s="13" t="s">
        <v>81</v>
      </c>
      <c r="AW464" s="13" t="s">
        <v>28</v>
      </c>
      <c r="AX464" s="13" t="s">
        <v>71</v>
      </c>
      <c r="AY464" s="156" t="s">
        <v>144</v>
      </c>
    </row>
    <row r="465" spans="2:65" s="15" customFormat="1">
      <c r="B465" s="180"/>
      <c r="D465" s="149" t="s">
        <v>153</v>
      </c>
      <c r="E465" s="181" t="s">
        <v>1</v>
      </c>
      <c r="F465" s="182" t="s">
        <v>182</v>
      </c>
      <c r="H465" s="183">
        <v>55.8</v>
      </c>
      <c r="I465" s="184"/>
      <c r="L465" s="180"/>
      <c r="M465" s="185"/>
      <c r="T465" s="186"/>
      <c r="AT465" s="181" t="s">
        <v>153</v>
      </c>
      <c r="AU465" s="181" t="s">
        <v>81</v>
      </c>
      <c r="AV465" s="15" t="s">
        <v>151</v>
      </c>
      <c r="AW465" s="15" t="s">
        <v>28</v>
      </c>
      <c r="AX465" s="15" t="s">
        <v>79</v>
      </c>
      <c r="AY465" s="181" t="s">
        <v>144</v>
      </c>
    </row>
    <row r="466" spans="2:65" s="11" customFormat="1" ht="22.9" customHeight="1">
      <c r="B466" s="121"/>
      <c r="D466" s="122" t="s">
        <v>70</v>
      </c>
      <c r="E466" s="131" t="s">
        <v>584</v>
      </c>
      <c r="F466" s="131" t="s">
        <v>585</v>
      </c>
      <c r="I466" s="124"/>
      <c r="J466" s="132">
        <f>BK466</f>
        <v>0</v>
      </c>
      <c r="L466" s="121"/>
      <c r="M466" s="126"/>
      <c r="P466" s="127">
        <f>SUM(P467:P493)</f>
        <v>0</v>
      </c>
      <c r="R466" s="127">
        <f>SUM(R467:R493)</f>
        <v>4.4798020000000001E-2</v>
      </c>
      <c r="T466" s="128">
        <f>SUM(T467:T493)</f>
        <v>0</v>
      </c>
      <c r="AR466" s="122" t="s">
        <v>81</v>
      </c>
      <c r="AT466" s="129" t="s">
        <v>70</v>
      </c>
      <c r="AU466" s="129" t="s">
        <v>79</v>
      </c>
      <c r="AY466" s="122" t="s">
        <v>144</v>
      </c>
      <c r="BK466" s="130">
        <f>SUM(BK467:BK493)</f>
        <v>0</v>
      </c>
    </row>
    <row r="467" spans="2:65" s="1" customFormat="1" ht="24.2" customHeight="1">
      <c r="B467" s="133"/>
      <c r="C467" s="134" t="s">
        <v>538</v>
      </c>
      <c r="D467" s="134" t="s">
        <v>147</v>
      </c>
      <c r="E467" s="135" t="s">
        <v>1594</v>
      </c>
      <c r="F467" s="136" t="s">
        <v>1595</v>
      </c>
      <c r="G467" s="137" t="s">
        <v>171</v>
      </c>
      <c r="H467" s="138">
        <v>97.387</v>
      </c>
      <c r="I467" s="139"/>
      <c r="J467" s="140">
        <f>ROUND(I467*H467,2)</f>
        <v>0</v>
      </c>
      <c r="K467" s="141"/>
      <c r="L467" s="32"/>
      <c r="M467" s="142" t="s">
        <v>1</v>
      </c>
      <c r="N467" s="143" t="s">
        <v>36</v>
      </c>
      <c r="P467" s="144">
        <f>O467*H467</f>
        <v>0</v>
      </c>
      <c r="Q467" s="144">
        <v>2.0000000000000001E-4</v>
      </c>
      <c r="R467" s="144">
        <f>Q467*H467</f>
        <v>1.9477400000000002E-2</v>
      </c>
      <c r="S467" s="144">
        <v>0</v>
      </c>
      <c r="T467" s="145">
        <f>S467*H467</f>
        <v>0</v>
      </c>
      <c r="AR467" s="146" t="s">
        <v>265</v>
      </c>
      <c r="AT467" s="146" t="s">
        <v>147</v>
      </c>
      <c r="AU467" s="146" t="s">
        <v>81</v>
      </c>
      <c r="AY467" s="17" t="s">
        <v>144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79</v>
      </c>
      <c r="BK467" s="147">
        <f>ROUND(I467*H467,2)</f>
        <v>0</v>
      </c>
      <c r="BL467" s="17" t="s">
        <v>265</v>
      </c>
      <c r="BM467" s="146" t="s">
        <v>1596</v>
      </c>
    </row>
    <row r="468" spans="2:65" s="1" customFormat="1" ht="33" customHeight="1">
      <c r="B468" s="133"/>
      <c r="C468" s="134" t="s">
        <v>542</v>
      </c>
      <c r="D468" s="134" t="s">
        <v>147</v>
      </c>
      <c r="E468" s="135" t="s">
        <v>1597</v>
      </c>
      <c r="F468" s="136" t="s">
        <v>1598</v>
      </c>
      <c r="G468" s="137" t="s">
        <v>171</v>
      </c>
      <c r="H468" s="138">
        <v>97.387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36</v>
      </c>
      <c r="P468" s="144">
        <f>O468*H468</f>
        <v>0</v>
      </c>
      <c r="Q468" s="144">
        <v>2.5999999999999998E-4</v>
      </c>
      <c r="R468" s="144">
        <f>Q468*H468</f>
        <v>2.5320619999999999E-2</v>
      </c>
      <c r="S468" s="144">
        <v>0</v>
      </c>
      <c r="T468" s="145">
        <f>S468*H468</f>
        <v>0</v>
      </c>
      <c r="AR468" s="146" t="s">
        <v>265</v>
      </c>
      <c r="AT468" s="146" t="s">
        <v>147</v>
      </c>
      <c r="AU468" s="146" t="s">
        <v>81</v>
      </c>
      <c r="AY468" s="17" t="s">
        <v>144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7" t="s">
        <v>79</v>
      </c>
      <c r="BK468" s="147">
        <f>ROUND(I468*H468,2)</f>
        <v>0</v>
      </c>
      <c r="BL468" s="17" t="s">
        <v>265</v>
      </c>
      <c r="BM468" s="146" t="s">
        <v>1599</v>
      </c>
    </row>
    <row r="469" spans="2:65" s="12" customFormat="1">
      <c r="B469" s="148"/>
      <c r="D469" s="149" t="s">
        <v>153</v>
      </c>
      <c r="E469" s="150" t="s">
        <v>1</v>
      </c>
      <c r="F469" s="151" t="s">
        <v>1600</v>
      </c>
      <c r="H469" s="150" t="s">
        <v>1</v>
      </c>
      <c r="I469" s="152"/>
      <c r="L469" s="148"/>
      <c r="M469" s="153"/>
      <c r="T469" s="154"/>
      <c r="AT469" s="150" t="s">
        <v>153</v>
      </c>
      <c r="AU469" s="150" t="s">
        <v>81</v>
      </c>
      <c r="AV469" s="12" t="s">
        <v>79</v>
      </c>
      <c r="AW469" s="12" t="s">
        <v>28</v>
      </c>
      <c r="AX469" s="12" t="s">
        <v>71</v>
      </c>
      <c r="AY469" s="150" t="s">
        <v>144</v>
      </c>
    </row>
    <row r="470" spans="2:65" s="12" customFormat="1">
      <c r="B470" s="148"/>
      <c r="D470" s="149" t="s">
        <v>153</v>
      </c>
      <c r="E470" s="150" t="s">
        <v>1</v>
      </c>
      <c r="F470" s="151" t="s">
        <v>174</v>
      </c>
      <c r="H470" s="150" t="s">
        <v>1</v>
      </c>
      <c r="I470" s="152"/>
      <c r="L470" s="148"/>
      <c r="M470" s="153"/>
      <c r="T470" s="154"/>
      <c r="AT470" s="150" t="s">
        <v>153</v>
      </c>
      <c r="AU470" s="150" t="s">
        <v>81</v>
      </c>
      <c r="AV470" s="12" t="s">
        <v>79</v>
      </c>
      <c r="AW470" s="12" t="s">
        <v>28</v>
      </c>
      <c r="AX470" s="12" t="s">
        <v>71</v>
      </c>
      <c r="AY470" s="150" t="s">
        <v>144</v>
      </c>
    </row>
    <row r="471" spans="2:65" s="12" customFormat="1">
      <c r="B471" s="148"/>
      <c r="D471" s="149" t="s">
        <v>153</v>
      </c>
      <c r="E471" s="150" t="s">
        <v>1</v>
      </c>
      <c r="F471" s="151" t="s">
        <v>228</v>
      </c>
      <c r="H471" s="150" t="s">
        <v>1</v>
      </c>
      <c r="I471" s="152"/>
      <c r="L471" s="148"/>
      <c r="M471" s="153"/>
      <c r="T471" s="154"/>
      <c r="AT471" s="150" t="s">
        <v>153</v>
      </c>
      <c r="AU471" s="150" t="s">
        <v>81</v>
      </c>
      <c r="AV471" s="12" t="s">
        <v>79</v>
      </c>
      <c r="AW471" s="12" t="s">
        <v>28</v>
      </c>
      <c r="AX471" s="12" t="s">
        <v>71</v>
      </c>
      <c r="AY471" s="150" t="s">
        <v>144</v>
      </c>
    </row>
    <row r="472" spans="2:65" s="13" customFormat="1">
      <c r="B472" s="155"/>
      <c r="D472" s="149" t="s">
        <v>153</v>
      </c>
      <c r="E472" s="156" t="s">
        <v>1</v>
      </c>
      <c r="F472" s="157" t="s">
        <v>1601</v>
      </c>
      <c r="H472" s="158">
        <v>4.0750000000000002</v>
      </c>
      <c r="I472" s="159"/>
      <c r="L472" s="155"/>
      <c r="M472" s="160"/>
      <c r="T472" s="161"/>
      <c r="AT472" s="156" t="s">
        <v>153</v>
      </c>
      <c r="AU472" s="156" t="s">
        <v>81</v>
      </c>
      <c r="AV472" s="13" t="s">
        <v>81</v>
      </c>
      <c r="AW472" s="13" t="s">
        <v>28</v>
      </c>
      <c r="AX472" s="13" t="s">
        <v>71</v>
      </c>
      <c r="AY472" s="156" t="s">
        <v>144</v>
      </c>
    </row>
    <row r="473" spans="2:65" s="12" customFormat="1">
      <c r="B473" s="148"/>
      <c r="D473" s="149" t="s">
        <v>153</v>
      </c>
      <c r="E473" s="150" t="s">
        <v>1</v>
      </c>
      <c r="F473" s="151" t="s">
        <v>270</v>
      </c>
      <c r="H473" s="150" t="s">
        <v>1</v>
      </c>
      <c r="I473" s="152"/>
      <c r="L473" s="148"/>
      <c r="M473" s="153"/>
      <c r="T473" s="154"/>
      <c r="AT473" s="150" t="s">
        <v>153</v>
      </c>
      <c r="AU473" s="150" t="s">
        <v>81</v>
      </c>
      <c r="AV473" s="12" t="s">
        <v>79</v>
      </c>
      <c r="AW473" s="12" t="s">
        <v>28</v>
      </c>
      <c r="AX473" s="12" t="s">
        <v>71</v>
      </c>
      <c r="AY473" s="150" t="s">
        <v>144</v>
      </c>
    </row>
    <row r="474" spans="2:65" s="13" customFormat="1">
      <c r="B474" s="155"/>
      <c r="D474" s="149" t="s">
        <v>153</v>
      </c>
      <c r="E474" s="156" t="s">
        <v>1</v>
      </c>
      <c r="F474" s="157" t="s">
        <v>1602</v>
      </c>
      <c r="H474" s="158">
        <v>11.516</v>
      </c>
      <c r="I474" s="159"/>
      <c r="L474" s="155"/>
      <c r="M474" s="160"/>
      <c r="T474" s="161"/>
      <c r="AT474" s="156" t="s">
        <v>153</v>
      </c>
      <c r="AU474" s="156" t="s">
        <v>81</v>
      </c>
      <c r="AV474" s="13" t="s">
        <v>81</v>
      </c>
      <c r="AW474" s="13" t="s">
        <v>28</v>
      </c>
      <c r="AX474" s="13" t="s">
        <v>71</v>
      </c>
      <c r="AY474" s="156" t="s">
        <v>144</v>
      </c>
    </row>
    <row r="475" spans="2:65" s="14" customFormat="1">
      <c r="B475" s="173"/>
      <c r="D475" s="149" t="s">
        <v>153</v>
      </c>
      <c r="E475" s="174" t="s">
        <v>1</v>
      </c>
      <c r="F475" s="175" t="s">
        <v>178</v>
      </c>
      <c r="H475" s="176">
        <v>15.590999999999999</v>
      </c>
      <c r="I475" s="177"/>
      <c r="L475" s="173"/>
      <c r="M475" s="178"/>
      <c r="T475" s="179"/>
      <c r="AT475" s="174" t="s">
        <v>153</v>
      </c>
      <c r="AU475" s="174" t="s">
        <v>81</v>
      </c>
      <c r="AV475" s="14" t="s">
        <v>145</v>
      </c>
      <c r="AW475" s="14" t="s">
        <v>28</v>
      </c>
      <c r="AX475" s="14" t="s">
        <v>71</v>
      </c>
      <c r="AY475" s="174" t="s">
        <v>144</v>
      </c>
    </row>
    <row r="476" spans="2:65" s="12" customFormat="1">
      <c r="B476" s="148"/>
      <c r="D476" s="149" t="s">
        <v>153</v>
      </c>
      <c r="E476" s="150" t="s">
        <v>1</v>
      </c>
      <c r="F476" s="151" t="s">
        <v>179</v>
      </c>
      <c r="H476" s="150" t="s">
        <v>1</v>
      </c>
      <c r="I476" s="152"/>
      <c r="L476" s="148"/>
      <c r="M476" s="153"/>
      <c r="T476" s="154"/>
      <c r="AT476" s="150" t="s">
        <v>153</v>
      </c>
      <c r="AU476" s="150" t="s">
        <v>81</v>
      </c>
      <c r="AV476" s="12" t="s">
        <v>79</v>
      </c>
      <c r="AW476" s="12" t="s">
        <v>28</v>
      </c>
      <c r="AX476" s="12" t="s">
        <v>71</v>
      </c>
      <c r="AY476" s="150" t="s">
        <v>144</v>
      </c>
    </row>
    <row r="477" spans="2:65" s="12" customFormat="1">
      <c r="B477" s="148"/>
      <c r="D477" s="149" t="s">
        <v>153</v>
      </c>
      <c r="E477" s="150" t="s">
        <v>1</v>
      </c>
      <c r="F477" s="151" t="s">
        <v>272</v>
      </c>
      <c r="H477" s="150" t="s">
        <v>1</v>
      </c>
      <c r="I477" s="152"/>
      <c r="L477" s="148"/>
      <c r="M477" s="153"/>
      <c r="T477" s="154"/>
      <c r="AT477" s="150" t="s">
        <v>153</v>
      </c>
      <c r="AU477" s="150" t="s">
        <v>81</v>
      </c>
      <c r="AV477" s="12" t="s">
        <v>79</v>
      </c>
      <c r="AW477" s="12" t="s">
        <v>28</v>
      </c>
      <c r="AX477" s="12" t="s">
        <v>71</v>
      </c>
      <c r="AY477" s="150" t="s">
        <v>144</v>
      </c>
    </row>
    <row r="478" spans="2:65" s="13" customFormat="1">
      <c r="B478" s="155"/>
      <c r="D478" s="149" t="s">
        <v>153</v>
      </c>
      <c r="E478" s="156" t="s">
        <v>1</v>
      </c>
      <c r="F478" s="157" t="s">
        <v>1603</v>
      </c>
      <c r="H478" s="158">
        <v>6.4640000000000004</v>
      </c>
      <c r="I478" s="159"/>
      <c r="L478" s="155"/>
      <c r="M478" s="160"/>
      <c r="T478" s="161"/>
      <c r="AT478" s="156" t="s">
        <v>153</v>
      </c>
      <c r="AU478" s="156" t="s">
        <v>81</v>
      </c>
      <c r="AV478" s="13" t="s">
        <v>81</v>
      </c>
      <c r="AW478" s="13" t="s">
        <v>28</v>
      </c>
      <c r="AX478" s="13" t="s">
        <v>71</v>
      </c>
      <c r="AY478" s="156" t="s">
        <v>144</v>
      </c>
    </row>
    <row r="479" spans="2:65" s="12" customFormat="1">
      <c r="B479" s="148"/>
      <c r="D479" s="149" t="s">
        <v>153</v>
      </c>
      <c r="E479" s="150" t="s">
        <v>1</v>
      </c>
      <c r="F479" s="151" t="s">
        <v>234</v>
      </c>
      <c r="H479" s="150" t="s">
        <v>1</v>
      </c>
      <c r="I479" s="152"/>
      <c r="L479" s="148"/>
      <c r="M479" s="153"/>
      <c r="T479" s="154"/>
      <c r="AT479" s="150" t="s">
        <v>153</v>
      </c>
      <c r="AU479" s="150" t="s">
        <v>81</v>
      </c>
      <c r="AV479" s="12" t="s">
        <v>79</v>
      </c>
      <c r="AW479" s="12" t="s">
        <v>28</v>
      </c>
      <c r="AX479" s="12" t="s">
        <v>71</v>
      </c>
      <c r="AY479" s="150" t="s">
        <v>144</v>
      </c>
    </row>
    <row r="480" spans="2:65" s="13" customFormat="1">
      <c r="B480" s="155"/>
      <c r="D480" s="149" t="s">
        <v>153</v>
      </c>
      <c r="E480" s="156" t="s">
        <v>1</v>
      </c>
      <c r="F480" s="157" t="s">
        <v>1604</v>
      </c>
      <c r="H480" s="158">
        <v>3.2490000000000001</v>
      </c>
      <c r="I480" s="159"/>
      <c r="L480" s="155"/>
      <c r="M480" s="160"/>
      <c r="T480" s="161"/>
      <c r="AT480" s="156" t="s">
        <v>153</v>
      </c>
      <c r="AU480" s="156" t="s">
        <v>81</v>
      </c>
      <c r="AV480" s="13" t="s">
        <v>81</v>
      </c>
      <c r="AW480" s="13" t="s">
        <v>28</v>
      </c>
      <c r="AX480" s="13" t="s">
        <v>71</v>
      </c>
      <c r="AY480" s="156" t="s">
        <v>144</v>
      </c>
    </row>
    <row r="481" spans="2:51" s="12" customFormat="1">
      <c r="B481" s="148"/>
      <c r="D481" s="149" t="s">
        <v>153</v>
      </c>
      <c r="E481" s="150" t="s">
        <v>1</v>
      </c>
      <c r="F481" s="151" t="s">
        <v>240</v>
      </c>
      <c r="H481" s="150" t="s">
        <v>1</v>
      </c>
      <c r="I481" s="152"/>
      <c r="L481" s="148"/>
      <c r="M481" s="153"/>
      <c r="T481" s="154"/>
      <c r="AT481" s="150" t="s">
        <v>153</v>
      </c>
      <c r="AU481" s="150" t="s">
        <v>81</v>
      </c>
      <c r="AV481" s="12" t="s">
        <v>79</v>
      </c>
      <c r="AW481" s="12" t="s">
        <v>28</v>
      </c>
      <c r="AX481" s="12" t="s">
        <v>71</v>
      </c>
      <c r="AY481" s="150" t="s">
        <v>144</v>
      </c>
    </row>
    <row r="482" spans="2:51" s="13" customFormat="1">
      <c r="B482" s="155"/>
      <c r="D482" s="149" t="s">
        <v>153</v>
      </c>
      <c r="E482" s="156" t="s">
        <v>1</v>
      </c>
      <c r="F482" s="157" t="s">
        <v>1605</v>
      </c>
      <c r="H482" s="158">
        <v>8.6790000000000003</v>
      </c>
      <c r="I482" s="159"/>
      <c r="L482" s="155"/>
      <c r="M482" s="160"/>
      <c r="T482" s="161"/>
      <c r="AT482" s="156" t="s">
        <v>153</v>
      </c>
      <c r="AU482" s="156" t="s">
        <v>81</v>
      </c>
      <c r="AV482" s="13" t="s">
        <v>81</v>
      </c>
      <c r="AW482" s="13" t="s">
        <v>28</v>
      </c>
      <c r="AX482" s="13" t="s">
        <v>71</v>
      </c>
      <c r="AY482" s="156" t="s">
        <v>144</v>
      </c>
    </row>
    <row r="483" spans="2:51" s="14" customFormat="1">
      <c r="B483" s="173"/>
      <c r="D483" s="149" t="s">
        <v>153</v>
      </c>
      <c r="E483" s="174" t="s">
        <v>1</v>
      </c>
      <c r="F483" s="175" t="s">
        <v>178</v>
      </c>
      <c r="H483" s="176">
        <v>18.391999999999999</v>
      </c>
      <c r="I483" s="177"/>
      <c r="L483" s="173"/>
      <c r="M483" s="178"/>
      <c r="T483" s="179"/>
      <c r="AT483" s="174" t="s">
        <v>153</v>
      </c>
      <c r="AU483" s="174" t="s">
        <v>81</v>
      </c>
      <c r="AV483" s="14" t="s">
        <v>145</v>
      </c>
      <c r="AW483" s="14" t="s">
        <v>28</v>
      </c>
      <c r="AX483" s="14" t="s">
        <v>71</v>
      </c>
      <c r="AY483" s="174" t="s">
        <v>144</v>
      </c>
    </row>
    <row r="484" spans="2:51" s="12" customFormat="1">
      <c r="B484" s="148"/>
      <c r="D484" s="149" t="s">
        <v>153</v>
      </c>
      <c r="E484" s="150" t="s">
        <v>1</v>
      </c>
      <c r="F484" s="151" t="s">
        <v>1606</v>
      </c>
      <c r="H484" s="150" t="s">
        <v>1</v>
      </c>
      <c r="I484" s="152"/>
      <c r="L484" s="148"/>
      <c r="M484" s="153"/>
      <c r="T484" s="154"/>
      <c r="AT484" s="150" t="s">
        <v>153</v>
      </c>
      <c r="AU484" s="150" t="s">
        <v>81</v>
      </c>
      <c r="AV484" s="12" t="s">
        <v>79</v>
      </c>
      <c r="AW484" s="12" t="s">
        <v>28</v>
      </c>
      <c r="AX484" s="12" t="s">
        <v>71</v>
      </c>
      <c r="AY484" s="150" t="s">
        <v>144</v>
      </c>
    </row>
    <row r="485" spans="2:51" s="13" customFormat="1">
      <c r="B485" s="155"/>
      <c r="D485" s="149" t="s">
        <v>153</v>
      </c>
      <c r="E485" s="156" t="s">
        <v>1</v>
      </c>
      <c r="F485" s="157" t="s">
        <v>1607</v>
      </c>
      <c r="H485" s="158">
        <v>13.536</v>
      </c>
      <c r="I485" s="159"/>
      <c r="L485" s="155"/>
      <c r="M485" s="160"/>
      <c r="T485" s="161"/>
      <c r="AT485" s="156" t="s">
        <v>153</v>
      </c>
      <c r="AU485" s="156" t="s">
        <v>81</v>
      </c>
      <c r="AV485" s="13" t="s">
        <v>81</v>
      </c>
      <c r="AW485" s="13" t="s">
        <v>28</v>
      </c>
      <c r="AX485" s="13" t="s">
        <v>71</v>
      </c>
      <c r="AY485" s="156" t="s">
        <v>144</v>
      </c>
    </row>
    <row r="486" spans="2:51" s="14" customFormat="1">
      <c r="B486" s="173"/>
      <c r="D486" s="149" t="s">
        <v>153</v>
      </c>
      <c r="E486" s="174" t="s">
        <v>1</v>
      </c>
      <c r="F486" s="175" t="s">
        <v>178</v>
      </c>
      <c r="H486" s="176">
        <v>13.536</v>
      </c>
      <c r="I486" s="177"/>
      <c r="L486" s="173"/>
      <c r="M486" s="178"/>
      <c r="T486" s="179"/>
      <c r="AT486" s="174" t="s">
        <v>153</v>
      </c>
      <c r="AU486" s="174" t="s">
        <v>81</v>
      </c>
      <c r="AV486" s="14" t="s">
        <v>145</v>
      </c>
      <c r="AW486" s="14" t="s">
        <v>28</v>
      </c>
      <c r="AX486" s="14" t="s">
        <v>71</v>
      </c>
      <c r="AY486" s="174" t="s">
        <v>144</v>
      </c>
    </row>
    <row r="487" spans="2:51" s="12" customFormat="1">
      <c r="B487" s="148"/>
      <c r="D487" s="149" t="s">
        <v>153</v>
      </c>
      <c r="E487" s="150" t="s">
        <v>1</v>
      </c>
      <c r="F487" s="151" t="s">
        <v>1608</v>
      </c>
      <c r="H487" s="150" t="s">
        <v>1</v>
      </c>
      <c r="I487" s="152"/>
      <c r="L487" s="148"/>
      <c r="M487" s="153"/>
      <c r="T487" s="154"/>
      <c r="AT487" s="150" t="s">
        <v>153</v>
      </c>
      <c r="AU487" s="150" t="s">
        <v>81</v>
      </c>
      <c r="AV487" s="12" t="s">
        <v>79</v>
      </c>
      <c r="AW487" s="12" t="s">
        <v>28</v>
      </c>
      <c r="AX487" s="12" t="s">
        <v>71</v>
      </c>
      <c r="AY487" s="150" t="s">
        <v>144</v>
      </c>
    </row>
    <row r="488" spans="2:51" s="13" customFormat="1">
      <c r="B488" s="155"/>
      <c r="D488" s="149" t="s">
        <v>153</v>
      </c>
      <c r="E488" s="156" t="s">
        <v>1</v>
      </c>
      <c r="F488" s="157" t="s">
        <v>1459</v>
      </c>
      <c r="H488" s="158">
        <v>6.3579999999999997</v>
      </c>
      <c r="I488" s="159"/>
      <c r="L488" s="155"/>
      <c r="M488" s="160"/>
      <c r="T488" s="161"/>
      <c r="AT488" s="156" t="s">
        <v>153</v>
      </c>
      <c r="AU488" s="156" t="s">
        <v>81</v>
      </c>
      <c r="AV488" s="13" t="s">
        <v>81</v>
      </c>
      <c r="AW488" s="13" t="s">
        <v>28</v>
      </c>
      <c r="AX488" s="13" t="s">
        <v>71</v>
      </c>
      <c r="AY488" s="156" t="s">
        <v>144</v>
      </c>
    </row>
    <row r="489" spans="2:51" s="14" customFormat="1">
      <c r="B489" s="173"/>
      <c r="D489" s="149" t="s">
        <v>153</v>
      </c>
      <c r="E489" s="174" t="s">
        <v>1</v>
      </c>
      <c r="F489" s="175" t="s">
        <v>178</v>
      </c>
      <c r="H489" s="176">
        <v>6.3579999999999997</v>
      </c>
      <c r="I489" s="177"/>
      <c r="L489" s="173"/>
      <c r="M489" s="178"/>
      <c r="T489" s="179"/>
      <c r="AT489" s="174" t="s">
        <v>153</v>
      </c>
      <c r="AU489" s="174" t="s">
        <v>81</v>
      </c>
      <c r="AV489" s="14" t="s">
        <v>145</v>
      </c>
      <c r="AW489" s="14" t="s">
        <v>28</v>
      </c>
      <c r="AX489" s="14" t="s">
        <v>71</v>
      </c>
      <c r="AY489" s="174" t="s">
        <v>144</v>
      </c>
    </row>
    <row r="490" spans="2:51" s="12" customFormat="1">
      <c r="B490" s="148"/>
      <c r="D490" s="149" t="s">
        <v>153</v>
      </c>
      <c r="E490" s="150" t="s">
        <v>1</v>
      </c>
      <c r="F490" s="151" t="s">
        <v>1609</v>
      </c>
      <c r="H490" s="150" t="s">
        <v>1</v>
      </c>
      <c r="I490" s="152"/>
      <c r="L490" s="148"/>
      <c r="M490" s="153"/>
      <c r="T490" s="154"/>
      <c r="AT490" s="150" t="s">
        <v>153</v>
      </c>
      <c r="AU490" s="150" t="s">
        <v>81</v>
      </c>
      <c r="AV490" s="12" t="s">
        <v>79</v>
      </c>
      <c r="AW490" s="12" t="s">
        <v>28</v>
      </c>
      <c r="AX490" s="12" t="s">
        <v>71</v>
      </c>
      <c r="AY490" s="150" t="s">
        <v>144</v>
      </c>
    </row>
    <row r="491" spans="2:51" s="13" customFormat="1">
      <c r="B491" s="155"/>
      <c r="D491" s="149" t="s">
        <v>153</v>
      </c>
      <c r="E491" s="156" t="s">
        <v>1</v>
      </c>
      <c r="F491" s="157" t="s">
        <v>223</v>
      </c>
      <c r="H491" s="158">
        <v>43.51</v>
      </c>
      <c r="I491" s="159"/>
      <c r="L491" s="155"/>
      <c r="M491" s="160"/>
      <c r="T491" s="161"/>
      <c r="AT491" s="156" t="s">
        <v>153</v>
      </c>
      <c r="AU491" s="156" t="s">
        <v>81</v>
      </c>
      <c r="AV491" s="13" t="s">
        <v>81</v>
      </c>
      <c r="AW491" s="13" t="s">
        <v>28</v>
      </c>
      <c r="AX491" s="13" t="s">
        <v>71</v>
      </c>
      <c r="AY491" s="156" t="s">
        <v>144</v>
      </c>
    </row>
    <row r="492" spans="2:51" s="14" customFormat="1">
      <c r="B492" s="173"/>
      <c r="D492" s="149" t="s">
        <v>153</v>
      </c>
      <c r="E492" s="174" t="s">
        <v>1</v>
      </c>
      <c r="F492" s="175" t="s">
        <v>178</v>
      </c>
      <c r="H492" s="176">
        <v>43.51</v>
      </c>
      <c r="I492" s="177"/>
      <c r="L492" s="173"/>
      <c r="M492" s="178"/>
      <c r="T492" s="179"/>
      <c r="AT492" s="174" t="s">
        <v>153</v>
      </c>
      <c r="AU492" s="174" t="s">
        <v>81</v>
      </c>
      <c r="AV492" s="14" t="s">
        <v>145</v>
      </c>
      <c r="AW492" s="14" t="s">
        <v>28</v>
      </c>
      <c r="AX492" s="14" t="s">
        <v>71</v>
      </c>
      <c r="AY492" s="174" t="s">
        <v>144</v>
      </c>
    </row>
    <row r="493" spans="2:51" s="15" customFormat="1">
      <c r="B493" s="180"/>
      <c r="D493" s="149" t="s">
        <v>153</v>
      </c>
      <c r="E493" s="181" t="s">
        <v>1</v>
      </c>
      <c r="F493" s="182" t="s">
        <v>182</v>
      </c>
      <c r="H493" s="183">
        <v>97.387</v>
      </c>
      <c r="I493" s="184"/>
      <c r="L493" s="180"/>
      <c r="M493" s="461"/>
      <c r="N493" s="462"/>
      <c r="O493" s="462"/>
      <c r="P493" s="462"/>
      <c r="Q493" s="462"/>
      <c r="R493" s="462"/>
      <c r="S493" s="462"/>
      <c r="T493" s="463"/>
      <c r="AT493" s="181" t="s">
        <v>153</v>
      </c>
      <c r="AU493" s="181" t="s">
        <v>81</v>
      </c>
      <c r="AV493" s="15" t="s">
        <v>151</v>
      </c>
      <c r="AW493" s="15" t="s">
        <v>28</v>
      </c>
      <c r="AX493" s="15" t="s">
        <v>79</v>
      </c>
      <c r="AY493" s="181" t="s">
        <v>144</v>
      </c>
    </row>
    <row r="494" spans="2:51" s="1" customFormat="1" ht="6.95" customHeight="1">
      <c r="B494" s="44"/>
      <c r="C494" s="45"/>
      <c r="D494" s="45"/>
      <c r="E494" s="45"/>
      <c r="F494" s="45"/>
      <c r="G494" s="45"/>
      <c r="H494" s="45"/>
      <c r="I494" s="45"/>
      <c r="J494" s="45"/>
      <c r="K494" s="45"/>
      <c r="L494" s="32"/>
    </row>
  </sheetData>
  <autoFilter ref="C127:K493" xr:uid="{00000000-0009-0000-0000-000007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5ECB-EA26-419F-A1BF-46E10D766FF6}">
  <sheetPr>
    <pageSetUpPr fitToPage="1"/>
  </sheetPr>
  <dimension ref="B2:BM517"/>
  <sheetViews>
    <sheetView showGridLines="0" topLeftCell="A416" workbookViewId="0">
      <selection activeCell="E12" sqref="E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1343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324" t="str">
        <f>'Rekapitulace stavby N'!K6</f>
        <v>UK Kam - Reko sdílených sociálek a kuchyní na 3 blocích, kolej Na Kotli, Hradec Králové</v>
      </c>
      <c r="F7" s="325"/>
      <c r="G7" s="325"/>
      <c r="H7" s="325"/>
      <c r="L7" s="20"/>
    </row>
    <row r="8" spans="2:46" s="1" customFormat="1" ht="12" customHeight="1">
      <c r="B8" s="32"/>
      <c r="D8" s="27" t="s">
        <v>107</v>
      </c>
      <c r="L8" s="32"/>
    </row>
    <row r="9" spans="2:46" s="1" customFormat="1" ht="16.5" customHeight="1">
      <c r="B9" s="32"/>
      <c r="E9" s="303" t="s">
        <v>1775</v>
      </c>
      <c r="F9" s="323"/>
      <c r="G9" s="323"/>
      <c r="H9" s="32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 N'!AN10="","",'Rekapitulace stavby N'!AN10)</f>
        <v/>
      </c>
      <c r="L14" s="32"/>
    </row>
    <row r="15" spans="2:46" s="1" customFormat="1" ht="18" customHeight="1">
      <c r="B15" s="32"/>
      <c r="E15" s="25" t="str">
        <f>IF('Rekapitulace stavby N'!E11="","",'Rekapitulace stavby N'!E11)</f>
        <v xml:space="preserve"> </v>
      </c>
      <c r="I15" s="27" t="s">
        <v>24</v>
      </c>
      <c r="J15" s="25" t="str">
        <f>IF('Rekapitulace stavby N'!AN11="","",'Rekapitulace stavby N'!AN11)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 N'!AN13</f>
        <v>Vyplň údaj</v>
      </c>
      <c r="L17" s="32"/>
    </row>
    <row r="18" spans="2:12" s="1" customFormat="1" ht="18" customHeight="1">
      <c r="B18" s="32"/>
      <c r="E18" s="326" t="str">
        <f>'Rekapitulace stavby N'!E14</f>
        <v>Vyplň údaj</v>
      </c>
      <c r="F18" s="318"/>
      <c r="G18" s="318"/>
      <c r="H18" s="318"/>
      <c r="I18" s="27" t="s">
        <v>24</v>
      </c>
      <c r="J18" s="28" t="str">
        <f>'Rekapitulace stavby N'!AN14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 N'!AN16="","",'Rekapitulace stavby N'!AN16)</f>
        <v/>
      </c>
      <c r="L20" s="32"/>
    </row>
    <row r="21" spans="2:12" s="1" customFormat="1" ht="18" customHeight="1">
      <c r="B21" s="32"/>
      <c r="E21" s="25" t="str">
        <f>IF('Rekapitulace stavby N'!E17="","",'Rekapitulace stavby N'!E17)</f>
        <v xml:space="preserve"> </v>
      </c>
      <c r="I21" s="27" t="s">
        <v>24</v>
      </c>
      <c r="J21" s="25" t="str">
        <f>IF('Rekapitulace stavby N'!AN17="","",'Rekapitulace stavby N'!AN17)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IF('Rekapitulace stavby N'!AN19="","",'Rekapitulace stavby N'!AN19)</f>
        <v/>
      </c>
      <c r="L23" s="32"/>
    </row>
    <row r="24" spans="2:12" s="1" customFormat="1" ht="18" customHeight="1">
      <c r="B24" s="32"/>
      <c r="E24" s="25" t="str">
        <f>IF('Rekapitulace stavby N'!E20="","",'Rekapitulace stavby N'!E20)</f>
        <v xml:space="preserve"> </v>
      </c>
      <c r="I24" s="27" t="s">
        <v>24</v>
      </c>
      <c r="J24" s="25" t="str">
        <f>IF('Rekapitulace stavby N'!AN20="","",'Rekapitulace stavby N'!AN20)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89"/>
      <c r="E27" s="322" t="s">
        <v>1</v>
      </c>
      <c r="F27" s="322"/>
      <c r="G27" s="322"/>
      <c r="H27" s="32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31</v>
      </c>
      <c r="J30" s="66">
        <f>ROUND(J129,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33</v>
      </c>
      <c r="I32" s="35" t="s">
        <v>32</v>
      </c>
      <c r="J32" s="35" t="s">
        <v>34</v>
      </c>
      <c r="L32" s="32"/>
    </row>
    <row r="33" spans="2:12" s="1" customFormat="1" ht="14.45" customHeight="1">
      <c r="B33" s="32"/>
      <c r="D33" s="55" t="s">
        <v>35</v>
      </c>
      <c r="E33" s="27" t="s">
        <v>36</v>
      </c>
      <c r="F33" s="91">
        <f>ROUND((SUM(BE129:BE516)),  2)</f>
        <v>0</v>
      </c>
      <c r="I33" s="92">
        <v>0.21</v>
      </c>
      <c r="J33" s="91">
        <f>ROUND(((SUM(BE129:BE516))*I33),  2)</f>
        <v>0</v>
      </c>
      <c r="L33" s="32"/>
    </row>
    <row r="34" spans="2:12" s="1" customFormat="1" ht="14.45" customHeight="1">
      <c r="B34" s="32"/>
      <c r="E34" s="27" t="s">
        <v>37</v>
      </c>
      <c r="F34" s="91">
        <f>ROUND((SUM(BF129:BF516)),  2)</f>
        <v>0</v>
      </c>
      <c r="I34" s="92">
        <v>0.15</v>
      </c>
      <c r="J34" s="91">
        <f>ROUND(((SUM(BF129:BF516))*I34),  2)</f>
        <v>0</v>
      </c>
      <c r="L34" s="32"/>
    </row>
    <row r="35" spans="2:12" s="1" customFormat="1" ht="14.45" hidden="1" customHeight="1">
      <c r="B35" s="32"/>
      <c r="E35" s="27" t="s">
        <v>38</v>
      </c>
      <c r="F35" s="91">
        <f>ROUND((SUM(BG129:BG516)),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39</v>
      </c>
      <c r="F36" s="91">
        <f>ROUND((SUM(BH129:BH516)),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40</v>
      </c>
      <c r="F37" s="91">
        <f>ROUND((SUM(BI129:BI516)),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41</v>
      </c>
      <c r="E39" s="57"/>
      <c r="F39" s="57"/>
      <c r="G39" s="95" t="s">
        <v>42</v>
      </c>
      <c r="H39" s="96" t="s">
        <v>43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46</v>
      </c>
      <c r="E61" s="34"/>
      <c r="F61" s="99" t="s">
        <v>47</v>
      </c>
      <c r="G61" s="43" t="s">
        <v>46</v>
      </c>
      <c r="H61" s="34"/>
      <c r="I61" s="34"/>
      <c r="J61" s="100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48</v>
      </c>
      <c r="E65" s="42"/>
      <c r="F65" s="42"/>
      <c r="G65" s="41" t="s">
        <v>49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46</v>
      </c>
      <c r="E76" s="34"/>
      <c r="F76" s="99" t="s">
        <v>47</v>
      </c>
      <c r="G76" s="43" t="s">
        <v>46</v>
      </c>
      <c r="H76" s="34"/>
      <c r="I76" s="34"/>
      <c r="J76" s="100" t="s">
        <v>47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324" t="str">
        <f>E7</f>
        <v>UK Kam - Reko sdílených sociálek a kuchyní na 3 blocích, kolej Na Kotli, Hradec Králové</v>
      </c>
      <c r="F85" s="325"/>
      <c r="G85" s="325"/>
      <c r="H85" s="325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303" t="str">
        <f>E9</f>
        <v>07bb - 7 NP - typ A a B NEINV</v>
      </c>
      <c r="F87" s="323"/>
      <c r="G87" s="323"/>
      <c r="H87" s="32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J129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121</v>
      </c>
      <c r="E97" s="106"/>
      <c r="F97" s="106"/>
      <c r="G97" s="106"/>
      <c r="H97" s="106"/>
      <c r="I97" s="106"/>
      <c r="J97" s="107">
        <f>J130</f>
        <v>0</v>
      </c>
      <c r="L97" s="104"/>
    </row>
    <row r="98" spans="2:12" s="9" customFormat="1" ht="19.899999999999999" customHeight="1">
      <c r="B98" s="108"/>
      <c r="D98" s="109" t="s">
        <v>1345</v>
      </c>
      <c r="E98" s="110"/>
      <c r="F98" s="110"/>
      <c r="G98" s="110"/>
      <c r="H98" s="110"/>
      <c r="I98" s="110"/>
      <c r="J98" s="111">
        <f>J131</f>
        <v>0</v>
      </c>
      <c r="L98" s="108"/>
    </row>
    <row r="99" spans="2:12" s="9" customFormat="1" ht="19.899999999999999" customHeight="1">
      <c r="B99" s="108"/>
      <c r="D99" s="109" t="s">
        <v>783</v>
      </c>
      <c r="E99" s="110"/>
      <c r="F99" s="110"/>
      <c r="G99" s="110"/>
      <c r="H99" s="110"/>
      <c r="I99" s="110"/>
      <c r="J99" s="111">
        <f>J199</f>
        <v>0</v>
      </c>
      <c r="L99" s="108"/>
    </row>
    <row r="100" spans="2:12" s="9" customFormat="1" ht="19.899999999999999" customHeight="1">
      <c r="B100" s="108"/>
      <c r="D100" s="109" t="s">
        <v>784</v>
      </c>
      <c r="E100" s="110"/>
      <c r="F100" s="110"/>
      <c r="G100" s="110"/>
      <c r="H100" s="110"/>
      <c r="I100" s="110"/>
      <c r="J100" s="111">
        <f>J213</f>
        <v>0</v>
      </c>
      <c r="L100" s="108"/>
    </row>
    <row r="101" spans="2:12" s="9" customFormat="1" ht="19.899999999999999" customHeight="1">
      <c r="B101" s="108"/>
      <c r="D101" s="109" t="s">
        <v>1346</v>
      </c>
      <c r="E101" s="110"/>
      <c r="F101" s="110"/>
      <c r="G101" s="110"/>
      <c r="H101" s="110"/>
      <c r="I101" s="110"/>
      <c r="J101" s="111">
        <f>J228</f>
        <v>0</v>
      </c>
      <c r="L101" s="108"/>
    </row>
    <row r="102" spans="2:12" s="9" customFormat="1" ht="19.899999999999999" customHeight="1">
      <c r="B102" s="108"/>
      <c r="D102" s="109" t="s">
        <v>1347</v>
      </c>
      <c r="E102" s="110"/>
      <c r="F102" s="110"/>
      <c r="G102" s="110"/>
      <c r="H102" s="110"/>
      <c r="I102" s="110"/>
      <c r="J102" s="111">
        <f>J236</f>
        <v>0</v>
      </c>
      <c r="L102" s="108"/>
    </row>
    <row r="103" spans="2:12" s="9" customFormat="1" ht="19.899999999999999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J240</f>
        <v>0</v>
      </c>
      <c r="L103" s="108"/>
    </row>
    <row r="104" spans="2:12" s="9" customFormat="1" ht="19.899999999999999" customHeight="1">
      <c r="B104" s="108"/>
      <c r="D104" s="109" t="s">
        <v>124</v>
      </c>
      <c r="E104" s="110"/>
      <c r="F104" s="110"/>
      <c r="G104" s="110"/>
      <c r="H104" s="110"/>
      <c r="I104" s="110"/>
      <c r="J104" s="111">
        <f>J242</f>
        <v>0</v>
      </c>
      <c r="L104" s="108"/>
    </row>
    <row r="105" spans="2:12" s="9" customFormat="1" ht="19.899999999999999" customHeight="1">
      <c r="B105" s="108"/>
      <c r="D105" s="109" t="s">
        <v>125</v>
      </c>
      <c r="E105" s="110"/>
      <c r="F105" s="110"/>
      <c r="G105" s="110"/>
      <c r="H105" s="110"/>
      <c r="I105" s="110"/>
      <c r="J105" s="111">
        <f>J343</f>
        <v>0</v>
      </c>
      <c r="L105" s="108"/>
    </row>
    <row r="106" spans="2:12" s="9" customFormat="1" ht="19.899999999999999" customHeight="1">
      <c r="B106" s="108"/>
      <c r="D106" s="109" t="s">
        <v>126</v>
      </c>
      <c r="E106" s="110"/>
      <c r="F106" s="110"/>
      <c r="G106" s="110"/>
      <c r="H106" s="110"/>
      <c r="I106" s="110"/>
      <c r="J106" s="111">
        <f>J350</f>
        <v>0</v>
      </c>
      <c r="L106" s="108"/>
    </row>
    <row r="107" spans="2:12" s="9" customFormat="1" ht="19.899999999999999" customHeight="1">
      <c r="B107" s="108"/>
      <c r="D107" s="109" t="s">
        <v>127</v>
      </c>
      <c r="E107" s="110"/>
      <c r="F107" s="110"/>
      <c r="G107" s="110"/>
      <c r="H107" s="110"/>
      <c r="I107" s="110"/>
      <c r="J107" s="111">
        <f>J396</f>
        <v>0</v>
      </c>
      <c r="L107" s="108"/>
    </row>
    <row r="108" spans="2:12" s="9" customFormat="1" ht="19.899999999999999" customHeight="1">
      <c r="B108" s="108"/>
      <c r="D108" s="109" t="s">
        <v>1348</v>
      </c>
      <c r="E108" s="110"/>
      <c r="F108" s="110"/>
      <c r="G108" s="110"/>
      <c r="H108" s="110"/>
      <c r="I108" s="110"/>
      <c r="J108" s="111">
        <f>J470</f>
        <v>0</v>
      </c>
      <c r="L108" s="108"/>
    </row>
    <row r="109" spans="2:12" s="9" customFormat="1" ht="19.899999999999999" customHeight="1">
      <c r="B109" s="108"/>
      <c r="D109" s="109" t="s">
        <v>128</v>
      </c>
      <c r="E109" s="110"/>
      <c r="F109" s="110"/>
      <c r="G109" s="110"/>
      <c r="H109" s="110"/>
      <c r="I109" s="110"/>
      <c r="J109" s="111">
        <f>J489</f>
        <v>0</v>
      </c>
      <c r="L109" s="108"/>
    </row>
    <row r="110" spans="2:12" s="1" customFormat="1" ht="21.75" customHeight="1">
      <c r="B110" s="32"/>
      <c r="L110" s="32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4.95" customHeight="1">
      <c r="B116" s="32"/>
      <c r="C116" s="21" t="s">
        <v>129</v>
      </c>
      <c r="L116" s="32"/>
    </row>
    <row r="117" spans="2:20" s="1" customFormat="1" ht="6.95" customHeight="1">
      <c r="B117" s="32"/>
      <c r="L117" s="32"/>
    </row>
    <row r="118" spans="2:20" s="1" customFormat="1" ht="12" customHeight="1">
      <c r="B118" s="32"/>
      <c r="C118" s="27" t="s">
        <v>15</v>
      </c>
      <c r="L118" s="32"/>
    </row>
    <row r="119" spans="2:20" s="1" customFormat="1" ht="26.25" customHeight="1">
      <c r="B119" s="32"/>
      <c r="E119" s="324" t="str">
        <f>E7</f>
        <v>UK Kam - Reko sdílených sociálek a kuchyní na 3 blocích, kolej Na Kotli, Hradec Králové</v>
      </c>
      <c r="F119" s="325"/>
      <c r="G119" s="325"/>
      <c r="H119" s="325"/>
      <c r="L119" s="32"/>
    </row>
    <row r="120" spans="2:20" s="1" customFormat="1" ht="12" customHeight="1">
      <c r="B120" s="32"/>
      <c r="C120" s="27" t="s">
        <v>107</v>
      </c>
      <c r="L120" s="32"/>
    </row>
    <row r="121" spans="2:20" s="1" customFormat="1" ht="16.5" customHeight="1">
      <c r="B121" s="32"/>
      <c r="E121" s="303" t="str">
        <f>E9</f>
        <v>07bb - 7 NP - typ A a B NEINV</v>
      </c>
      <c r="F121" s="323"/>
      <c r="G121" s="323"/>
      <c r="H121" s="323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F12</f>
        <v xml:space="preserve"> </v>
      </c>
      <c r="I123" s="27" t="s">
        <v>21</v>
      </c>
      <c r="J123" s="52" t="str">
        <f>IF(J12="","",J12)</f>
        <v/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22</v>
      </c>
      <c r="F125" s="25" t="str">
        <f>E15</f>
        <v xml:space="preserve"> </v>
      </c>
      <c r="I125" s="27" t="s">
        <v>27</v>
      </c>
      <c r="J125" s="30" t="str">
        <f>E21</f>
        <v xml:space="preserve"> </v>
      </c>
      <c r="L125" s="32"/>
    </row>
    <row r="126" spans="2:20" s="1" customFormat="1" ht="15.2" customHeight="1">
      <c r="B126" s="32"/>
      <c r="C126" s="27" t="s">
        <v>25</v>
      </c>
      <c r="F126" s="25" t="str">
        <f>IF(E18="","",E18)</f>
        <v>Vyplň údaj</v>
      </c>
      <c r="I126" s="27" t="s">
        <v>29</v>
      </c>
      <c r="J126" s="30" t="str">
        <f>E24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2"/>
      <c r="C128" s="113" t="s">
        <v>130</v>
      </c>
      <c r="D128" s="114" t="s">
        <v>56</v>
      </c>
      <c r="E128" s="114" t="s">
        <v>52</v>
      </c>
      <c r="F128" s="114" t="s">
        <v>53</v>
      </c>
      <c r="G128" s="114" t="s">
        <v>131</v>
      </c>
      <c r="H128" s="114" t="s">
        <v>132</v>
      </c>
      <c r="I128" s="114" t="s">
        <v>133</v>
      </c>
      <c r="J128" s="115" t="s">
        <v>111</v>
      </c>
      <c r="K128" s="116" t="s">
        <v>134</v>
      </c>
      <c r="L128" s="112"/>
      <c r="M128" s="59" t="s">
        <v>1</v>
      </c>
      <c r="N128" s="60" t="s">
        <v>35</v>
      </c>
      <c r="O128" s="60" t="s">
        <v>135</v>
      </c>
      <c r="P128" s="60" t="s">
        <v>136</v>
      </c>
      <c r="Q128" s="60" t="s">
        <v>137</v>
      </c>
      <c r="R128" s="60" t="s">
        <v>138</v>
      </c>
      <c r="S128" s="60" t="s">
        <v>139</v>
      </c>
      <c r="T128" s="61" t="s">
        <v>140</v>
      </c>
    </row>
    <row r="129" spans="2:65" s="1" customFormat="1" ht="22.9" customHeight="1">
      <c r="B129" s="32"/>
      <c r="C129" s="64" t="s">
        <v>141</v>
      </c>
      <c r="J129" s="117">
        <f>BK129</f>
        <v>0</v>
      </c>
      <c r="L129" s="32"/>
      <c r="M129" s="62"/>
      <c r="N129" s="53"/>
      <c r="O129" s="53"/>
      <c r="P129" s="118">
        <f>P130</f>
        <v>0</v>
      </c>
      <c r="Q129" s="53"/>
      <c r="R129" s="118">
        <f>R130</f>
        <v>9.8644383300000005</v>
      </c>
      <c r="S129" s="53"/>
      <c r="T129" s="119">
        <f>T130</f>
        <v>0</v>
      </c>
      <c r="AT129" s="17" t="s">
        <v>70</v>
      </c>
      <c r="AU129" s="17" t="s">
        <v>113</v>
      </c>
      <c r="BK129" s="120">
        <f>BK130</f>
        <v>0</v>
      </c>
    </row>
    <row r="130" spans="2:65" s="11" customFormat="1" ht="25.9" customHeight="1">
      <c r="B130" s="121"/>
      <c r="D130" s="122" t="s">
        <v>70</v>
      </c>
      <c r="E130" s="123" t="s">
        <v>472</v>
      </c>
      <c r="F130" s="123" t="s">
        <v>473</v>
      </c>
      <c r="I130" s="124"/>
      <c r="J130" s="125">
        <f>BK130</f>
        <v>0</v>
      </c>
      <c r="L130" s="121"/>
      <c r="M130" s="126"/>
      <c r="P130" s="127">
        <f>P131+P199+P213+P228+P236+P240+P242+P343+P350+P396+P470+P489</f>
        <v>0</v>
      </c>
      <c r="R130" s="127">
        <f>R131+R199+R213+R228+R236+R240+R242+R343+R350+R396+R470+R489</f>
        <v>9.8644383300000005</v>
      </c>
      <c r="T130" s="128">
        <f>T131+T199+T213+T228+T236+T240+T242+T343+T350+T396+T470+T489</f>
        <v>0</v>
      </c>
      <c r="AR130" s="122" t="s">
        <v>81</v>
      </c>
      <c r="AT130" s="129" t="s">
        <v>70</v>
      </c>
      <c r="AU130" s="129" t="s">
        <v>71</v>
      </c>
      <c r="AY130" s="122" t="s">
        <v>144</v>
      </c>
      <c r="BK130" s="130">
        <f>BK131+BK199+BK213+BK228+BK236+BK240+BK242+BK343+BK350+BK396+BK470+BK489</f>
        <v>0</v>
      </c>
    </row>
    <row r="131" spans="2:65" s="11" customFormat="1" ht="22.9" customHeight="1">
      <c r="B131" s="121"/>
      <c r="D131" s="122" t="s">
        <v>70</v>
      </c>
      <c r="E131" s="131" t="s">
        <v>1349</v>
      </c>
      <c r="F131" s="131" t="s">
        <v>1350</v>
      </c>
      <c r="I131" s="124"/>
      <c r="J131" s="132">
        <f>BK131</f>
        <v>0</v>
      </c>
      <c r="L131" s="121"/>
      <c r="M131" s="126"/>
      <c r="P131" s="127">
        <f>SUM(P132:P198)</f>
        <v>0</v>
      </c>
      <c r="R131" s="127">
        <f>SUM(R132:R198)</f>
        <v>0.65818611999999999</v>
      </c>
      <c r="T131" s="128">
        <f>SUM(T132:T198)</f>
        <v>0</v>
      </c>
      <c r="AR131" s="122" t="s">
        <v>81</v>
      </c>
      <c r="AT131" s="129" t="s">
        <v>70</v>
      </c>
      <c r="AU131" s="129" t="s">
        <v>79</v>
      </c>
      <c r="AY131" s="122" t="s">
        <v>144</v>
      </c>
      <c r="BK131" s="130">
        <f>SUM(BK132:BK198)</f>
        <v>0</v>
      </c>
    </row>
    <row r="132" spans="2:65" s="1" customFormat="1" ht="24.2" customHeight="1">
      <c r="B132" s="133"/>
      <c r="C132" s="134" t="s">
        <v>79</v>
      </c>
      <c r="D132" s="134" t="s">
        <v>147</v>
      </c>
      <c r="E132" s="135" t="s">
        <v>1351</v>
      </c>
      <c r="F132" s="136" t="s">
        <v>1352</v>
      </c>
      <c r="G132" s="137" t="s">
        <v>279</v>
      </c>
      <c r="H132" s="138">
        <v>101.233</v>
      </c>
      <c r="I132" s="139"/>
      <c r="J132" s="140">
        <f>ROUND(I132*H132,2)</f>
        <v>0</v>
      </c>
      <c r="K132" s="141"/>
      <c r="L132" s="32"/>
      <c r="M132" s="142" t="s">
        <v>1</v>
      </c>
      <c r="N132" s="143" t="s">
        <v>36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265</v>
      </c>
      <c r="AT132" s="146" t="s">
        <v>147</v>
      </c>
      <c r="AU132" s="146" t="s">
        <v>81</v>
      </c>
      <c r="AY132" s="17" t="s">
        <v>144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7" t="s">
        <v>79</v>
      </c>
      <c r="BK132" s="147">
        <f>ROUND(I132*H132,2)</f>
        <v>0</v>
      </c>
      <c r="BL132" s="17" t="s">
        <v>265</v>
      </c>
      <c r="BM132" s="146" t="s">
        <v>1353</v>
      </c>
    </row>
    <row r="133" spans="2:65" s="12" customFormat="1">
      <c r="B133" s="148"/>
      <c r="D133" s="149" t="s">
        <v>153</v>
      </c>
      <c r="E133" s="150" t="s">
        <v>1</v>
      </c>
      <c r="F133" s="151" t="s">
        <v>173</v>
      </c>
      <c r="H133" s="150" t="s">
        <v>1</v>
      </c>
      <c r="I133" s="152"/>
      <c r="L133" s="148"/>
      <c r="M133" s="153"/>
      <c r="T133" s="154"/>
      <c r="AT133" s="150" t="s">
        <v>153</v>
      </c>
      <c r="AU133" s="150" t="s">
        <v>81</v>
      </c>
      <c r="AV133" s="12" t="s">
        <v>79</v>
      </c>
      <c r="AW133" s="12" t="s">
        <v>28</v>
      </c>
      <c r="AX133" s="12" t="s">
        <v>71</v>
      </c>
      <c r="AY133" s="150" t="s">
        <v>144</v>
      </c>
    </row>
    <row r="134" spans="2:65" s="12" customFormat="1">
      <c r="B134" s="148"/>
      <c r="D134" s="149" t="s">
        <v>153</v>
      </c>
      <c r="E134" s="150" t="s">
        <v>1</v>
      </c>
      <c r="F134" s="151" t="s">
        <v>174</v>
      </c>
      <c r="H134" s="150" t="s">
        <v>1</v>
      </c>
      <c r="I134" s="152"/>
      <c r="L134" s="148"/>
      <c r="M134" s="153"/>
      <c r="T134" s="154"/>
      <c r="AT134" s="150" t="s">
        <v>153</v>
      </c>
      <c r="AU134" s="150" t="s">
        <v>81</v>
      </c>
      <c r="AV134" s="12" t="s">
        <v>79</v>
      </c>
      <c r="AW134" s="12" t="s">
        <v>28</v>
      </c>
      <c r="AX134" s="12" t="s">
        <v>71</v>
      </c>
      <c r="AY134" s="150" t="s">
        <v>144</v>
      </c>
    </row>
    <row r="135" spans="2:65" s="13" customFormat="1">
      <c r="B135" s="155"/>
      <c r="D135" s="149" t="s">
        <v>153</v>
      </c>
      <c r="E135" s="156" t="s">
        <v>1</v>
      </c>
      <c r="F135" s="157" t="s">
        <v>312</v>
      </c>
      <c r="H135" s="158">
        <v>14.19</v>
      </c>
      <c r="I135" s="159"/>
      <c r="L135" s="155"/>
      <c r="M135" s="160"/>
      <c r="T135" s="161"/>
      <c r="AT135" s="156" t="s">
        <v>153</v>
      </c>
      <c r="AU135" s="156" t="s">
        <v>81</v>
      </c>
      <c r="AV135" s="13" t="s">
        <v>81</v>
      </c>
      <c r="AW135" s="13" t="s">
        <v>28</v>
      </c>
      <c r="AX135" s="13" t="s">
        <v>71</v>
      </c>
      <c r="AY135" s="156" t="s">
        <v>144</v>
      </c>
    </row>
    <row r="136" spans="2:65" s="14" customFormat="1">
      <c r="B136" s="173"/>
      <c r="D136" s="149" t="s">
        <v>153</v>
      </c>
      <c r="E136" s="174" t="s">
        <v>1</v>
      </c>
      <c r="F136" s="175" t="s">
        <v>178</v>
      </c>
      <c r="H136" s="176">
        <v>14.19</v>
      </c>
      <c r="I136" s="177"/>
      <c r="L136" s="173"/>
      <c r="M136" s="178"/>
      <c r="T136" s="179"/>
      <c r="AT136" s="174" t="s">
        <v>153</v>
      </c>
      <c r="AU136" s="174" t="s">
        <v>81</v>
      </c>
      <c r="AV136" s="14" t="s">
        <v>145</v>
      </c>
      <c r="AW136" s="14" t="s">
        <v>28</v>
      </c>
      <c r="AX136" s="14" t="s">
        <v>71</v>
      </c>
      <c r="AY136" s="174" t="s">
        <v>144</v>
      </c>
    </row>
    <row r="137" spans="2:65" s="12" customFormat="1">
      <c r="B137" s="148"/>
      <c r="D137" s="149" t="s">
        <v>153</v>
      </c>
      <c r="E137" s="150" t="s">
        <v>1</v>
      </c>
      <c r="F137" s="151" t="s">
        <v>179</v>
      </c>
      <c r="H137" s="150" t="s">
        <v>1</v>
      </c>
      <c r="I137" s="152"/>
      <c r="L137" s="148"/>
      <c r="M137" s="153"/>
      <c r="T137" s="154"/>
      <c r="AT137" s="150" t="s">
        <v>153</v>
      </c>
      <c r="AU137" s="150" t="s">
        <v>81</v>
      </c>
      <c r="AV137" s="12" t="s">
        <v>79</v>
      </c>
      <c r="AW137" s="12" t="s">
        <v>28</v>
      </c>
      <c r="AX137" s="12" t="s">
        <v>71</v>
      </c>
      <c r="AY137" s="150" t="s">
        <v>144</v>
      </c>
    </row>
    <row r="138" spans="2:65" s="13" customFormat="1">
      <c r="B138" s="155"/>
      <c r="D138" s="149" t="s">
        <v>153</v>
      </c>
      <c r="E138" s="156" t="s">
        <v>1</v>
      </c>
      <c r="F138" s="157" t="s">
        <v>313</v>
      </c>
      <c r="H138" s="158">
        <v>10.29</v>
      </c>
      <c r="I138" s="159"/>
      <c r="L138" s="155"/>
      <c r="M138" s="160"/>
      <c r="T138" s="161"/>
      <c r="AT138" s="156" t="s">
        <v>153</v>
      </c>
      <c r="AU138" s="156" t="s">
        <v>81</v>
      </c>
      <c r="AV138" s="13" t="s">
        <v>81</v>
      </c>
      <c r="AW138" s="13" t="s">
        <v>28</v>
      </c>
      <c r="AX138" s="13" t="s">
        <v>71</v>
      </c>
      <c r="AY138" s="156" t="s">
        <v>144</v>
      </c>
    </row>
    <row r="139" spans="2:65" s="14" customFormat="1">
      <c r="B139" s="173"/>
      <c r="D139" s="149" t="s">
        <v>153</v>
      </c>
      <c r="E139" s="174" t="s">
        <v>1</v>
      </c>
      <c r="F139" s="175" t="s">
        <v>178</v>
      </c>
      <c r="H139" s="176">
        <v>10.29</v>
      </c>
      <c r="I139" s="177"/>
      <c r="L139" s="173"/>
      <c r="M139" s="178"/>
      <c r="T139" s="179"/>
      <c r="AT139" s="174" t="s">
        <v>153</v>
      </c>
      <c r="AU139" s="174" t="s">
        <v>81</v>
      </c>
      <c r="AV139" s="14" t="s">
        <v>145</v>
      </c>
      <c r="AW139" s="14" t="s">
        <v>28</v>
      </c>
      <c r="AX139" s="14" t="s">
        <v>71</v>
      </c>
      <c r="AY139" s="174" t="s">
        <v>144</v>
      </c>
    </row>
    <row r="140" spans="2:65" s="12" customFormat="1">
      <c r="B140" s="148"/>
      <c r="D140" s="149" t="s">
        <v>153</v>
      </c>
      <c r="E140" s="150" t="s">
        <v>1</v>
      </c>
      <c r="F140" s="151" t="s">
        <v>174</v>
      </c>
      <c r="H140" s="150" t="s">
        <v>1</v>
      </c>
      <c r="I140" s="152"/>
      <c r="L140" s="148"/>
      <c r="M140" s="153"/>
      <c r="T140" s="154"/>
      <c r="AT140" s="150" t="s">
        <v>153</v>
      </c>
      <c r="AU140" s="150" t="s">
        <v>81</v>
      </c>
      <c r="AV140" s="12" t="s">
        <v>79</v>
      </c>
      <c r="AW140" s="12" t="s">
        <v>28</v>
      </c>
      <c r="AX140" s="12" t="s">
        <v>71</v>
      </c>
      <c r="AY140" s="150" t="s">
        <v>144</v>
      </c>
    </row>
    <row r="141" spans="2:65" s="12" customFormat="1">
      <c r="B141" s="148"/>
      <c r="D141" s="149" t="s">
        <v>153</v>
      </c>
      <c r="E141" s="150" t="s">
        <v>1</v>
      </c>
      <c r="F141" s="151" t="s">
        <v>230</v>
      </c>
      <c r="H141" s="150" t="s">
        <v>1</v>
      </c>
      <c r="I141" s="152"/>
      <c r="L141" s="148"/>
      <c r="M141" s="153"/>
      <c r="T141" s="154"/>
      <c r="AT141" s="150" t="s">
        <v>153</v>
      </c>
      <c r="AU141" s="150" t="s">
        <v>81</v>
      </c>
      <c r="AV141" s="12" t="s">
        <v>79</v>
      </c>
      <c r="AW141" s="12" t="s">
        <v>28</v>
      </c>
      <c r="AX141" s="12" t="s">
        <v>71</v>
      </c>
      <c r="AY141" s="150" t="s">
        <v>144</v>
      </c>
    </row>
    <row r="142" spans="2:65" s="13" customFormat="1">
      <c r="B142" s="155"/>
      <c r="D142" s="149" t="s">
        <v>153</v>
      </c>
      <c r="E142" s="156" t="s">
        <v>1</v>
      </c>
      <c r="F142" s="157" t="s">
        <v>1354</v>
      </c>
      <c r="H142" s="158">
        <v>11.87</v>
      </c>
      <c r="I142" s="159"/>
      <c r="L142" s="155"/>
      <c r="M142" s="160"/>
      <c r="T142" s="161"/>
      <c r="AT142" s="156" t="s">
        <v>153</v>
      </c>
      <c r="AU142" s="156" t="s">
        <v>81</v>
      </c>
      <c r="AV142" s="13" t="s">
        <v>81</v>
      </c>
      <c r="AW142" s="13" t="s">
        <v>28</v>
      </c>
      <c r="AX142" s="13" t="s">
        <v>71</v>
      </c>
      <c r="AY142" s="156" t="s">
        <v>144</v>
      </c>
    </row>
    <row r="143" spans="2:65" s="12" customFormat="1">
      <c r="B143" s="148"/>
      <c r="D143" s="149" t="s">
        <v>153</v>
      </c>
      <c r="E143" s="150" t="s">
        <v>1</v>
      </c>
      <c r="F143" s="151" t="s">
        <v>232</v>
      </c>
      <c r="H143" s="150" t="s">
        <v>1</v>
      </c>
      <c r="I143" s="152"/>
      <c r="L143" s="148"/>
      <c r="M143" s="153"/>
      <c r="T143" s="154"/>
      <c r="AT143" s="150" t="s">
        <v>153</v>
      </c>
      <c r="AU143" s="150" t="s">
        <v>81</v>
      </c>
      <c r="AV143" s="12" t="s">
        <v>79</v>
      </c>
      <c r="AW143" s="12" t="s">
        <v>28</v>
      </c>
      <c r="AX143" s="12" t="s">
        <v>71</v>
      </c>
      <c r="AY143" s="150" t="s">
        <v>144</v>
      </c>
    </row>
    <row r="144" spans="2:65" s="13" customFormat="1">
      <c r="B144" s="155"/>
      <c r="D144" s="149" t="s">
        <v>153</v>
      </c>
      <c r="E144" s="156" t="s">
        <v>1</v>
      </c>
      <c r="F144" s="157" t="s">
        <v>1355</v>
      </c>
      <c r="H144" s="158">
        <v>19.02</v>
      </c>
      <c r="I144" s="159"/>
      <c r="L144" s="155"/>
      <c r="M144" s="160"/>
      <c r="T144" s="161"/>
      <c r="AT144" s="156" t="s">
        <v>153</v>
      </c>
      <c r="AU144" s="156" t="s">
        <v>81</v>
      </c>
      <c r="AV144" s="13" t="s">
        <v>81</v>
      </c>
      <c r="AW144" s="13" t="s">
        <v>28</v>
      </c>
      <c r="AX144" s="13" t="s">
        <v>71</v>
      </c>
      <c r="AY144" s="156" t="s">
        <v>144</v>
      </c>
    </row>
    <row r="145" spans="2:65" s="14" customFormat="1">
      <c r="B145" s="173"/>
      <c r="D145" s="149" t="s">
        <v>153</v>
      </c>
      <c r="E145" s="174" t="s">
        <v>1</v>
      </c>
      <c r="F145" s="175" t="s">
        <v>178</v>
      </c>
      <c r="H145" s="176">
        <v>30.89</v>
      </c>
      <c r="I145" s="177"/>
      <c r="L145" s="173"/>
      <c r="M145" s="178"/>
      <c r="T145" s="179"/>
      <c r="AT145" s="174" t="s">
        <v>153</v>
      </c>
      <c r="AU145" s="174" t="s">
        <v>81</v>
      </c>
      <c r="AV145" s="14" t="s">
        <v>145</v>
      </c>
      <c r="AW145" s="14" t="s">
        <v>28</v>
      </c>
      <c r="AX145" s="14" t="s">
        <v>71</v>
      </c>
      <c r="AY145" s="174" t="s">
        <v>144</v>
      </c>
    </row>
    <row r="146" spans="2:65" s="12" customFormat="1">
      <c r="B146" s="148"/>
      <c r="D146" s="149" t="s">
        <v>153</v>
      </c>
      <c r="E146" s="150" t="s">
        <v>1</v>
      </c>
      <c r="F146" s="151" t="s">
        <v>179</v>
      </c>
      <c r="H146" s="150" t="s">
        <v>1</v>
      </c>
      <c r="I146" s="152"/>
      <c r="L146" s="148"/>
      <c r="M146" s="153"/>
      <c r="T146" s="154"/>
      <c r="AT146" s="150" t="s">
        <v>153</v>
      </c>
      <c r="AU146" s="150" t="s">
        <v>81</v>
      </c>
      <c r="AV146" s="12" t="s">
        <v>79</v>
      </c>
      <c r="AW146" s="12" t="s">
        <v>28</v>
      </c>
      <c r="AX146" s="12" t="s">
        <v>71</v>
      </c>
      <c r="AY146" s="150" t="s">
        <v>144</v>
      </c>
    </row>
    <row r="147" spans="2:65" s="12" customFormat="1">
      <c r="B147" s="148"/>
      <c r="D147" s="149" t="s">
        <v>153</v>
      </c>
      <c r="E147" s="150" t="s">
        <v>1</v>
      </c>
      <c r="F147" s="151" t="s">
        <v>234</v>
      </c>
      <c r="H147" s="150" t="s">
        <v>1</v>
      </c>
      <c r="I147" s="152"/>
      <c r="L147" s="148"/>
      <c r="M147" s="153"/>
      <c r="T147" s="154"/>
      <c r="AT147" s="150" t="s">
        <v>153</v>
      </c>
      <c r="AU147" s="150" t="s">
        <v>81</v>
      </c>
      <c r="AV147" s="12" t="s">
        <v>79</v>
      </c>
      <c r="AW147" s="12" t="s">
        <v>28</v>
      </c>
      <c r="AX147" s="12" t="s">
        <v>71</v>
      </c>
      <c r="AY147" s="150" t="s">
        <v>144</v>
      </c>
    </row>
    <row r="148" spans="2:65" s="13" customFormat="1">
      <c r="B148" s="155"/>
      <c r="D148" s="149" t="s">
        <v>153</v>
      </c>
      <c r="E148" s="156" t="s">
        <v>1</v>
      </c>
      <c r="F148" s="157" t="s">
        <v>1356</v>
      </c>
      <c r="H148" s="158">
        <v>5.6980000000000004</v>
      </c>
      <c r="I148" s="159"/>
      <c r="L148" s="155"/>
      <c r="M148" s="160"/>
      <c r="T148" s="161"/>
      <c r="AT148" s="156" t="s">
        <v>153</v>
      </c>
      <c r="AU148" s="156" t="s">
        <v>81</v>
      </c>
      <c r="AV148" s="13" t="s">
        <v>81</v>
      </c>
      <c r="AW148" s="13" t="s">
        <v>28</v>
      </c>
      <c r="AX148" s="13" t="s">
        <v>71</v>
      </c>
      <c r="AY148" s="156" t="s">
        <v>144</v>
      </c>
    </row>
    <row r="149" spans="2:65" s="12" customFormat="1">
      <c r="B149" s="148"/>
      <c r="D149" s="149" t="s">
        <v>153</v>
      </c>
      <c r="E149" s="150" t="s">
        <v>1</v>
      </c>
      <c r="F149" s="151" t="s">
        <v>236</v>
      </c>
      <c r="H149" s="150" t="s">
        <v>1</v>
      </c>
      <c r="I149" s="152"/>
      <c r="L149" s="148"/>
      <c r="M149" s="153"/>
      <c r="T149" s="154"/>
      <c r="AT149" s="150" t="s">
        <v>153</v>
      </c>
      <c r="AU149" s="150" t="s">
        <v>81</v>
      </c>
      <c r="AV149" s="12" t="s">
        <v>79</v>
      </c>
      <c r="AW149" s="12" t="s">
        <v>28</v>
      </c>
      <c r="AX149" s="12" t="s">
        <v>71</v>
      </c>
      <c r="AY149" s="150" t="s">
        <v>144</v>
      </c>
    </row>
    <row r="150" spans="2:65" s="13" customFormat="1">
      <c r="B150" s="155"/>
      <c r="D150" s="149" t="s">
        <v>153</v>
      </c>
      <c r="E150" s="156" t="s">
        <v>1</v>
      </c>
      <c r="F150" s="157" t="s">
        <v>1357</v>
      </c>
      <c r="H150" s="158">
        <v>13.15</v>
      </c>
      <c r="I150" s="159"/>
      <c r="L150" s="155"/>
      <c r="M150" s="160"/>
      <c r="T150" s="161"/>
      <c r="AT150" s="156" t="s">
        <v>153</v>
      </c>
      <c r="AU150" s="156" t="s">
        <v>81</v>
      </c>
      <c r="AV150" s="13" t="s">
        <v>81</v>
      </c>
      <c r="AW150" s="13" t="s">
        <v>28</v>
      </c>
      <c r="AX150" s="13" t="s">
        <v>71</v>
      </c>
      <c r="AY150" s="156" t="s">
        <v>144</v>
      </c>
    </row>
    <row r="151" spans="2:65" s="12" customFormat="1">
      <c r="B151" s="148"/>
      <c r="D151" s="149" t="s">
        <v>153</v>
      </c>
      <c r="E151" s="150" t="s">
        <v>1</v>
      </c>
      <c r="F151" s="151" t="s">
        <v>238</v>
      </c>
      <c r="H151" s="150" t="s">
        <v>1</v>
      </c>
      <c r="I151" s="152"/>
      <c r="L151" s="148"/>
      <c r="M151" s="153"/>
      <c r="T151" s="154"/>
      <c r="AT151" s="150" t="s">
        <v>153</v>
      </c>
      <c r="AU151" s="150" t="s">
        <v>81</v>
      </c>
      <c r="AV151" s="12" t="s">
        <v>79</v>
      </c>
      <c r="AW151" s="12" t="s">
        <v>28</v>
      </c>
      <c r="AX151" s="12" t="s">
        <v>71</v>
      </c>
      <c r="AY151" s="150" t="s">
        <v>144</v>
      </c>
    </row>
    <row r="152" spans="2:65" s="13" customFormat="1">
      <c r="B152" s="155"/>
      <c r="D152" s="149" t="s">
        <v>153</v>
      </c>
      <c r="E152" s="156" t="s">
        <v>1</v>
      </c>
      <c r="F152" s="157" t="s">
        <v>1358</v>
      </c>
      <c r="H152" s="158">
        <v>27.015000000000001</v>
      </c>
      <c r="I152" s="159"/>
      <c r="L152" s="155"/>
      <c r="M152" s="160"/>
      <c r="T152" s="161"/>
      <c r="AT152" s="156" t="s">
        <v>153</v>
      </c>
      <c r="AU152" s="156" t="s">
        <v>81</v>
      </c>
      <c r="AV152" s="13" t="s">
        <v>81</v>
      </c>
      <c r="AW152" s="13" t="s">
        <v>28</v>
      </c>
      <c r="AX152" s="13" t="s">
        <v>71</v>
      </c>
      <c r="AY152" s="156" t="s">
        <v>144</v>
      </c>
    </row>
    <row r="153" spans="2:65" s="14" customFormat="1">
      <c r="B153" s="173"/>
      <c r="D153" s="149" t="s">
        <v>153</v>
      </c>
      <c r="E153" s="174" t="s">
        <v>1</v>
      </c>
      <c r="F153" s="175" t="s">
        <v>178</v>
      </c>
      <c r="H153" s="176">
        <v>45.863</v>
      </c>
      <c r="I153" s="177"/>
      <c r="L153" s="173"/>
      <c r="M153" s="178"/>
      <c r="T153" s="179"/>
      <c r="AT153" s="174" t="s">
        <v>153</v>
      </c>
      <c r="AU153" s="174" t="s">
        <v>81</v>
      </c>
      <c r="AV153" s="14" t="s">
        <v>145</v>
      </c>
      <c r="AW153" s="14" t="s">
        <v>28</v>
      </c>
      <c r="AX153" s="14" t="s">
        <v>71</v>
      </c>
      <c r="AY153" s="174" t="s">
        <v>144</v>
      </c>
    </row>
    <row r="154" spans="2:65" s="15" customFormat="1">
      <c r="B154" s="180"/>
      <c r="D154" s="149" t="s">
        <v>153</v>
      </c>
      <c r="E154" s="181" t="s">
        <v>1</v>
      </c>
      <c r="F154" s="182" t="s">
        <v>182</v>
      </c>
      <c r="H154" s="183">
        <v>101.233</v>
      </c>
      <c r="I154" s="184"/>
      <c r="L154" s="180"/>
      <c r="M154" s="185"/>
      <c r="T154" s="186"/>
      <c r="AT154" s="181" t="s">
        <v>153</v>
      </c>
      <c r="AU154" s="181" t="s">
        <v>81</v>
      </c>
      <c r="AV154" s="15" t="s">
        <v>151</v>
      </c>
      <c r="AW154" s="15" t="s">
        <v>28</v>
      </c>
      <c r="AX154" s="15" t="s">
        <v>79</v>
      </c>
      <c r="AY154" s="181" t="s">
        <v>144</v>
      </c>
    </row>
    <row r="155" spans="2:65" s="1" customFormat="1" ht="16.5" customHeight="1">
      <c r="B155" s="133"/>
      <c r="C155" s="162" t="s">
        <v>81</v>
      </c>
      <c r="D155" s="162" t="s">
        <v>163</v>
      </c>
      <c r="E155" s="163" t="s">
        <v>1359</v>
      </c>
      <c r="F155" s="164" t="s">
        <v>1360</v>
      </c>
      <c r="G155" s="165" t="s">
        <v>279</v>
      </c>
      <c r="H155" s="166">
        <v>111.35599999999999</v>
      </c>
      <c r="I155" s="167"/>
      <c r="J155" s="168">
        <f>ROUND(I155*H155,2)</f>
        <v>0</v>
      </c>
      <c r="K155" s="169"/>
      <c r="L155" s="170"/>
      <c r="M155" s="171" t="s">
        <v>1</v>
      </c>
      <c r="N155" s="172" t="s">
        <v>36</v>
      </c>
      <c r="P155" s="144">
        <f>O155*H155</f>
        <v>0</v>
      </c>
      <c r="Q155" s="144">
        <v>8.0000000000000007E-5</v>
      </c>
      <c r="R155" s="144">
        <f>Q155*H155</f>
        <v>8.9084799999999999E-3</v>
      </c>
      <c r="S155" s="144">
        <v>0</v>
      </c>
      <c r="T155" s="145">
        <f>S155*H155</f>
        <v>0</v>
      </c>
      <c r="AR155" s="146" t="s">
        <v>355</v>
      </c>
      <c r="AT155" s="146" t="s">
        <v>163</v>
      </c>
      <c r="AU155" s="146" t="s">
        <v>81</v>
      </c>
      <c r="AY155" s="17" t="s">
        <v>144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7" t="s">
        <v>79</v>
      </c>
      <c r="BK155" s="147">
        <f>ROUND(I155*H155,2)</f>
        <v>0</v>
      </c>
      <c r="BL155" s="17" t="s">
        <v>265</v>
      </c>
      <c r="BM155" s="146" t="s">
        <v>1361</v>
      </c>
    </row>
    <row r="156" spans="2:65" s="13" customFormat="1">
      <c r="B156" s="155"/>
      <c r="D156" s="149" t="s">
        <v>153</v>
      </c>
      <c r="F156" s="157" t="s">
        <v>1362</v>
      </c>
      <c r="H156" s="158">
        <v>111.35599999999999</v>
      </c>
      <c r="I156" s="159"/>
      <c r="L156" s="155"/>
      <c r="M156" s="160"/>
      <c r="T156" s="161"/>
      <c r="AT156" s="156" t="s">
        <v>153</v>
      </c>
      <c r="AU156" s="156" t="s">
        <v>81</v>
      </c>
      <c r="AV156" s="13" t="s">
        <v>81</v>
      </c>
      <c r="AW156" s="13" t="s">
        <v>3</v>
      </c>
      <c r="AX156" s="13" t="s">
        <v>79</v>
      </c>
      <c r="AY156" s="156" t="s">
        <v>144</v>
      </c>
    </row>
    <row r="157" spans="2:65" s="1" customFormat="1" ht="33" customHeight="1">
      <c r="B157" s="133"/>
      <c r="C157" s="134" t="s">
        <v>145</v>
      </c>
      <c r="D157" s="134" t="s">
        <v>147</v>
      </c>
      <c r="E157" s="135" t="s">
        <v>1363</v>
      </c>
      <c r="F157" s="136" t="s">
        <v>1364</v>
      </c>
      <c r="G157" s="137" t="s">
        <v>171</v>
      </c>
      <c r="H157" s="138">
        <v>37.69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36</v>
      </c>
      <c r="P157" s="144">
        <f>O157*H157</f>
        <v>0</v>
      </c>
      <c r="Q157" s="144">
        <v>4.5100000000000001E-3</v>
      </c>
      <c r="R157" s="144">
        <f>Q157*H157</f>
        <v>0.16998189999999999</v>
      </c>
      <c r="S157" s="144">
        <v>0</v>
      </c>
      <c r="T157" s="145">
        <f>S157*H157</f>
        <v>0</v>
      </c>
      <c r="AR157" s="146" t="s">
        <v>265</v>
      </c>
      <c r="AT157" s="146" t="s">
        <v>147</v>
      </c>
      <c r="AU157" s="146" t="s">
        <v>81</v>
      </c>
      <c r="AY157" s="17" t="s">
        <v>144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7" t="s">
        <v>79</v>
      </c>
      <c r="BK157" s="147">
        <f>ROUND(I157*H157,2)</f>
        <v>0</v>
      </c>
      <c r="BL157" s="17" t="s">
        <v>265</v>
      </c>
      <c r="BM157" s="146" t="s">
        <v>1365</v>
      </c>
    </row>
    <row r="158" spans="2:65" s="12" customFormat="1">
      <c r="B158" s="148"/>
      <c r="D158" s="149" t="s">
        <v>153</v>
      </c>
      <c r="E158" s="150" t="s">
        <v>1</v>
      </c>
      <c r="F158" s="151" t="s">
        <v>174</v>
      </c>
      <c r="H158" s="150" t="s">
        <v>1</v>
      </c>
      <c r="I158" s="152"/>
      <c r="L158" s="148"/>
      <c r="M158" s="153"/>
      <c r="T158" s="154"/>
      <c r="AT158" s="150" t="s">
        <v>153</v>
      </c>
      <c r="AU158" s="150" t="s">
        <v>81</v>
      </c>
      <c r="AV158" s="12" t="s">
        <v>79</v>
      </c>
      <c r="AW158" s="12" t="s">
        <v>28</v>
      </c>
      <c r="AX158" s="12" t="s">
        <v>71</v>
      </c>
      <c r="AY158" s="150" t="s">
        <v>144</v>
      </c>
    </row>
    <row r="159" spans="2:65" s="12" customFormat="1">
      <c r="B159" s="148"/>
      <c r="D159" s="149" t="s">
        <v>153</v>
      </c>
      <c r="E159" s="150" t="s">
        <v>1</v>
      </c>
      <c r="F159" s="151" t="s">
        <v>230</v>
      </c>
      <c r="H159" s="150" t="s">
        <v>1</v>
      </c>
      <c r="I159" s="152"/>
      <c r="L159" s="148"/>
      <c r="M159" s="153"/>
      <c r="T159" s="154"/>
      <c r="AT159" s="150" t="s">
        <v>153</v>
      </c>
      <c r="AU159" s="150" t="s">
        <v>81</v>
      </c>
      <c r="AV159" s="12" t="s">
        <v>79</v>
      </c>
      <c r="AW159" s="12" t="s">
        <v>28</v>
      </c>
      <c r="AX159" s="12" t="s">
        <v>71</v>
      </c>
      <c r="AY159" s="150" t="s">
        <v>144</v>
      </c>
    </row>
    <row r="160" spans="2:65" s="13" customFormat="1">
      <c r="B160" s="155"/>
      <c r="D160" s="149" t="s">
        <v>153</v>
      </c>
      <c r="E160" s="156" t="s">
        <v>1</v>
      </c>
      <c r="F160" s="157" t="s">
        <v>231</v>
      </c>
      <c r="H160" s="158">
        <v>8.39</v>
      </c>
      <c r="I160" s="159"/>
      <c r="L160" s="155"/>
      <c r="M160" s="160"/>
      <c r="T160" s="161"/>
      <c r="AT160" s="156" t="s">
        <v>153</v>
      </c>
      <c r="AU160" s="156" t="s">
        <v>81</v>
      </c>
      <c r="AV160" s="13" t="s">
        <v>81</v>
      </c>
      <c r="AW160" s="13" t="s">
        <v>28</v>
      </c>
      <c r="AX160" s="13" t="s">
        <v>71</v>
      </c>
      <c r="AY160" s="156" t="s">
        <v>144</v>
      </c>
    </row>
    <row r="161" spans="2:65" s="12" customFormat="1">
      <c r="B161" s="148"/>
      <c r="D161" s="149" t="s">
        <v>153</v>
      </c>
      <c r="E161" s="150" t="s">
        <v>1</v>
      </c>
      <c r="F161" s="151" t="s">
        <v>232</v>
      </c>
      <c r="H161" s="150" t="s">
        <v>1</v>
      </c>
      <c r="I161" s="152"/>
      <c r="L161" s="148"/>
      <c r="M161" s="153"/>
      <c r="T161" s="154"/>
      <c r="AT161" s="150" t="s">
        <v>153</v>
      </c>
      <c r="AU161" s="150" t="s">
        <v>81</v>
      </c>
      <c r="AV161" s="12" t="s">
        <v>79</v>
      </c>
      <c r="AW161" s="12" t="s">
        <v>28</v>
      </c>
      <c r="AX161" s="12" t="s">
        <v>71</v>
      </c>
      <c r="AY161" s="150" t="s">
        <v>144</v>
      </c>
    </row>
    <row r="162" spans="2:65" s="13" customFormat="1">
      <c r="B162" s="155"/>
      <c r="D162" s="149" t="s">
        <v>153</v>
      </c>
      <c r="E162" s="156" t="s">
        <v>1</v>
      </c>
      <c r="F162" s="157" t="s">
        <v>233</v>
      </c>
      <c r="H162" s="158">
        <v>9.5299999999999994</v>
      </c>
      <c r="I162" s="159"/>
      <c r="L162" s="155"/>
      <c r="M162" s="160"/>
      <c r="T162" s="161"/>
      <c r="AT162" s="156" t="s">
        <v>153</v>
      </c>
      <c r="AU162" s="156" t="s">
        <v>81</v>
      </c>
      <c r="AV162" s="13" t="s">
        <v>81</v>
      </c>
      <c r="AW162" s="13" t="s">
        <v>28</v>
      </c>
      <c r="AX162" s="13" t="s">
        <v>71</v>
      </c>
      <c r="AY162" s="156" t="s">
        <v>144</v>
      </c>
    </row>
    <row r="163" spans="2:65" s="14" customFormat="1">
      <c r="B163" s="173"/>
      <c r="D163" s="149" t="s">
        <v>153</v>
      </c>
      <c r="E163" s="174" t="s">
        <v>1</v>
      </c>
      <c r="F163" s="175" t="s">
        <v>178</v>
      </c>
      <c r="H163" s="176">
        <v>17.920000000000002</v>
      </c>
      <c r="I163" s="177"/>
      <c r="L163" s="173"/>
      <c r="M163" s="178"/>
      <c r="T163" s="179"/>
      <c r="AT163" s="174" t="s">
        <v>153</v>
      </c>
      <c r="AU163" s="174" t="s">
        <v>81</v>
      </c>
      <c r="AV163" s="14" t="s">
        <v>145</v>
      </c>
      <c r="AW163" s="14" t="s">
        <v>28</v>
      </c>
      <c r="AX163" s="14" t="s">
        <v>71</v>
      </c>
      <c r="AY163" s="174" t="s">
        <v>144</v>
      </c>
    </row>
    <row r="164" spans="2:65" s="12" customFormat="1">
      <c r="B164" s="148"/>
      <c r="D164" s="149" t="s">
        <v>153</v>
      </c>
      <c r="E164" s="150" t="s">
        <v>1</v>
      </c>
      <c r="F164" s="151" t="s">
        <v>179</v>
      </c>
      <c r="H164" s="150" t="s">
        <v>1</v>
      </c>
      <c r="I164" s="152"/>
      <c r="L164" s="148"/>
      <c r="M164" s="153"/>
      <c r="T164" s="154"/>
      <c r="AT164" s="150" t="s">
        <v>153</v>
      </c>
      <c r="AU164" s="150" t="s">
        <v>81</v>
      </c>
      <c r="AV164" s="12" t="s">
        <v>79</v>
      </c>
      <c r="AW164" s="12" t="s">
        <v>28</v>
      </c>
      <c r="AX164" s="12" t="s">
        <v>71</v>
      </c>
      <c r="AY164" s="150" t="s">
        <v>144</v>
      </c>
    </row>
    <row r="165" spans="2:65" s="12" customFormat="1">
      <c r="B165" s="148"/>
      <c r="D165" s="149" t="s">
        <v>153</v>
      </c>
      <c r="E165" s="150" t="s">
        <v>1</v>
      </c>
      <c r="F165" s="151" t="s">
        <v>234</v>
      </c>
      <c r="H165" s="150" t="s">
        <v>1</v>
      </c>
      <c r="I165" s="152"/>
      <c r="L165" s="148"/>
      <c r="M165" s="153"/>
      <c r="T165" s="154"/>
      <c r="AT165" s="150" t="s">
        <v>153</v>
      </c>
      <c r="AU165" s="150" t="s">
        <v>81</v>
      </c>
      <c r="AV165" s="12" t="s">
        <v>79</v>
      </c>
      <c r="AW165" s="12" t="s">
        <v>28</v>
      </c>
      <c r="AX165" s="12" t="s">
        <v>71</v>
      </c>
      <c r="AY165" s="150" t="s">
        <v>144</v>
      </c>
    </row>
    <row r="166" spans="2:65" s="13" customFormat="1">
      <c r="B166" s="155"/>
      <c r="D166" s="149" t="s">
        <v>153</v>
      </c>
      <c r="E166" s="156" t="s">
        <v>1</v>
      </c>
      <c r="F166" s="157" t="s">
        <v>235</v>
      </c>
      <c r="H166" s="158">
        <v>1.71</v>
      </c>
      <c r="I166" s="159"/>
      <c r="L166" s="155"/>
      <c r="M166" s="160"/>
      <c r="T166" s="161"/>
      <c r="AT166" s="156" t="s">
        <v>153</v>
      </c>
      <c r="AU166" s="156" t="s">
        <v>81</v>
      </c>
      <c r="AV166" s="13" t="s">
        <v>81</v>
      </c>
      <c r="AW166" s="13" t="s">
        <v>28</v>
      </c>
      <c r="AX166" s="13" t="s">
        <v>71</v>
      </c>
      <c r="AY166" s="156" t="s">
        <v>144</v>
      </c>
    </row>
    <row r="167" spans="2:65" s="12" customFormat="1">
      <c r="B167" s="148"/>
      <c r="D167" s="149" t="s">
        <v>153</v>
      </c>
      <c r="E167" s="150" t="s">
        <v>1</v>
      </c>
      <c r="F167" s="151" t="s">
        <v>236</v>
      </c>
      <c r="H167" s="150" t="s">
        <v>1</v>
      </c>
      <c r="I167" s="152"/>
      <c r="L167" s="148"/>
      <c r="M167" s="153"/>
      <c r="T167" s="154"/>
      <c r="AT167" s="150" t="s">
        <v>153</v>
      </c>
      <c r="AU167" s="150" t="s">
        <v>81</v>
      </c>
      <c r="AV167" s="12" t="s">
        <v>79</v>
      </c>
      <c r="AW167" s="12" t="s">
        <v>28</v>
      </c>
      <c r="AX167" s="12" t="s">
        <v>71</v>
      </c>
      <c r="AY167" s="150" t="s">
        <v>144</v>
      </c>
    </row>
    <row r="168" spans="2:65" s="13" customFormat="1">
      <c r="B168" s="155"/>
      <c r="D168" s="149" t="s">
        <v>153</v>
      </c>
      <c r="E168" s="156" t="s">
        <v>1</v>
      </c>
      <c r="F168" s="157" t="s">
        <v>237</v>
      </c>
      <c r="H168" s="158">
        <v>8.99</v>
      </c>
      <c r="I168" s="159"/>
      <c r="L168" s="155"/>
      <c r="M168" s="160"/>
      <c r="T168" s="161"/>
      <c r="AT168" s="156" t="s">
        <v>153</v>
      </c>
      <c r="AU168" s="156" t="s">
        <v>81</v>
      </c>
      <c r="AV168" s="13" t="s">
        <v>81</v>
      </c>
      <c r="AW168" s="13" t="s">
        <v>28</v>
      </c>
      <c r="AX168" s="13" t="s">
        <v>71</v>
      </c>
      <c r="AY168" s="156" t="s">
        <v>144</v>
      </c>
    </row>
    <row r="169" spans="2:65" s="12" customFormat="1">
      <c r="B169" s="148"/>
      <c r="D169" s="149" t="s">
        <v>153</v>
      </c>
      <c r="E169" s="150" t="s">
        <v>1</v>
      </c>
      <c r="F169" s="151" t="s">
        <v>238</v>
      </c>
      <c r="H169" s="150" t="s">
        <v>1</v>
      </c>
      <c r="I169" s="152"/>
      <c r="L169" s="148"/>
      <c r="M169" s="153"/>
      <c r="T169" s="154"/>
      <c r="AT169" s="150" t="s">
        <v>153</v>
      </c>
      <c r="AU169" s="150" t="s">
        <v>81</v>
      </c>
      <c r="AV169" s="12" t="s">
        <v>79</v>
      </c>
      <c r="AW169" s="12" t="s">
        <v>28</v>
      </c>
      <c r="AX169" s="12" t="s">
        <v>71</v>
      </c>
      <c r="AY169" s="150" t="s">
        <v>144</v>
      </c>
    </row>
    <row r="170" spans="2:65" s="13" customFormat="1">
      <c r="B170" s="155"/>
      <c r="D170" s="149" t="s">
        <v>153</v>
      </c>
      <c r="E170" s="156" t="s">
        <v>1</v>
      </c>
      <c r="F170" s="157" t="s">
        <v>239</v>
      </c>
      <c r="H170" s="158">
        <v>9.07</v>
      </c>
      <c r="I170" s="159"/>
      <c r="L170" s="155"/>
      <c r="M170" s="160"/>
      <c r="T170" s="161"/>
      <c r="AT170" s="156" t="s">
        <v>153</v>
      </c>
      <c r="AU170" s="156" t="s">
        <v>81</v>
      </c>
      <c r="AV170" s="13" t="s">
        <v>81</v>
      </c>
      <c r="AW170" s="13" t="s">
        <v>28</v>
      </c>
      <c r="AX170" s="13" t="s">
        <v>71</v>
      </c>
      <c r="AY170" s="156" t="s">
        <v>144</v>
      </c>
    </row>
    <row r="171" spans="2:65" s="14" customFormat="1">
      <c r="B171" s="173"/>
      <c r="D171" s="149" t="s">
        <v>153</v>
      </c>
      <c r="E171" s="174" t="s">
        <v>1</v>
      </c>
      <c r="F171" s="175" t="s">
        <v>178</v>
      </c>
      <c r="H171" s="176">
        <v>19.77</v>
      </c>
      <c r="I171" s="177"/>
      <c r="L171" s="173"/>
      <c r="M171" s="178"/>
      <c r="T171" s="179"/>
      <c r="AT171" s="174" t="s">
        <v>153</v>
      </c>
      <c r="AU171" s="174" t="s">
        <v>81</v>
      </c>
      <c r="AV171" s="14" t="s">
        <v>145</v>
      </c>
      <c r="AW171" s="14" t="s">
        <v>28</v>
      </c>
      <c r="AX171" s="14" t="s">
        <v>71</v>
      </c>
      <c r="AY171" s="174" t="s">
        <v>144</v>
      </c>
    </row>
    <row r="172" spans="2:65" s="15" customFormat="1">
      <c r="B172" s="180"/>
      <c r="D172" s="149" t="s">
        <v>153</v>
      </c>
      <c r="E172" s="181" t="s">
        <v>1</v>
      </c>
      <c r="F172" s="182" t="s">
        <v>182</v>
      </c>
      <c r="H172" s="183">
        <v>37.69</v>
      </c>
      <c r="I172" s="184"/>
      <c r="L172" s="180"/>
      <c r="M172" s="185"/>
      <c r="T172" s="186"/>
      <c r="AT172" s="181" t="s">
        <v>153</v>
      </c>
      <c r="AU172" s="181" t="s">
        <v>81</v>
      </c>
      <c r="AV172" s="15" t="s">
        <v>151</v>
      </c>
      <c r="AW172" s="15" t="s">
        <v>28</v>
      </c>
      <c r="AX172" s="15" t="s">
        <v>79</v>
      </c>
      <c r="AY172" s="181" t="s">
        <v>144</v>
      </c>
    </row>
    <row r="173" spans="2:65" s="1" customFormat="1" ht="24.2" customHeight="1">
      <c r="B173" s="133"/>
      <c r="C173" s="134" t="s">
        <v>151</v>
      </c>
      <c r="D173" s="134" t="s">
        <v>147</v>
      </c>
      <c r="E173" s="135" t="s">
        <v>1366</v>
      </c>
      <c r="F173" s="136" t="s">
        <v>1367</v>
      </c>
      <c r="G173" s="137" t="s">
        <v>171</v>
      </c>
      <c r="H173" s="138">
        <v>106.274</v>
      </c>
      <c r="I173" s="139"/>
      <c r="J173" s="140">
        <f>ROUND(I173*H173,2)</f>
        <v>0</v>
      </c>
      <c r="K173" s="141"/>
      <c r="L173" s="32"/>
      <c r="M173" s="142" t="s">
        <v>1</v>
      </c>
      <c r="N173" s="143" t="s">
        <v>36</v>
      </c>
      <c r="P173" s="144">
        <f>O173*H173</f>
        <v>0</v>
      </c>
      <c r="Q173" s="144">
        <v>4.5100000000000001E-3</v>
      </c>
      <c r="R173" s="144">
        <f>Q173*H173</f>
        <v>0.47929574000000003</v>
      </c>
      <c r="S173" s="144">
        <v>0</v>
      </c>
      <c r="T173" s="145">
        <f>S173*H173</f>
        <v>0</v>
      </c>
      <c r="AR173" s="146" t="s">
        <v>265</v>
      </c>
      <c r="AT173" s="146" t="s">
        <v>147</v>
      </c>
      <c r="AU173" s="146" t="s">
        <v>81</v>
      </c>
      <c r="AY173" s="17" t="s">
        <v>144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7" t="s">
        <v>79</v>
      </c>
      <c r="BK173" s="147">
        <f>ROUND(I173*H173,2)</f>
        <v>0</v>
      </c>
      <c r="BL173" s="17" t="s">
        <v>265</v>
      </c>
      <c r="BM173" s="146" t="s">
        <v>1368</v>
      </c>
    </row>
    <row r="174" spans="2:65" s="12" customFormat="1">
      <c r="B174" s="148"/>
      <c r="D174" s="149" t="s">
        <v>153</v>
      </c>
      <c r="E174" s="150" t="s">
        <v>1</v>
      </c>
      <c r="F174" s="151" t="s">
        <v>173</v>
      </c>
      <c r="H174" s="150" t="s">
        <v>1</v>
      </c>
      <c r="I174" s="152"/>
      <c r="L174" s="148"/>
      <c r="M174" s="153"/>
      <c r="T174" s="154"/>
      <c r="AT174" s="150" t="s">
        <v>153</v>
      </c>
      <c r="AU174" s="150" t="s">
        <v>81</v>
      </c>
      <c r="AV174" s="12" t="s">
        <v>79</v>
      </c>
      <c r="AW174" s="12" t="s">
        <v>28</v>
      </c>
      <c r="AX174" s="12" t="s">
        <v>71</v>
      </c>
      <c r="AY174" s="150" t="s">
        <v>144</v>
      </c>
    </row>
    <row r="175" spans="2:65" s="12" customFormat="1">
      <c r="B175" s="148"/>
      <c r="D175" s="149" t="s">
        <v>153</v>
      </c>
      <c r="E175" s="150" t="s">
        <v>1</v>
      </c>
      <c r="F175" s="151" t="s">
        <v>174</v>
      </c>
      <c r="H175" s="150" t="s">
        <v>1</v>
      </c>
      <c r="I175" s="152"/>
      <c r="L175" s="148"/>
      <c r="M175" s="153"/>
      <c r="T175" s="154"/>
      <c r="AT175" s="150" t="s">
        <v>153</v>
      </c>
      <c r="AU175" s="150" t="s">
        <v>81</v>
      </c>
      <c r="AV175" s="12" t="s">
        <v>79</v>
      </c>
      <c r="AW175" s="12" t="s">
        <v>28</v>
      </c>
      <c r="AX175" s="12" t="s">
        <v>71</v>
      </c>
      <c r="AY175" s="150" t="s">
        <v>144</v>
      </c>
    </row>
    <row r="176" spans="2:65" s="13" customFormat="1">
      <c r="B176" s="155"/>
      <c r="D176" s="149" t="s">
        <v>153</v>
      </c>
      <c r="E176" s="156" t="s">
        <v>1</v>
      </c>
      <c r="F176" s="157" t="s">
        <v>1369</v>
      </c>
      <c r="H176" s="158">
        <v>1.7529999999999999</v>
      </c>
      <c r="I176" s="159"/>
      <c r="L176" s="155"/>
      <c r="M176" s="160"/>
      <c r="T176" s="161"/>
      <c r="AT176" s="156" t="s">
        <v>153</v>
      </c>
      <c r="AU176" s="156" t="s">
        <v>81</v>
      </c>
      <c r="AV176" s="13" t="s">
        <v>81</v>
      </c>
      <c r="AW176" s="13" t="s">
        <v>28</v>
      </c>
      <c r="AX176" s="13" t="s">
        <v>71</v>
      </c>
      <c r="AY176" s="156" t="s">
        <v>144</v>
      </c>
    </row>
    <row r="177" spans="2:51" s="13" customFormat="1">
      <c r="B177" s="155"/>
      <c r="D177" s="149" t="s">
        <v>153</v>
      </c>
      <c r="E177" s="156" t="s">
        <v>1</v>
      </c>
      <c r="F177" s="157" t="s">
        <v>1370</v>
      </c>
      <c r="H177" s="158">
        <v>4.2569999999999997</v>
      </c>
      <c r="I177" s="159"/>
      <c r="L177" s="155"/>
      <c r="M177" s="160"/>
      <c r="T177" s="161"/>
      <c r="AT177" s="156" t="s">
        <v>153</v>
      </c>
      <c r="AU177" s="156" t="s">
        <v>81</v>
      </c>
      <c r="AV177" s="13" t="s">
        <v>81</v>
      </c>
      <c r="AW177" s="13" t="s">
        <v>28</v>
      </c>
      <c r="AX177" s="13" t="s">
        <v>71</v>
      </c>
      <c r="AY177" s="156" t="s">
        <v>144</v>
      </c>
    </row>
    <row r="178" spans="2:51" s="14" customFormat="1">
      <c r="B178" s="173"/>
      <c r="D178" s="149" t="s">
        <v>153</v>
      </c>
      <c r="E178" s="174" t="s">
        <v>1</v>
      </c>
      <c r="F178" s="175" t="s">
        <v>178</v>
      </c>
      <c r="H178" s="176">
        <v>6.01</v>
      </c>
      <c r="I178" s="177"/>
      <c r="L178" s="173"/>
      <c r="M178" s="178"/>
      <c r="T178" s="179"/>
      <c r="AT178" s="174" t="s">
        <v>153</v>
      </c>
      <c r="AU178" s="174" t="s">
        <v>81</v>
      </c>
      <c r="AV178" s="14" t="s">
        <v>145</v>
      </c>
      <c r="AW178" s="14" t="s">
        <v>28</v>
      </c>
      <c r="AX178" s="14" t="s">
        <v>71</v>
      </c>
      <c r="AY178" s="174" t="s">
        <v>144</v>
      </c>
    </row>
    <row r="179" spans="2:51" s="12" customFormat="1">
      <c r="B179" s="148"/>
      <c r="D179" s="149" t="s">
        <v>153</v>
      </c>
      <c r="E179" s="150" t="s">
        <v>1</v>
      </c>
      <c r="F179" s="151" t="s">
        <v>179</v>
      </c>
      <c r="H179" s="150" t="s">
        <v>1</v>
      </c>
      <c r="I179" s="152"/>
      <c r="L179" s="148"/>
      <c r="M179" s="153"/>
      <c r="T179" s="154"/>
      <c r="AT179" s="150" t="s">
        <v>153</v>
      </c>
      <c r="AU179" s="150" t="s">
        <v>81</v>
      </c>
      <c r="AV179" s="12" t="s">
        <v>79</v>
      </c>
      <c r="AW179" s="12" t="s">
        <v>28</v>
      </c>
      <c r="AX179" s="12" t="s">
        <v>71</v>
      </c>
      <c r="AY179" s="150" t="s">
        <v>144</v>
      </c>
    </row>
    <row r="180" spans="2:51" s="13" customFormat="1">
      <c r="B180" s="155"/>
      <c r="D180" s="149" t="s">
        <v>153</v>
      </c>
      <c r="E180" s="156" t="s">
        <v>1</v>
      </c>
      <c r="F180" s="157" t="s">
        <v>1371</v>
      </c>
      <c r="H180" s="158">
        <v>1.35</v>
      </c>
      <c r="I180" s="159"/>
      <c r="L180" s="155"/>
      <c r="M180" s="160"/>
      <c r="T180" s="161"/>
      <c r="AT180" s="156" t="s">
        <v>153</v>
      </c>
      <c r="AU180" s="156" t="s">
        <v>81</v>
      </c>
      <c r="AV180" s="13" t="s">
        <v>81</v>
      </c>
      <c r="AW180" s="13" t="s">
        <v>28</v>
      </c>
      <c r="AX180" s="13" t="s">
        <v>71</v>
      </c>
      <c r="AY180" s="156" t="s">
        <v>144</v>
      </c>
    </row>
    <row r="181" spans="2:51" s="13" customFormat="1">
      <c r="B181" s="155"/>
      <c r="D181" s="149" t="s">
        <v>153</v>
      </c>
      <c r="E181" s="156" t="s">
        <v>1</v>
      </c>
      <c r="F181" s="157" t="s">
        <v>1372</v>
      </c>
      <c r="H181" s="158">
        <v>3.0870000000000002</v>
      </c>
      <c r="I181" s="159"/>
      <c r="L181" s="155"/>
      <c r="M181" s="160"/>
      <c r="T181" s="161"/>
      <c r="AT181" s="156" t="s">
        <v>153</v>
      </c>
      <c r="AU181" s="156" t="s">
        <v>81</v>
      </c>
      <c r="AV181" s="13" t="s">
        <v>81</v>
      </c>
      <c r="AW181" s="13" t="s">
        <v>28</v>
      </c>
      <c r="AX181" s="13" t="s">
        <v>71</v>
      </c>
      <c r="AY181" s="156" t="s">
        <v>144</v>
      </c>
    </row>
    <row r="182" spans="2:51" s="14" customFormat="1">
      <c r="B182" s="173"/>
      <c r="D182" s="149" t="s">
        <v>153</v>
      </c>
      <c r="E182" s="174" t="s">
        <v>1</v>
      </c>
      <c r="F182" s="175" t="s">
        <v>178</v>
      </c>
      <c r="H182" s="176">
        <v>4.4370000000000003</v>
      </c>
      <c r="I182" s="177"/>
      <c r="L182" s="173"/>
      <c r="M182" s="178"/>
      <c r="T182" s="179"/>
      <c r="AT182" s="174" t="s">
        <v>153</v>
      </c>
      <c r="AU182" s="174" t="s">
        <v>81</v>
      </c>
      <c r="AV182" s="14" t="s">
        <v>145</v>
      </c>
      <c r="AW182" s="14" t="s">
        <v>28</v>
      </c>
      <c r="AX182" s="14" t="s">
        <v>71</v>
      </c>
      <c r="AY182" s="174" t="s">
        <v>144</v>
      </c>
    </row>
    <row r="183" spans="2:51" s="12" customFormat="1">
      <c r="B183" s="148"/>
      <c r="D183" s="149" t="s">
        <v>153</v>
      </c>
      <c r="E183" s="150" t="s">
        <v>1</v>
      </c>
      <c r="F183" s="151" t="s">
        <v>174</v>
      </c>
      <c r="H183" s="150" t="s">
        <v>1</v>
      </c>
      <c r="I183" s="152"/>
      <c r="L183" s="148"/>
      <c r="M183" s="153"/>
      <c r="T183" s="154"/>
      <c r="AT183" s="150" t="s">
        <v>153</v>
      </c>
      <c r="AU183" s="150" t="s">
        <v>81</v>
      </c>
      <c r="AV183" s="12" t="s">
        <v>79</v>
      </c>
      <c r="AW183" s="12" t="s">
        <v>28</v>
      </c>
      <c r="AX183" s="12" t="s">
        <v>71</v>
      </c>
      <c r="AY183" s="150" t="s">
        <v>144</v>
      </c>
    </row>
    <row r="184" spans="2:51" s="12" customFormat="1">
      <c r="B184" s="148"/>
      <c r="D184" s="149" t="s">
        <v>153</v>
      </c>
      <c r="E184" s="150" t="s">
        <v>1</v>
      </c>
      <c r="F184" s="151" t="s">
        <v>230</v>
      </c>
      <c r="H184" s="150" t="s">
        <v>1</v>
      </c>
      <c r="I184" s="152"/>
      <c r="L184" s="148"/>
      <c r="M184" s="153"/>
      <c r="T184" s="154"/>
      <c r="AT184" s="150" t="s">
        <v>153</v>
      </c>
      <c r="AU184" s="150" t="s">
        <v>81</v>
      </c>
      <c r="AV184" s="12" t="s">
        <v>79</v>
      </c>
      <c r="AW184" s="12" t="s">
        <v>28</v>
      </c>
      <c r="AX184" s="12" t="s">
        <v>71</v>
      </c>
      <c r="AY184" s="150" t="s">
        <v>144</v>
      </c>
    </row>
    <row r="185" spans="2:51" s="13" customFormat="1">
      <c r="B185" s="155"/>
      <c r="D185" s="149" t="s">
        <v>153</v>
      </c>
      <c r="E185" s="156" t="s">
        <v>1</v>
      </c>
      <c r="F185" s="157" t="s">
        <v>1373</v>
      </c>
      <c r="H185" s="158">
        <v>9.6709999999999994</v>
      </c>
      <c r="I185" s="159"/>
      <c r="L185" s="155"/>
      <c r="M185" s="160"/>
      <c r="T185" s="161"/>
      <c r="AT185" s="156" t="s">
        <v>153</v>
      </c>
      <c r="AU185" s="156" t="s">
        <v>81</v>
      </c>
      <c r="AV185" s="13" t="s">
        <v>81</v>
      </c>
      <c r="AW185" s="13" t="s">
        <v>28</v>
      </c>
      <c r="AX185" s="13" t="s">
        <v>71</v>
      </c>
      <c r="AY185" s="156" t="s">
        <v>144</v>
      </c>
    </row>
    <row r="186" spans="2:51" s="12" customFormat="1">
      <c r="B186" s="148"/>
      <c r="D186" s="149" t="s">
        <v>153</v>
      </c>
      <c r="E186" s="150" t="s">
        <v>1</v>
      </c>
      <c r="F186" s="151" t="s">
        <v>232</v>
      </c>
      <c r="H186" s="150" t="s">
        <v>1</v>
      </c>
      <c r="I186" s="152"/>
      <c r="L186" s="148"/>
      <c r="M186" s="153"/>
      <c r="T186" s="154"/>
      <c r="AT186" s="150" t="s">
        <v>153</v>
      </c>
      <c r="AU186" s="150" t="s">
        <v>81</v>
      </c>
      <c r="AV186" s="12" t="s">
        <v>79</v>
      </c>
      <c r="AW186" s="12" t="s">
        <v>28</v>
      </c>
      <c r="AX186" s="12" t="s">
        <v>71</v>
      </c>
      <c r="AY186" s="150" t="s">
        <v>144</v>
      </c>
    </row>
    <row r="187" spans="2:51" s="13" customFormat="1" ht="22.5">
      <c r="B187" s="155"/>
      <c r="D187" s="149" t="s">
        <v>153</v>
      </c>
      <c r="E187" s="156" t="s">
        <v>1</v>
      </c>
      <c r="F187" s="157" t="s">
        <v>1374</v>
      </c>
      <c r="H187" s="158">
        <v>40.393999999999998</v>
      </c>
      <c r="I187" s="159"/>
      <c r="L187" s="155"/>
      <c r="M187" s="160"/>
      <c r="T187" s="161"/>
      <c r="AT187" s="156" t="s">
        <v>153</v>
      </c>
      <c r="AU187" s="156" t="s">
        <v>81</v>
      </c>
      <c r="AV187" s="13" t="s">
        <v>81</v>
      </c>
      <c r="AW187" s="13" t="s">
        <v>28</v>
      </c>
      <c r="AX187" s="13" t="s">
        <v>71</v>
      </c>
      <c r="AY187" s="156" t="s">
        <v>144</v>
      </c>
    </row>
    <row r="188" spans="2:51" s="14" customFormat="1">
      <c r="B188" s="173"/>
      <c r="D188" s="149" t="s">
        <v>153</v>
      </c>
      <c r="E188" s="174" t="s">
        <v>1</v>
      </c>
      <c r="F188" s="175" t="s">
        <v>178</v>
      </c>
      <c r="H188" s="176">
        <v>50.064999999999998</v>
      </c>
      <c r="I188" s="177"/>
      <c r="L188" s="173"/>
      <c r="M188" s="178"/>
      <c r="T188" s="179"/>
      <c r="AT188" s="174" t="s">
        <v>153</v>
      </c>
      <c r="AU188" s="174" t="s">
        <v>81</v>
      </c>
      <c r="AV188" s="14" t="s">
        <v>145</v>
      </c>
      <c r="AW188" s="14" t="s">
        <v>28</v>
      </c>
      <c r="AX188" s="14" t="s">
        <v>71</v>
      </c>
      <c r="AY188" s="174" t="s">
        <v>144</v>
      </c>
    </row>
    <row r="189" spans="2:51" s="12" customFormat="1">
      <c r="B189" s="148"/>
      <c r="D189" s="149" t="s">
        <v>153</v>
      </c>
      <c r="E189" s="150" t="s">
        <v>1</v>
      </c>
      <c r="F189" s="151" t="s">
        <v>179</v>
      </c>
      <c r="H189" s="150" t="s">
        <v>1</v>
      </c>
      <c r="I189" s="152"/>
      <c r="L189" s="148"/>
      <c r="M189" s="153"/>
      <c r="T189" s="154"/>
      <c r="AT189" s="150" t="s">
        <v>153</v>
      </c>
      <c r="AU189" s="150" t="s">
        <v>81</v>
      </c>
      <c r="AV189" s="12" t="s">
        <v>79</v>
      </c>
      <c r="AW189" s="12" t="s">
        <v>28</v>
      </c>
      <c r="AX189" s="12" t="s">
        <v>71</v>
      </c>
      <c r="AY189" s="150" t="s">
        <v>144</v>
      </c>
    </row>
    <row r="190" spans="2:51" s="12" customFormat="1">
      <c r="B190" s="148"/>
      <c r="D190" s="149" t="s">
        <v>153</v>
      </c>
      <c r="E190" s="150" t="s">
        <v>1</v>
      </c>
      <c r="F190" s="151" t="s">
        <v>234</v>
      </c>
      <c r="H190" s="150" t="s">
        <v>1</v>
      </c>
      <c r="I190" s="152"/>
      <c r="L190" s="148"/>
      <c r="M190" s="153"/>
      <c r="T190" s="154"/>
      <c r="AT190" s="150" t="s">
        <v>153</v>
      </c>
      <c r="AU190" s="150" t="s">
        <v>81</v>
      </c>
      <c r="AV190" s="12" t="s">
        <v>79</v>
      </c>
      <c r="AW190" s="12" t="s">
        <v>28</v>
      </c>
      <c r="AX190" s="12" t="s">
        <v>71</v>
      </c>
      <c r="AY190" s="150" t="s">
        <v>144</v>
      </c>
    </row>
    <row r="191" spans="2:51" s="13" customFormat="1">
      <c r="B191" s="155"/>
      <c r="D191" s="149" t="s">
        <v>153</v>
      </c>
      <c r="E191" s="156" t="s">
        <v>1</v>
      </c>
      <c r="F191" s="157" t="s">
        <v>1375</v>
      </c>
      <c r="H191" s="158">
        <v>2.4889999999999999</v>
      </c>
      <c r="I191" s="159"/>
      <c r="L191" s="155"/>
      <c r="M191" s="160"/>
      <c r="T191" s="161"/>
      <c r="AT191" s="156" t="s">
        <v>153</v>
      </c>
      <c r="AU191" s="156" t="s">
        <v>81</v>
      </c>
      <c r="AV191" s="13" t="s">
        <v>81</v>
      </c>
      <c r="AW191" s="13" t="s">
        <v>28</v>
      </c>
      <c r="AX191" s="13" t="s">
        <v>71</v>
      </c>
      <c r="AY191" s="156" t="s">
        <v>144</v>
      </c>
    </row>
    <row r="192" spans="2:51" s="12" customFormat="1">
      <c r="B192" s="148"/>
      <c r="D192" s="149" t="s">
        <v>153</v>
      </c>
      <c r="E192" s="150" t="s">
        <v>1</v>
      </c>
      <c r="F192" s="151" t="s">
        <v>236</v>
      </c>
      <c r="H192" s="150" t="s">
        <v>1</v>
      </c>
      <c r="I192" s="152"/>
      <c r="L192" s="148"/>
      <c r="M192" s="153"/>
      <c r="T192" s="154"/>
      <c r="AT192" s="150" t="s">
        <v>153</v>
      </c>
      <c r="AU192" s="150" t="s">
        <v>81</v>
      </c>
      <c r="AV192" s="12" t="s">
        <v>79</v>
      </c>
      <c r="AW192" s="12" t="s">
        <v>28</v>
      </c>
      <c r="AX192" s="12" t="s">
        <v>71</v>
      </c>
      <c r="AY192" s="150" t="s">
        <v>144</v>
      </c>
    </row>
    <row r="193" spans="2:65" s="13" customFormat="1">
      <c r="B193" s="155"/>
      <c r="D193" s="149" t="s">
        <v>153</v>
      </c>
      <c r="E193" s="156" t="s">
        <v>1</v>
      </c>
      <c r="F193" s="157" t="s">
        <v>1376</v>
      </c>
      <c r="H193" s="158">
        <v>11.355</v>
      </c>
      <c r="I193" s="159"/>
      <c r="L193" s="155"/>
      <c r="M193" s="160"/>
      <c r="T193" s="161"/>
      <c r="AT193" s="156" t="s">
        <v>153</v>
      </c>
      <c r="AU193" s="156" t="s">
        <v>81</v>
      </c>
      <c r="AV193" s="13" t="s">
        <v>81</v>
      </c>
      <c r="AW193" s="13" t="s">
        <v>28</v>
      </c>
      <c r="AX193" s="13" t="s">
        <v>71</v>
      </c>
      <c r="AY193" s="156" t="s">
        <v>144</v>
      </c>
    </row>
    <row r="194" spans="2:65" s="12" customFormat="1">
      <c r="B194" s="148"/>
      <c r="D194" s="149" t="s">
        <v>153</v>
      </c>
      <c r="E194" s="150" t="s">
        <v>1</v>
      </c>
      <c r="F194" s="151" t="s">
        <v>238</v>
      </c>
      <c r="H194" s="150" t="s">
        <v>1</v>
      </c>
      <c r="I194" s="152"/>
      <c r="L194" s="148"/>
      <c r="M194" s="153"/>
      <c r="T194" s="154"/>
      <c r="AT194" s="150" t="s">
        <v>153</v>
      </c>
      <c r="AU194" s="150" t="s">
        <v>81</v>
      </c>
      <c r="AV194" s="12" t="s">
        <v>79</v>
      </c>
      <c r="AW194" s="12" t="s">
        <v>28</v>
      </c>
      <c r="AX194" s="12" t="s">
        <v>71</v>
      </c>
      <c r="AY194" s="150" t="s">
        <v>144</v>
      </c>
    </row>
    <row r="195" spans="2:65" s="13" customFormat="1" ht="22.5">
      <c r="B195" s="155"/>
      <c r="D195" s="149" t="s">
        <v>153</v>
      </c>
      <c r="E195" s="156" t="s">
        <v>1</v>
      </c>
      <c r="F195" s="157" t="s">
        <v>1377</v>
      </c>
      <c r="H195" s="158">
        <v>31.917999999999999</v>
      </c>
      <c r="I195" s="159"/>
      <c r="L195" s="155"/>
      <c r="M195" s="160"/>
      <c r="T195" s="161"/>
      <c r="AT195" s="156" t="s">
        <v>153</v>
      </c>
      <c r="AU195" s="156" t="s">
        <v>81</v>
      </c>
      <c r="AV195" s="13" t="s">
        <v>81</v>
      </c>
      <c r="AW195" s="13" t="s">
        <v>28</v>
      </c>
      <c r="AX195" s="13" t="s">
        <v>71</v>
      </c>
      <c r="AY195" s="156" t="s">
        <v>144</v>
      </c>
    </row>
    <row r="196" spans="2:65" s="14" customFormat="1">
      <c r="B196" s="173"/>
      <c r="D196" s="149" t="s">
        <v>153</v>
      </c>
      <c r="E196" s="174" t="s">
        <v>1</v>
      </c>
      <c r="F196" s="175" t="s">
        <v>178</v>
      </c>
      <c r="H196" s="176">
        <v>45.762</v>
      </c>
      <c r="I196" s="177"/>
      <c r="L196" s="173"/>
      <c r="M196" s="178"/>
      <c r="T196" s="179"/>
      <c r="AT196" s="174" t="s">
        <v>153</v>
      </c>
      <c r="AU196" s="174" t="s">
        <v>81</v>
      </c>
      <c r="AV196" s="14" t="s">
        <v>145</v>
      </c>
      <c r="AW196" s="14" t="s">
        <v>28</v>
      </c>
      <c r="AX196" s="14" t="s">
        <v>71</v>
      </c>
      <c r="AY196" s="174" t="s">
        <v>144</v>
      </c>
    </row>
    <row r="197" spans="2:65" s="15" customFormat="1">
      <c r="B197" s="180"/>
      <c r="D197" s="149" t="s">
        <v>153</v>
      </c>
      <c r="E197" s="181" t="s">
        <v>1</v>
      </c>
      <c r="F197" s="182" t="s">
        <v>182</v>
      </c>
      <c r="H197" s="183">
        <v>106.274</v>
      </c>
      <c r="I197" s="184"/>
      <c r="L197" s="180"/>
      <c r="M197" s="185"/>
      <c r="T197" s="186"/>
      <c r="AT197" s="181" t="s">
        <v>153</v>
      </c>
      <c r="AU197" s="181" t="s">
        <v>81</v>
      </c>
      <c r="AV197" s="15" t="s">
        <v>151</v>
      </c>
      <c r="AW197" s="15" t="s">
        <v>28</v>
      </c>
      <c r="AX197" s="15" t="s">
        <v>79</v>
      </c>
      <c r="AY197" s="181" t="s">
        <v>144</v>
      </c>
    </row>
    <row r="198" spans="2:65" s="1" customFormat="1" ht="33" customHeight="1">
      <c r="B198" s="133"/>
      <c r="C198" s="134" t="s">
        <v>184</v>
      </c>
      <c r="D198" s="134" t="s">
        <v>147</v>
      </c>
      <c r="E198" s="135" t="s">
        <v>1378</v>
      </c>
      <c r="F198" s="136" t="s">
        <v>1379</v>
      </c>
      <c r="G198" s="137" t="s">
        <v>491</v>
      </c>
      <c r="H198" s="187"/>
      <c r="I198" s="139"/>
      <c r="J198" s="140">
        <f>ROUND(I198*H198,2)</f>
        <v>0</v>
      </c>
      <c r="K198" s="141"/>
      <c r="L198" s="32"/>
      <c r="M198" s="142" t="s">
        <v>1</v>
      </c>
      <c r="N198" s="143" t="s">
        <v>36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265</v>
      </c>
      <c r="AT198" s="146" t="s">
        <v>147</v>
      </c>
      <c r="AU198" s="146" t="s">
        <v>81</v>
      </c>
      <c r="AY198" s="17" t="s">
        <v>144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7" t="s">
        <v>79</v>
      </c>
      <c r="BK198" s="147">
        <f>ROUND(I198*H198,2)</f>
        <v>0</v>
      </c>
      <c r="BL198" s="17" t="s">
        <v>265</v>
      </c>
      <c r="BM198" s="146" t="s">
        <v>1380</v>
      </c>
    </row>
    <row r="199" spans="2:65" s="11" customFormat="1" ht="22.9" customHeight="1">
      <c r="B199" s="121"/>
      <c r="D199" s="122" t="s">
        <v>70</v>
      </c>
      <c r="E199" s="131" t="s">
        <v>815</v>
      </c>
      <c r="F199" s="131" t="s">
        <v>816</v>
      </c>
      <c r="I199" s="124"/>
      <c r="J199" s="132">
        <f>BK199</f>
        <v>0</v>
      </c>
      <c r="L199" s="121"/>
      <c r="M199" s="126"/>
      <c r="P199" s="127">
        <f>SUM(P200:P212)</f>
        <v>0</v>
      </c>
      <c r="R199" s="127">
        <f>SUM(R200:R212)</f>
        <v>1.4969450000000002E-2</v>
      </c>
      <c r="T199" s="128">
        <f>SUM(T200:T212)</f>
        <v>0</v>
      </c>
      <c r="AR199" s="122" t="s">
        <v>81</v>
      </c>
      <c r="AT199" s="129" t="s">
        <v>70</v>
      </c>
      <c r="AU199" s="129" t="s">
        <v>79</v>
      </c>
      <c r="AY199" s="122" t="s">
        <v>144</v>
      </c>
      <c r="BK199" s="130">
        <f>SUM(BK200:BK212)</f>
        <v>0</v>
      </c>
    </row>
    <row r="200" spans="2:65" s="1" customFormat="1" ht="24.2" customHeight="1">
      <c r="B200" s="133"/>
      <c r="C200" s="134" t="s">
        <v>190</v>
      </c>
      <c r="D200" s="134" t="s">
        <v>147</v>
      </c>
      <c r="E200" s="135" t="s">
        <v>1776</v>
      </c>
      <c r="F200" s="136" t="s">
        <v>1777</v>
      </c>
      <c r="G200" s="137" t="s">
        <v>171</v>
      </c>
      <c r="H200" s="138">
        <v>5</v>
      </c>
      <c r="I200" s="139"/>
      <c r="J200" s="140">
        <f>ROUND(I200*H200,2)</f>
        <v>0</v>
      </c>
      <c r="K200" s="141"/>
      <c r="L200" s="32"/>
      <c r="M200" s="142" t="s">
        <v>1</v>
      </c>
      <c r="N200" s="143" t="s">
        <v>36</v>
      </c>
      <c r="P200" s="144">
        <f>O200*H200</f>
        <v>0</v>
      </c>
      <c r="Q200" s="144">
        <v>3.0000000000000001E-5</v>
      </c>
      <c r="R200" s="144">
        <f>Q200*H200</f>
        <v>1.5000000000000001E-4</v>
      </c>
      <c r="S200" s="144">
        <v>0</v>
      </c>
      <c r="T200" s="145">
        <f>S200*H200</f>
        <v>0</v>
      </c>
      <c r="AR200" s="146" t="s">
        <v>265</v>
      </c>
      <c r="AT200" s="146" t="s">
        <v>147</v>
      </c>
      <c r="AU200" s="146" t="s">
        <v>81</v>
      </c>
      <c r="AY200" s="17" t="s">
        <v>144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7" t="s">
        <v>79</v>
      </c>
      <c r="BK200" s="147">
        <f>ROUND(I200*H200,2)</f>
        <v>0</v>
      </c>
      <c r="BL200" s="17" t="s">
        <v>265</v>
      </c>
      <c r="BM200" s="146" t="s">
        <v>1778</v>
      </c>
    </row>
    <row r="201" spans="2:65" s="12" customFormat="1">
      <c r="B201" s="148"/>
      <c r="D201" s="149" t="s">
        <v>153</v>
      </c>
      <c r="E201" s="150" t="s">
        <v>1</v>
      </c>
      <c r="F201" s="151" t="s">
        <v>823</v>
      </c>
      <c r="H201" s="150" t="s">
        <v>1</v>
      </c>
      <c r="I201" s="152"/>
      <c r="L201" s="148"/>
      <c r="M201" s="153"/>
      <c r="T201" s="154"/>
      <c r="AT201" s="150" t="s">
        <v>153</v>
      </c>
      <c r="AU201" s="150" t="s">
        <v>81</v>
      </c>
      <c r="AV201" s="12" t="s">
        <v>79</v>
      </c>
      <c r="AW201" s="12" t="s">
        <v>28</v>
      </c>
      <c r="AX201" s="12" t="s">
        <v>71</v>
      </c>
      <c r="AY201" s="150" t="s">
        <v>144</v>
      </c>
    </row>
    <row r="202" spans="2:65" s="13" customFormat="1">
      <c r="B202" s="155"/>
      <c r="D202" s="149" t="s">
        <v>153</v>
      </c>
      <c r="E202" s="156" t="s">
        <v>1</v>
      </c>
      <c r="F202" s="157" t="s">
        <v>824</v>
      </c>
      <c r="H202" s="158">
        <v>5</v>
      </c>
      <c r="I202" s="159"/>
      <c r="L202" s="155"/>
      <c r="M202" s="160"/>
      <c r="T202" s="161"/>
      <c r="AT202" s="156" t="s">
        <v>153</v>
      </c>
      <c r="AU202" s="156" t="s">
        <v>81</v>
      </c>
      <c r="AV202" s="13" t="s">
        <v>81</v>
      </c>
      <c r="AW202" s="13" t="s">
        <v>28</v>
      </c>
      <c r="AX202" s="13" t="s">
        <v>79</v>
      </c>
      <c r="AY202" s="156" t="s">
        <v>144</v>
      </c>
    </row>
    <row r="203" spans="2:65" s="1" customFormat="1" ht="24.2" customHeight="1">
      <c r="B203" s="133"/>
      <c r="C203" s="162" t="s">
        <v>195</v>
      </c>
      <c r="D203" s="162" t="s">
        <v>163</v>
      </c>
      <c r="E203" s="163" t="s">
        <v>1779</v>
      </c>
      <c r="F203" s="164" t="s">
        <v>1780</v>
      </c>
      <c r="G203" s="165" t="s">
        <v>171</v>
      </c>
      <c r="H203" s="166">
        <v>5.8280000000000003</v>
      </c>
      <c r="I203" s="167"/>
      <c r="J203" s="168">
        <f>ROUND(I203*H203,2)</f>
        <v>0</v>
      </c>
      <c r="K203" s="169"/>
      <c r="L203" s="170"/>
      <c r="M203" s="171" t="s">
        <v>1</v>
      </c>
      <c r="N203" s="172" t="s">
        <v>36</v>
      </c>
      <c r="P203" s="144">
        <f>O203*H203</f>
        <v>0</v>
      </c>
      <c r="Q203" s="144">
        <v>1.9E-3</v>
      </c>
      <c r="R203" s="144">
        <f>Q203*H203</f>
        <v>1.10732E-2</v>
      </c>
      <c r="S203" s="144">
        <v>0</v>
      </c>
      <c r="T203" s="145">
        <f>S203*H203</f>
        <v>0</v>
      </c>
      <c r="AR203" s="146" t="s">
        <v>355</v>
      </c>
      <c r="AT203" s="146" t="s">
        <v>163</v>
      </c>
      <c r="AU203" s="146" t="s">
        <v>81</v>
      </c>
      <c r="AY203" s="17" t="s">
        <v>144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79</v>
      </c>
      <c r="BK203" s="147">
        <f>ROUND(I203*H203,2)</f>
        <v>0</v>
      </c>
      <c r="BL203" s="17" t="s">
        <v>265</v>
      </c>
      <c r="BM203" s="146" t="s">
        <v>1781</v>
      </c>
    </row>
    <row r="204" spans="2:65" s="13" customFormat="1">
      <c r="B204" s="155"/>
      <c r="D204" s="149" t="s">
        <v>153</v>
      </c>
      <c r="F204" s="157" t="s">
        <v>1782</v>
      </c>
      <c r="H204" s="158">
        <v>5.8280000000000003</v>
      </c>
      <c r="I204" s="159"/>
      <c r="L204" s="155"/>
      <c r="M204" s="160"/>
      <c r="T204" s="161"/>
      <c r="AT204" s="156" t="s">
        <v>153</v>
      </c>
      <c r="AU204" s="156" t="s">
        <v>81</v>
      </c>
      <c r="AV204" s="13" t="s">
        <v>81</v>
      </c>
      <c r="AW204" s="13" t="s">
        <v>3</v>
      </c>
      <c r="AX204" s="13" t="s">
        <v>79</v>
      </c>
      <c r="AY204" s="156" t="s">
        <v>144</v>
      </c>
    </row>
    <row r="205" spans="2:65" s="1" customFormat="1" ht="24.2" customHeight="1">
      <c r="B205" s="133"/>
      <c r="C205" s="134" t="s">
        <v>166</v>
      </c>
      <c r="D205" s="134" t="s">
        <v>147</v>
      </c>
      <c r="E205" s="135" t="s">
        <v>1783</v>
      </c>
      <c r="F205" s="136" t="s">
        <v>1784</v>
      </c>
      <c r="G205" s="137" t="s">
        <v>171</v>
      </c>
      <c r="H205" s="138">
        <v>5</v>
      </c>
      <c r="I205" s="139"/>
      <c r="J205" s="140">
        <f>ROUND(I205*H205,2)</f>
        <v>0</v>
      </c>
      <c r="K205" s="141"/>
      <c r="L205" s="32"/>
      <c r="M205" s="142" t="s">
        <v>1</v>
      </c>
      <c r="N205" s="143" t="s">
        <v>36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265</v>
      </c>
      <c r="AT205" s="146" t="s">
        <v>147</v>
      </c>
      <c r="AU205" s="146" t="s">
        <v>81</v>
      </c>
      <c r="AY205" s="17" t="s">
        <v>144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79</v>
      </c>
      <c r="BK205" s="147">
        <f>ROUND(I205*H205,2)</f>
        <v>0</v>
      </c>
      <c r="BL205" s="17" t="s">
        <v>265</v>
      </c>
      <c r="BM205" s="146" t="s">
        <v>1785</v>
      </c>
    </row>
    <row r="206" spans="2:65" s="1" customFormat="1" ht="16.5" customHeight="1">
      <c r="B206" s="133"/>
      <c r="C206" s="162" t="s">
        <v>203</v>
      </c>
      <c r="D206" s="162" t="s">
        <v>163</v>
      </c>
      <c r="E206" s="163" t="s">
        <v>1786</v>
      </c>
      <c r="F206" s="164" t="s">
        <v>1787</v>
      </c>
      <c r="G206" s="165" t="s">
        <v>171</v>
      </c>
      <c r="H206" s="166">
        <v>5.7750000000000004</v>
      </c>
      <c r="I206" s="167"/>
      <c r="J206" s="168">
        <f>ROUND(I206*H206,2)</f>
        <v>0</v>
      </c>
      <c r="K206" s="169"/>
      <c r="L206" s="170"/>
      <c r="M206" s="171" t="s">
        <v>1</v>
      </c>
      <c r="N206" s="172" t="s">
        <v>36</v>
      </c>
      <c r="P206" s="144">
        <f>O206*H206</f>
        <v>0</v>
      </c>
      <c r="Q206" s="144">
        <v>1.4999999999999999E-4</v>
      </c>
      <c r="R206" s="144">
        <f>Q206*H206</f>
        <v>8.6624999999999994E-4</v>
      </c>
      <c r="S206" s="144">
        <v>0</v>
      </c>
      <c r="T206" s="145">
        <f>S206*H206</f>
        <v>0</v>
      </c>
      <c r="AR206" s="146" t="s">
        <v>355</v>
      </c>
      <c r="AT206" s="146" t="s">
        <v>163</v>
      </c>
      <c r="AU206" s="146" t="s">
        <v>81</v>
      </c>
      <c r="AY206" s="17" t="s">
        <v>144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79</v>
      </c>
      <c r="BK206" s="147">
        <f>ROUND(I206*H206,2)</f>
        <v>0</v>
      </c>
      <c r="BL206" s="17" t="s">
        <v>265</v>
      </c>
      <c r="BM206" s="146" t="s">
        <v>1788</v>
      </c>
    </row>
    <row r="207" spans="2:65" s="13" customFormat="1">
      <c r="B207" s="155"/>
      <c r="D207" s="149" t="s">
        <v>153</v>
      </c>
      <c r="F207" s="157" t="s">
        <v>1789</v>
      </c>
      <c r="H207" s="158">
        <v>5.7750000000000004</v>
      </c>
      <c r="I207" s="159"/>
      <c r="L207" s="155"/>
      <c r="M207" s="160"/>
      <c r="T207" s="161"/>
      <c r="AT207" s="156" t="s">
        <v>153</v>
      </c>
      <c r="AU207" s="156" t="s">
        <v>81</v>
      </c>
      <c r="AV207" s="13" t="s">
        <v>81</v>
      </c>
      <c r="AW207" s="13" t="s">
        <v>3</v>
      </c>
      <c r="AX207" s="13" t="s">
        <v>79</v>
      </c>
      <c r="AY207" s="156" t="s">
        <v>144</v>
      </c>
    </row>
    <row r="208" spans="2:65" s="1" customFormat="1" ht="16.5" customHeight="1">
      <c r="B208" s="133"/>
      <c r="C208" s="134" t="s">
        <v>209</v>
      </c>
      <c r="D208" s="134" t="s">
        <v>147</v>
      </c>
      <c r="E208" s="135" t="s">
        <v>1790</v>
      </c>
      <c r="F208" s="136" t="s">
        <v>1791</v>
      </c>
      <c r="G208" s="137" t="s">
        <v>318</v>
      </c>
      <c r="H208" s="138">
        <v>6</v>
      </c>
      <c r="I208" s="139"/>
      <c r="J208" s="140">
        <f>ROUND(I208*H208,2)</f>
        <v>0</v>
      </c>
      <c r="K208" s="141"/>
      <c r="L208" s="32"/>
      <c r="M208" s="142" t="s">
        <v>1</v>
      </c>
      <c r="N208" s="143" t="s">
        <v>36</v>
      </c>
      <c r="P208" s="144">
        <f>O208*H208</f>
        <v>0</v>
      </c>
      <c r="Q208" s="144">
        <v>4.8000000000000001E-4</v>
      </c>
      <c r="R208" s="144">
        <f>Q208*H208</f>
        <v>2.8800000000000002E-3</v>
      </c>
      <c r="S208" s="144">
        <v>0</v>
      </c>
      <c r="T208" s="145">
        <f>S208*H208</f>
        <v>0</v>
      </c>
      <c r="AR208" s="146" t="s">
        <v>265</v>
      </c>
      <c r="AT208" s="146" t="s">
        <v>147</v>
      </c>
      <c r="AU208" s="146" t="s">
        <v>81</v>
      </c>
      <c r="AY208" s="17" t="s">
        <v>144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7" t="s">
        <v>79</v>
      </c>
      <c r="BK208" s="147">
        <f>ROUND(I208*H208,2)</f>
        <v>0</v>
      </c>
      <c r="BL208" s="17" t="s">
        <v>265</v>
      </c>
      <c r="BM208" s="146" t="s">
        <v>1792</v>
      </c>
    </row>
    <row r="209" spans="2:65" s="13" customFormat="1">
      <c r="B209" s="155"/>
      <c r="D209" s="149" t="s">
        <v>153</v>
      </c>
      <c r="E209" s="156" t="s">
        <v>1</v>
      </c>
      <c r="F209" s="157" t="s">
        <v>190</v>
      </c>
      <c r="H209" s="158">
        <v>6</v>
      </c>
      <c r="I209" s="159"/>
      <c r="L209" s="155"/>
      <c r="M209" s="160"/>
      <c r="T209" s="161"/>
      <c r="AT209" s="156" t="s">
        <v>153</v>
      </c>
      <c r="AU209" s="156" t="s">
        <v>81</v>
      </c>
      <c r="AV209" s="13" t="s">
        <v>81</v>
      </c>
      <c r="AW209" s="13" t="s">
        <v>28</v>
      </c>
      <c r="AX209" s="13" t="s">
        <v>79</v>
      </c>
      <c r="AY209" s="156" t="s">
        <v>144</v>
      </c>
    </row>
    <row r="210" spans="2:65" s="1" customFormat="1" ht="16.5" customHeight="1">
      <c r="B210" s="133"/>
      <c r="C210" s="134" t="s">
        <v>214</v>
      </c>
      <c r="D210" s="134" t="s">
        <v>147</v>
      </c>
      <c r="E210" s="135" t="s">
        <v>1793</v>
      </c>
      <c r="F210" s="136" t="s">
        <v>1794</v>
      </c>
      <c r="G210" s="137" t="s">
        <v>318</v>
      </c>
      <c r="H210" s="138">
        <v>6</v>
      </c>
      <c r="I210" s="139"/>
      <c r="J210" s="140">
        <f>ROUND(I210*H210,2)</f>
        <v>0</v>
      </c>
      <c r="K210" s="141"/>
      <c r="L210" s="32"/>
      <c r="M210" s="142" t="s">
        <v>1</v>
      </c>
      <c r="N210" s="143" t="s">
        <v>36</v>
      </c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AR210" s="146" t="s">
        <v>265</v>
      </c>
      <c r="AT210" s="146" t="s">
        <v>147</v>
      </c>
      <c r="AU210" s="146" t="s">
        <v>81</v>
      </c>
      <c r="AY210" s="17" t="s">
        <v>144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7" t="s">
        <v>79</v>
      </c>
      <c r="BK210" s="147">
        <f>ROUND(I210*H210,2)</f>
        <v>0</v>
      </c>
      <c r="BL210" s="17" t="s">
        <v>265</v>
      </c>
      <c r="BM210" s="146" t="s">
        <v>1795</v>
      </c>
    </row>
    <row r="211" spans="2:65" s="1" customFormat="1" ht="16.5" customHeight="1">
      <c r="B211" s="133"/>
      <c r="C211" s="134" t="s">
        <v>219</v>
      </c>
      <c r="D211" s="134" t="s">
        <v>147</v>
      </c>
      <c r="E211" s="135" t="s">
        <v>1796</v>
      </c>
      <c r="F211" s="136" t="s">
        <v>1797</v>
      </c>
      <c r="G211" s="137" t="s">
        <v>318</v>
      </c>
      <c r="H211" s="138">
        <v>6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36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265</v>
      </c>
      <c r="AT211" s="146" t="s">
        <v>147</v>
      </c>
      <c r="AU211" s="146" t="s">
        <v>81</v>
      </c>
      <c r="AY211" s="17" t="s">
        <v>144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79</v>
      </c>
      <c r="BK211" s="147">
        <f>ROUND(I211*H211,2)</f>
        <v>0</v>
      </c>
      <c r="BL211" s="17" t="s">
        <v>265</v>
      </c>
      <c r="BM211" s="146" t="s">
        <v>1798</v>
      </c>
    </row>
    <row r="212" spans="2:65" s="1" customFormat="1" ht="24.2" customHeight="1">
      <c r="B212" s="133"/>
      <c r="C212" s="134" t="s">
        <v>224</v>
      </c>
      <c r="D212" s="134" t="s">
        <v>147</v>
      </c>
      <c r="E212" s="135" t="s">
        <v>825</v>
      </c>
      <c r="F212" s="136" t="s">
        <v>826</v>
      </c>
      <c r="G212" s="137" t="s">
        <v>491</v>
      </c>
      <c r="H212" s="187"/>
      <c r="I212" s="139"/>
      <c r="J212" s="140">
        <f>ROUND(I212*H212,2)</f>
        <v>0</v>
      </c>
      <c r="K212" s="141"/>
      <c r="L212" s="32"/>
      <c r="M212" s="142" t="s">
        <v>1</v>
      </c>
      <c r="N212" s="143" t="s">
        <v>36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265</v>
      </c>
      <c r="AT212" s="146" t="s">
        <v>147</v>
      </c>
      <c r="AU212" s="146" t="s">
        <v>81</v>
      </c>
      <c r="AY212" s="17" t="s">
        <v>144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79</v>
      </c>
      <c r="BK212" s="147">
        <f>ROUND(I212*H212,2)</f>
        <v>0</v>
      </c>
      <c r="BL212" s="17" t="s">
        <v>265</v>
      </c>
      <c r="BM212" s="146" t="s">
        <v>827</v>
      </c>
    </row>
    <row r="213" spans="2:65" s="11" customFormat="1" ht="22.9" customHeight="1">
      <c r="B213" s="121"/>
      <c r="D213" s="122" t="s">
        <v>70</v>
      </c>
      <c r="E213" s="131" t="s">
        <v>828</v>
      </c>
      <c r="F213" s="131" t="s">
        <v>829</v>
      </c>
      <c r="I213" s="124"/>
      <c r="J213" s="132">
        <f>BK213</f>
        <v>0</v>
      </c>
      <c r="L213" s="121"/>
      <c r="M213" s="126"/>
      <c r="P213" s="127">
        <f>SUM(P214:P227)</f>
        <v>0</v>
      </c>
      <c r="R213" s="127">
        <f>SUM(R214:R227)</f>
        <v>4.5689500000000001E-2</v>
      </c>
      <c r="T213" s="128">
        <f>SUM(T214:T227)</f>
        <v>0</v>
      </c>
      <c r="AR213" s="122" t="s">
        <v>81</v>
      </c>
      <c r="AT213" s="129" t="s">
        <v>70</v>
      </c>
      <c r="AU213" s="129" t="s">
        <v>79</v>
      </c>
      <c r="AY213" s="122" t="s">
        <v>144</v>
      </c>
      <c r="BK213" s="130">
        <f>SUM(BK214:BK227)</f>
        <v>0</v>
      </c>
    </row>
    <row r="214" spans="2:65" s="1" customFormat="1" ht="24.2" customHeight="1">
      <c r="B214" s="133"/>
      <c r="C214" s="193" t="s">
        <v>242</v>
      </c>
      <c r="D214" s="193" t="s">
        <v>147</v>
      </c>
      <c r="E214" s="194" t="s">
        <v>1381</v>
      </c>
      <c r="F214" s="195" t="s">
        <v>1382</v>
      </c>
      <c r="G214" s="196" t="s">
        <v>171</v>
      </c>
      <c r="H214" s="197">
        <v>6.3579999999999997</v>
      </c>
      <c r="I214" s="198"/>
      <c r="J214" s="198">
        <f>ROUND(I214*H214,2)</f>
        <v>0</v>
      </c>
      <c r="K214" s="141"/>
      <c r="L214" s="32"/>
      <c r="M214" s="142" t="s">
        <v>1</v>
      </c>
      <c r="N214" s="143" t="s">
        <v>36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265</v>
      </c>
      <c r="AT214" s="146" t="s">
        <v>147</v>
      </c>
      <c r="AU214" s="146" t="s">
        <v>81</v>
      </c>
      <c r="AY214" s="17" t="s">
        <v>144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79</v>
      </c>
      <c r="BK214" s="147">
        <f>ROUND(I214*H214,2)</f>
        <v>0</v>
      </c>
      <c r="BL214" s="17" t="s">
        <v>265</v>
      </c>
      <c r="BM214" s="146" t="s">
        <v>1799</v>
      </c>
    </row>
    <row r="215" spans="2:65" s="13" customFormat="1">
      <c r="B215" s="155"/>
      <c r="D215" s="149" t="s">
        <v>153</v>
      </c>
      <c r="E215" s="156" t="s">
        <v>1</v>
      </c>
      <c r="F215" s="157" t="s">
        <v>1384</v>
      </c>
      <c r="H215" s="158">
        <v>6.3579999999999997</v>
      </c>
      <c r="I215" s="159"/>
      <c r="L215" s="155"/>
      <c r="M215" s="160"/>
      <c r="T215" s="161"/>
      <c r="AT215" s="156" t="s">
        <v>153</v>
      </c>
      <c r="AU215" s="156" t="s">
        <v>81</v>
      </c>
      <c r="AV215" s="13" t="s">
        <v>81</v>
      </c>
      <c r="AW215" s="13" t="s">
        <v>28</v>
      </c>
      <c r="AX215" s="13" t="s">
        <v>71</v>
      </c>
      <c r="AY215" s="156" t="s">
        <v>144</v>
      </c>
    </row>
    <row r="216" spans="2:65" s="14" customFormat="1">
      <c r="B216" s="173"/>
      <c r="D216" s="149" t="s">
        <v>153</v>
      </c>
      <c r="E216" s="174" t="s">
        <v>1</v>
      </c>
      <c r="F216" s="175" t="s">
        <v>178</v>
      </c>
      <c r="H216" s="176">
        <v>6.3579999999999997</v>
      </c>
      <c r="I216" s="177"/>
      <c r="L216" s="173"/>
      <c r="M216" s="178"/>
      <c r="T216" s="179"/>
      <c r="AT216" s="174" t="s">
        <v>153</v>
      </c>
      <c r="AU216" s="174" t="s">
        <v>81</v>
      </c>
      <c r="AV216" s="14" t="s">
        <v>145</v>
      </c>
      <c r="AW216" s="14" t="s">
        <v>28</v>
      </c>
      <c r="AX216" s="14" t="s">
        <v>79</v>
      </c>
      <c r="AY216" s="174" t="s">
        <v>144</v>
      </c>
    </row>
    <row r="217" spans="2:65" s="1" customFormat="1" ht="24.2" customHeight="1">
      <c r="B217" s="133"/>
      <c r="C217" s="162" t="s">
        <v>8</v>
      </c>
      <c r="D217" s="162" t="s">
        <v>163</v>
      </c>
      <c r="E217" s="163" t="s">
        <v>1385</v>
      </c>
      <c r="F217" s="164" t="s">
        <v>1386</v>
      </c>
      <c r="G217" s="165" t="s">
        <v>171</v>
      </c>
      <c r="H217" s="166">
        <v>6.9939999999999998</v>
      </c>
      <c r="I217" s="167"/>
      <c r="J217" s="168">
        <f>ROUND(I217*H217,2)</f>
        <v>0</v>
      </c>
      <c r="K217" s="169"/>
      <c r="L217" s="170"/>
      <c r="M217" s="171" t="s">
        <v>1</v>
      </c>
      <c r="N217" s="172" t="s">
        <v>36</v>
      </c>
      <c r="P217" s="144">
        <f>O217*H217</f>
        <v>0</v>
      </c>
      <c r="Q217" s="144">
        <v>1.75E-3</v>
      </c>
      <c r="R217" s="144">
        <f>Q217*H217</f>
        <v>1.22395E-2</v>
      </c>
      <c r="S217" s="144">
        <v>0</v>
      </c>
      <c r="T217" s="145">
        <f>S217*H217</f>
        <v>0</v>
      </c>
      <c r="AR217" s="146" t="s">
        <v>355</v>
      </c>
      <c r="AT217" s="146" t="s">
        <v>163</v>
      </c>
      <c r="AU217" s="146" t="s">
        <v>81</v>
      </c>
      <c r="AY217" s="17" t="s">
        <v>144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7" t="s">
        <v>79</v>
      </c>
      <c r="BK217" s="147">
        <f>ROUND(I217*H217,2)</f>
        <v>0</v>
      </c>
      <c r="BL217" s="17" t="s">
        <v>265</v>
      </c>
      <c r="BM217" s="146" t="s">
        <v>1387</v>
      </c>
    </row>
    <row r="218" spans="2:65" s="13" customFormat="1">
      <c r="B218" s="155"/>
      <c r="D218" s="149" t="s">
        <v>153</v>
      </c>
      <c r="F218" s="157" t="s">
        <v>1388</v>
      </c>
      <c r="H218" s="158">
        <v>6.9939999999999998</v>
      </c>
      <c r="I218" s="159"/>
      <c r="L218" s="155"/>
      <c r="M218" s="160"/>
      <c r="T218" s="161"/>
      <c r="AT218" s="156" t="s">
        <v>153</v>
      </c>
      <c r="AU218" s="156" t="s">
        <v>81</v>
      </c>
      <c r="AV218" s="13" t="s">
        <v>81</v>
      </c>
      <c r="AW218" s="13" t="s">
        <v>3</v>
      </c>
      <c r="AX218" s="13" t="s">
        <v>79</v>
      </c>
      <c r="AY218" s="156" t="s">
        <v>144</v>
      </c>
    </row>
    <row r="219" spans="2:65" s="1" customFormat="1" ht="24.2" customHeight="1">
      <c r="B219" s="133"/>
      <c r="C219" s="134" t="s">
        <v>265</v>
      </c>
      <c r="D219" s="134" t="s">
        <v>147</v>
      </c>
      <c r="E219" s="135" t="s">
        <v>1800</v>
      </c>
      <c r="F219" s="136" t="s">
        <v>1801</v>
      </c>
      <c r="G219" s="137" t="s">
        <v>171</v>
      </c>
      <c r="H219" s="138">
        <v>5</v>
      </c>
      <c r="I219" s="139"/>
      <c r="J219" s="140">
        <f>ROUND(I219*H219,2)</f>
        <v>0</v>
      </c>
      <c r="K219" s="141"/>
      <c r="L219" s="32"/>
      <c r="M219" s="142" t="s">
        <v>1</v>
      </c>
      <c r="N219" s="143" t="s">
        <v>36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265</v>
      </c>
      <c r="AT219" s="146" t="s">
        <v>147</v>
      </c>
      <c r="AU219" s="146" t="s">
        <v>81</v>
      </c>
      <c r="AY219" s="17" t="s">
        <v>144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7" t="s">
        <v>79</v>
      </c>
      <c r="BK219" s="147">
        <f>ROUND(I219*H219,2)</f>
        <v>0</v>
      </c>
      <c r="BL219" s="17" t="s">
        <v>265</v>
      </c>
      <c r="BM219" s="146" t="s">
        <v>1802</v>
      </c>
    </row>
    <row r="220" spans="2:65" s="12" customFormat="1">
      <c r="B220" s="148"/>
      <c r="D220" s="149" t="s">
        <v>153</v>
      </c>
      <c r="E220" s="150" t="s">
        <v>1</v>
      </c>
      <c r="F220" s="151" t="s">
        <v>823</v>
      </c>
      <c r="H220" s="150" t="s">
        <v>1</v>
      </c>
      <c r="I220" s="152"/>
      <c r="L220" s="148"/>
      <c r="M220" s="153"/>
      <c r="T220" s="154"/>
      <c r="AT220" s="150" t="s">
        <v>153</v>
      </c>
      <c r="AU220" s="150" t="s">
        <v>81</v>
      </c>
      <c r="AV220" s="12" t="s">
        <v>79</v>
      </c>
      <c r="AW220" s="12" t="s">
        <v>28</v>
      </c>
      <c r="AX220" s="12" t="s">
        <v>71</v>
      </c>
      <c r="AY220" s="150" t="s">
        <v>144</v>
      </c>
    </row>
    <row r="221" spans="2:65" s="13" customFormat="1">
      <c r="B221" s="155"/>
      <c r="D221" s="149" t="s">
        <v>153</v>
      </c>
      <c r="E221" s="156" t="s">
        <v>1</v>
      </c>
      <c r="F221" s="157" t="s">
        <v>824</v>
      </c>
      <c r="H221" s="158">
        <v>5</v>
      </c>
      <c r="I221" s="159"/>
      <c r="L221" s="155"/>
      <c r="M221" s="160"/>
      <c r="T221" s="161"/>
      <c r="AT221" s="156" t="s">
        <v>153</v>
      </c>
      <c r="AU221" s="156" t="s">
        <v>81</v>
      </c>
      <c r="AV221" s="13" t="s">
        <v>81</v>
      </c>
      <c r="AW221" s="13" t="s">
        <v>28</v>
      </c>
      <c r="AX221" s="13" t="s">
        <v>79</v>
      </c>
      <c r="AY221" s="156" t="s">
        <v>144</v>
      </c>
    </row>
    <row r="222" spans="2:65" s="1" customFormat="1" ht="24.2" customHeight="1">
      <c r="B222" s="133"/>
      <c r="C222" s="162" t="s">
        <v>276</v>
      </c>
      <c r="D222" s="162" t="s">
        <v>163</v>
      </c>
      <c r="E222" s="163" t="s">
        <v>1803</v>
      </c>
      <c r="F222" s="164" t="s">
        <v>1804</v>
      </c>
      <c r="G222" s="165" t="s">
        <v>171</v>
      </c>
      <c r="H222" s="166">
        <v>5.5</v>
      </c>
      <c r="I222" s="167"/>
      <c r="J222" s="168">
        <f>ROUND(I222*H222,2)</f>
        <v>0</v>
      </c>
      <c r="K222" s="169"/>
      <c r="L222" s="170"/>
      <c r="M222" s="171" t="s">
        <v>1</v>
      </c>
      <c r="N222" s="172" t="s">
        <v>36</v>
      </c>
      <c r="P222" s="144">
        <f>O222*H222</f>
        <v>0</v>
      </c>
      <c r="Q222" s="144">
        <v>6.0000000000000001E-3</v>
      </c>
      <c r="R222" s="144">
        <f>Q222*H222</f>
        <v>3.3000000000000002E-2</v>
      </c>
      <c r="S222" s="144">
        <v>0</v>
      </c>
      <c r="T222" s="145">
        <f>S222*H222</f>
        <v>0</v>
      </c>
      <c r="AR222" s="146" t="s">
        <v>355</v>
      </c>
      <c r="AT222" s="146" t="s">
        <v>163</v>
      </c>
      <c r="AU222" s="146" t="s">
        <v>81</v>
      </c>
      <c r="AY222" s="17" t="s">
        <v>144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7" t="s">
        <v>79</v>
      </c>
      <c r="BK222" s="147">
        <f>ROUND(I222*H222,2)</f>
        <v>0</v>
      </c>
      <c r="BL222" s="17" t="s">
        <v>265</v>
      </c>
      <c r="BM222" s="146" t="s">
        <v>1805</v>
      </c>
    </row>
    <row r="223" spans="2:65" s="13" customFormat="1">
      <c r="B223" s="155"/>
      <c r="D223" s="149" t="s">
        <v>153</v>
      </c>
      <c r="F223" s="157" t="s">
        <v>1806</v>
      </c>
      <c r="H223" s="158">
        <v>5.5</v>
      </c>
      <c r="I223" s="159"/>
      <c r="L223" s="155"/>
      <c r="M223" s="160"/>
      <c r="T223" s="161"/>
      <c r="AT223" s="156" t="s">
        <v>153</v>
      </c>
      <c r="AU223" s="156" t="s">
        <v>81</v>
      </c>
      <c r="AV223" s="13" t="s">
        <v>81</v>
      </c>
      <c r="AW223" s="13" t="s">
        <v>3</v>
      </c>
      <c r="AX223" s="13" t="s">
        <v>79</v>
      </c>
      <c r="AY223" s="156" t="s">
        <v>144</v>
      </c>
    </row>
    <row r="224" spans="2:65" s="1" customFormat="1" ht="24.2" customHeight="1">
      <c r="B224" s="133"/>
      <c r="C224" s="134" t="s">
        <v>286</v>
      </c>
      <c r="D224" s="134" t="s">
        <v>147</v>
      </c>
      <c r="E224" s="135" t="s">
        <v>1807</v>
      </c>
      <c r="F224" s="136" t="s">
        <v>1808</v>
      </c>
      <c r="G224" s="137" t="s">
        <v>171</v>
      </c>
      <c r="H224" s="138">
        <v>5</v>
      </c>
      <c r="I224" s="139"/>
      <c r="J224" s="140">
        <f>ROUND(I224*H224,2)</f>
        <v>0</v>
      </c>
      <c r="K224" s="141"/>
      <c r="L224" s="32"/>
      <c r="M224" s="142" t="s">
        <v>1</v>
      </c>
      <c r="N224" s="143" t="s">
        <v>36</v>
      </c>
      <c r="P224" s="144">
        <f>O224*H224</f>
        <v>0</v>
      </c>
      <c r="Q224" s="144">
        <v>9.0000000000000006E-5</v>
      </c>
      <c r="R224" s="144">
        <f>Q224*H224</f>
        <v>4.5000000000000004E-4</v>
      </c>
      <c r="S224" s="144">
        <v>0</v>
      </c>
      <c r="T224" s="145">
        <f>S224*H224</f>
        <v>0</v>
      </c>
      <c r="AR224" s="146" t="s">
        <v>265</v>
      </c>
      <c r="AT224" s="146" t="s">
        <v>147</v>
      </c>
      <c r="AU224" s="146" t="s">
        <v>81</v>
      </c>
      <c r="AY224" s="17" t="s">
        <v>144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7" t="s">
        <v>79</v>
      </c>
      <c r="BK224" s="147">
        <f>ROUND(I224*H224,2)</f>
        <v>0</v>
      </c>
      <c r="BL224" s="17" t="s">
        <v>265</v>
      </c>
      <c r="BM224" s="146" t="s">
        <v>1809</v>
      </c>
    </row>
    <row r="225" spans="2:65" s="12" customFormat="1">
      <c r="B225" s="148"/>
      <c r="D225" s="149" t="s">
        <v>153</v>
      </c>
      <c r="E225" s="150" t="s">
        <v>1</v>
      </c>
      <c r="F225" s="151" t="s">
        <v>823</v>
      </c>
      <c r="H225" s="150" t="s">
        <v>1</v>
      </c>
      <c r="I225" s="152"/>
      <c r="L225" s="148"/>
      <c r="M225" s="153"/>
      <c r="T225" s="154"/>
      <c r="AT225" s="150" t="s">
        <v>153</v>
      </c>
      <c r="AU225" s="150" t="s">
        <v>81</v>
      </c>
      <c r="AV225" s="12" t="s">
        <v>79</v>
      </c>
      <c r="AW225" s="12" t="s">
        <v>28</v>
      </c>
      <c r="AX225" s="12" t="s">
        <v>71</v>
      </c>
      <c r="AY225" s="150" t="s">
        <v>144</v>
      </c>
    </row>
    <row r="226" spans="2:65" s="13" customFormat="1">
      <c r="B226" s="155"/>
      <c r="D226" s="149" t="s">
        <v>153</v>
      </c>
      <c r="E226" s="156" t="s">
        <v>1</v>
      </c>
      <c r="F226" s="157" t="s">
        <v>824</v>
      </c>
      <c r="H226" s="158">
        <v>5</v>
      </c>
      <c r="I226" s="159"/>
      <c r="L226" s="155"/>
      <c r="M226" s="160"/>
      <c r="T226" s="161"/>
      <c r="AT226" s="156" t="s">
        <v>153</v>
      </c>
      <c r="AU226" s="156" t="s">
        <v>81</v>
      </c>
      <c r="AV226" s="13" t="s">
        <v>81</v>
      </c>
      <c r="AW226" s="13" t="s">
        <v>28</v>
      </c>
      <c r="AX226" s="13" t="s">
        <v>79</v>
      </c>
      <c r="AY226" s="156" t="s">
        <v>144</v>
      </c>
    </row>
    <row r="227" spans="2:65" s="1" customFormat="1" ht="24.2" customHeight="1">
      <c r="B227" s="133"/>
      <c r="C227" s="134" t="s">
        <v>293</v>
      </c>
      <c r="D227" s="134" t="s">
        <v>147</v>
      </c>
      <c r="E227" s="135" t="s">
        <v>833</v>
      </c>
      <c r="F227" s="136" t="s">
        <v>834</v>
      </c>
      <c r="G227" s="137" t="s">
        <v>491</v>
      </c>
      <c r="H227" s="187"/>
      <c r="I227" s="139"/>
      <c r="J227" s="140">
        <f>ROUND(I227*H227,2)</f>
        <v>0</v>
      </c>
      <c r="K227" s="141"/>
      <c r="L227" s="32"/>
      <c r="M227" s="142" t="s">
        <v>1</v>
      </c>
      <c r="N227" s="143" t="s">
        <v>36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265</v>
      </c>
      <c r="AT227" s="146" t="s">
        <v>147</v>
      </c>
      <c r="AU227" s="146" t="s">
        <v>81</v>
      </c>
      <c r="AY227" s="17" t="s">
        <v>144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7" t="s">
        <v>79</v>
      </c>
      <c r="BK227" s="147">
        <f>ROUND(I227*H227,2)</f>
        <v>0</v>
      </c>
      <c r="BL227" s="17" t="s">
        <v>265</v>
      </c>
      <c r="BM227" s="146" t="s">
        <v>835</v>
      </c>
    </row>
    <row r="228" spans="2:65" s="11" customFormat="1" ht="22.9" customHeight="1">
      <c r="B228" s="121"/>
      <c r="D228" s="122" t="s">
        <v>70</v>
      </c>
      <c r="E228" s="131" t="s">
        <v>1084</v>
      </c>
      <c r="F228" s="131" t="s">
        <v>1166</v>
      </c>
      <c r="I228" s="124"/>
      <c r="J228" s="132">
        <f>BK228</f>
        <v>0</v>
      </c>
      <c r="L228" s="121"/>
      <c r="M228" s="126"/>
      <c r="P228" s="127">
        <f>SUM(P229:P235)</f>
        <v>0</v>
      </c>
      <c r="R228" s="127">
        <f>SUM(R229:R235)</f>
        <v>1.7699999999999999E-3</v>
      </c>
      <c r="T228" s="128">
        <f>SUM(T229:T235)</f>
        <v>0</v>
      </c>
      <c r="AR228" s="122" t="s">
        <v>81</v>
      </c>
      <c r="AT228" s="129" t="s">
        <v>70</v>
      </c>
      <c r="AU228" s="129" t="s">
        <v>79</v>
      </c>
      <c r="AY228" s="122" t="s">
        <v>144</v>
      </c>
      <c r="BK228" s="130">
        <f>SUM(BK229:BK235)</f>
        <v>0</v>
      </c>
    </row>
    <row r="229" spans="2:65" s="1" customFormat="1" ht="16.5" customHeight="1">
      <c r="B229" s="133"/>
      <c r="C229" s="193" t="s">
        <v>298</v>
      </c>
      <c r="D229" s="193" t="s">
        <v>147</v>
      </c>
      <c r="E229" s="194" t="s">
        <v>1396</v>
      </c>
      <c r="F229" s="195" t="s">
        <v>1397</v>
      </c>
      <c r="G229" s="196" t="s">
        <v>318</v>
      </c>
      <c r="H229" s="197">
        <v>4</v>
      </c>
      <c r="I229" s="198"/>
      <c r="J229" s="198">
        <f>ROUND(I229*H229,2)</f>
        <v>0</v>
      </c>
      <c r="K229" s="141"/>
      <c r="L229" s="32"/>
      <c r="M229" s="142" t="s">
        <v>1</v>
      </c>
      <c r="N229" s="143" t="s">
        <v>36</v>
      </c>
      <c r="P229" s="144">
        <f>O229*H229</f>
        <v>0</v>
      </c>
      <c r="Q229" s="144">
        <v>1.8000000000000001E-4</v>
      </c>
      <c r="R229" s="144">
        <f>Q229*H229</f>
        <v>7.2000000000000005E-4</v>
      </c>
      <c r="S229" s="144">
        <v>0</v>
      </c>
      <c r="T229" s="145">
        <f>S229*H229</f>
        <v>0</v>
      </c>
      <c r="AR229" s="146" t="s">
        <v>265</v>
      </c>
      <c r="AT229" s="146" t="s">
        <v>147</v>
      </c>
      <c r="AU229" s="146" t="s">
        <v>81</v>
      </c>
      <c r="AY229" s="17" t="s">
        <v>144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7" t="s">
        <v>79</v>
      </c>
      <c r="BK229" s="147">
        <f>ROUND(I229*H229,2)</f>
        <v>0</v>
      </c>
      <c r="BL229" s="17" t="s">
        <v>265</v>
      </c>
      <c r="BM229" s="146" t="s">
        <v>1810</v>
      </c>
    </row>
    <row r="230" spans="2:65" s="12" customFormat="1">
      <c r="B230" s="148"/>
      <c r="D230" s="149" t="s">
        <v>153</v>
      </c>
      <c r="E230" s="150" t="s">
        <v>1</v>
      </c>
      <c r="F230" s="151" t="s">
        <v>1399</v>
      </c>
      <c r="H230" s="150" t="s">
        <v>1</v>
      </c>
      <c r="I230" s="152"/>
      <c r="L230" s="148"/>
      <c r="M230" s="153"/>
      <c r="T230" s="154"/>
      <c r="AT230" s="150" t="s">
        <v>153</v>
      </c>
      <c r="AU230" s="150" t="s">
        <v>81</v>
      </c>
      <c r="AV230" s="12" t="s">
        <v>79</v>
      </c>
      <c r="AW230" s="12" t="s">
        <v>28</v>
      </c>
      <c r="AX230" s="12" t="s">
        <v>71</v>
      </c>
      <c r="AY230" s="150" t="s">
        <v>144</v>
      </c>
    </row>
    <row r="231" spans="2:65" s="13" customFormat="1">
      <c r="B231" s="155"/>
      <c r="D231" s="149" t="s">
        <v>153</v>
      </c>
      <c r="E231" s="156" t="s">
        <v>1</v>
      </c>
      <c r="F231" s="157" t="s">
        <v>1400</v>
      </c>
      <c r="H231" s="158">
        <v>4</v>
      </c>
      <c r="I231" s="159"/>
      <c r="L231" s="155"/>
      <c r="M231" s="160"/>
      <c r="T231" s="161"/>
      <c r="AT231" s="156" t="s">
        <v>153</v>
      </c>
      <c r="AU231" s="156" t="s">
        <v>81</v>
      </c>
      <c r="AV231" s="13" t="s">
        <v>81</v>
      </c>
      <c r="AW231" s="13" t="s">
        <v>28</v>
      </c>
      <c r="AX231" s="13" t="s">
        <v>79</v>
      </c>
      <c r="AY231" s="156" t="s">
        <v>144</v>
      </c>
    </row>
    <row r="232" spans="2:65" s="1" customFormat="1" ht="24.2" customHeight="1">
      <c r="B232" s="133"/>
      <c r="C232" s="193" t="s">
        <v>7</v>
      </c>
      <c r="D232" s="193" t="s">
        <v>147</v>
      </c>
      <c r="E232" s="194" t="s">
        <v>1401</v>
      </c>
      <c r="F232" s="195" t="s">
        <v>1402</v>
      </c>
      <c r="G232" s="196" t="s">
        <v>318</v>
      </c>
      <c r="H232" s="197">
        <v>7</v>
      </c>
      <c r="I232" s="198"/>
      <c r="J232" s="198">
        <f>ROUND(I232*H232,2)</f>
        <v>0</v>
      </c>
      <c r="K232" s="141"/>
      <c r="L232" s="32"/>
      <c r="M232" s="142" t="s">
        <v>1</v>
      </c>
      <c r="N232" s="143" t="s">
        <v>36</v>
      </c>
      <c r="P232" s="144">
        <f>O232*H232</f>
        <v>0</v>
      </c>
      <c r="Q232" s="144">
        <v>1.4999999999999999E-4</v>
      </c>
      <c r="R232" s="144">
        <f>Q232*H232</f>
        <v>1.0499999999999999E-3</v>
      </c>
      <c r="S232" s="144">
        <v>0</v>
      </c>
      <c r="T232" s="145">
        <f>S232*H232</f>
        <v>0</v>
      </c>
      <c r="AR232" s="146" t="s">
        <v>265</v>
      </c>
      <c r="AT232" s="146" t="s">
        <v>147</v>
      </c>
      <c r="AU232" s="146" t="s">
        <v>81</v>
      </c>
      <c r="AY232" s="17" t="s">
        <v>144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79</v>
      </c>
      <c r="BK232" s="147">
        <f>ROUND(I232*H232,2)</f>
        <v>0</v>
      </c>
      <c r="BL232" s="17" t="s">
        <v>265</v>
      </c>
      <c r="BM232" s="146" t="s">
        <v>1811</v>
      </c>
    </row>
    <row r="233" spans="2:65" s="12" customFormat="1">
      <c r="B233" s="148"/>
      <c r="D233" s="149" t="s">
        <v>153</v>
      </c>
      <c r="E233" s="150" t="s">
        <v>1</v>
      </c>
      <c r="F233" s="151" t="s">
        <v>1399</v>
      </c>
      <c r="H233" s="150" t="s">
        <v>1</v>
      </c>
      <c r="I233" s="152"/>
      <c r="L233" s="148"/>
      <c r="M233" s="153"/>
      <c r="T233" s="154"/>
      <c r="AT233" s="150" t="s">
        <v>153</v>
      </c>
      <c r="AU233" s="150" t="s">
        <v>81</v>
      </c>
      <c r="AV233" s="12" t="s">
        <v>79</v>
      </c>
      <c r="AW233" s="12" t="s">
        <v>28</v>
      </c>
      <c r="AX233" s="12" t="s">
        <v>71</v>
      </c>
      <c r="AY233" s="150" t="s">
        <v>144</v>
      </c>
    </row>
    <row r="234" spans="2:65" s="13" customFormat="1">
      <c r="B234" s="155"/>
      <c r="D234" s="149" t="s">
        <v>153</v>
      </c>
      <c r="E234" s="156" t="s">
        <v>1</v>
      </c>
      <c r="F234" s="157" t="s">
        <v>195</v>
      </c>
      <c r="H234" s="158">
        <v>7</v>
      </c>
      <c r="I234" s="159"/>
      <c r="L234" s="155"/>
      <c r="M234" s="160"/>
      <c r="T234" s="161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79</v>
      </c>
      <c r="AY234" s="156" t="s">
        <v>144</v>
      </c>
    </row>
    <row r="235" spans="2:65" s="1" customFormat="1" ht="24.2" customHeight="1">
      <c r="B235" s="133"/>
      <c r="C235" s="193" t="s">
        <v>308</v>
      </c>
      <c r="D235" s="193" t="s">
        <v>147</v>
      </c>
      <c r="E235" s="194" t="s">
        <v>1404</v>
      </c>
      <c r="F235" s="195" t="s">
        <v>1405</v>
      </c>
      <c r="G235" s="196" t="s">
        <v>491</v>
      </c>
      <c r="H235" s="197"/>
      <c r="I235" s="198"/>
      <c r="J235" s="198">
        <f>ROUND(I235*H235,2)</f>
        <v>0</v>
      </c>
      <c r="K235" s="141"/>
      <c r="L235" s="32"/>
      <c r="M235" s="142" t="s">
        <v>1</v>
      </c>
      <c r="N235" s="143" t="s">
        <v>36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265</v>
      </c>
      <c r="AT235" s="146" t="s">
        <v>147</v>
      </c>
      <c r="AU235" s="146" t="s">
        <v>81</v>
      </c>
      <c r="AY235" s="17" t="s">
        <v>144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7" t="s">
        <v>79</v>
      </c>
      <c r="BK235" s="147">
        <f>ROUND(I235*H235,2)</f>
        <v>0</v>
      </c>
      <c r="BL235" s="17" t="s">
        <v>265</v>
      </c>
      <c r="BM235" s="146" t="s">
        <v>1812</v>
      </c>
    </row>
    <row r="236" spans="2:65" s="11" customFormat="1" ht="22.9" customHeight="1">
      <c r="B236" s="121"/>
      <c r="D236" s="122" t="s">
        <v>70</v>
      </c>
      <c r="E236" s="131" t="s">
        <v>1407</v>
      </c>
      <c r="F236" s="131" t="s">
        <v>1408</v>
      </c>
      <c r="I236" s="124"/>
      <c r="J236" s="132">
        <f>BK236</f>
        <v>0</v>
      </c>
      <c r="L236" s="121"/>
      <c r="M236" s="126"/>
      <c r="P236" s="127">
        <f>SUM(P237:P239)</f>
        <v>0</v>
      </c>
      <c r="R236" s="127">
        <f>SUM(R237:R239)</f>
        <v>0</v>
      </c>
      <c r="T236" s="128">
        <f>SUM(T237:T239)</f>
        <v>0</v>
      </c>
      <c r="AR236" s="122" t="s">
        <v>81</v>
      </c>
      <c r="AT236" s="129" t="s">
        <v>70</v>
      </c>
      <c r="AU236" s="129" t="s">
        <v>79</v>
      </c>
      <c r="AY236" s="122" t="s">
        <v>144</v>
      </c>
      <c r="BK236" s="130">
        <f>SUM(BK237:BK239)</f>
        <v>0</v>
      </c>
    </row>
    <row r="237" spans="2:65" s="1" customFormat="1" ht="24.2" customHeight="1">
      <c r="B237" s="133"/>
      <c r="C237" s="193" t="s">
        <v>315</v>
      </c>
      <c r="D237" s="193" t="s">
        <v>147</v>
      </c>
      <c r="E237" s="194" t="s">
        <v>1409</v>
      </c>
      <c r="F237" s="195" t="s">
        <v>1410</v>
      </c>
      <c r="G237" s="196" t="s">
        <v>349</v>
      </c>
      <c r="H237" s="197">
        <v>1</v>
      </c>
      <c r="I237" s="198"/>
      <c r="J237" s="198">
        <f>ROUND(I237*H237,2)</f>
        <v>0</v>
      </c>
      <c r="K237" s="141"/>
      <c r="L237" s="32"/>
      <c r="M237" s="142" t="s">
        <v>1</v>
      </c>
      <c r="N237" s="143" t="s">
        <v>36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265</v>
      </c>
      <c r="AT237" s="146" t="s">
        <v>147</v>
      </c>
      <c r="AU237" s="146" t="s">
        <v>81</v>
      </c>
      <c r="AY237" s="17" t="s">
        <v>144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7" t="s">
        <v>79</v>
      </c>
      <c r="BK237" s="147">
        <f>ROUND(I237*H237,2)</f>
        <v>0</v>
      </c>
      <c r="BL237" s="17" t="s">
        <v>265</v>
      </c>
      <c r="BM237" s="146" t="s">
        <v>1813</v>
      </c>
    </row>
    <row r="238" spans="2:65" s="1" customFormat="1" ht="21.75" customHeight="1">
      <c r="B238" s="133"/>
      <c r="C238" s="193" t="s">
        <v>321</v>
      </c>
      <c r="D238" s="193" t="s">
        <v>147</v>
      </c>
      <c r="E238" s="194" t="s">
        <v>1412</v>
      </c>
      <c r="F238" s="195" t="s">
        <v>1413</v>
      </c>
      <c r="G238" s="196" t="s">
        <v>279</v>
      </c>
      <c r="H238" s="197">
        <v>9</v>
      </c>
      <c r="I238" s="198"/>
      <c r="J238" s="198">
        <f>ROUND(I238*H238,2)</f>
        <v>0</v>
      </c>
      <c r="K238" s="141"/>
      <c r="L238" s="32"/>
      <c r="M238" s="142" t="s">
        <v>1</v>
      </c>
      <c r="N238" s="143" t="s">
        <v>36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265</v>
      </c>
      <c r="AT238" s="146" t="s">
        <v>147</v>
      </c>
      <c r="AU238" s="146" t="s">
        <v>81</v>
      </c>
      <c r="AY238" s="17" t="s">
        <v>144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7" t="s">
        <v>79</v>
      </c>
      <c r="BK238" s="147">
        <f>ROUND(I238*H238,2)</f>
        <v>0</v>
      </c>
      <c r="BL238" s="17" t="s">
        <v>265</v>
      </c>
      <c r="BM238" s="146" t="s">
        <v>1814</v>
      </c>
    </row>
    <row r="239" spans="2:65" s="1" customFormat="1" ht="24.2" customHeight="1">
      <c r="B239" s="133"/>
      <c r="C239" s="193" t="s">
        <v>326</v>
      </c>
      <c r="D239" s="193" t="s">
        <v>147</v>
      </c>
      <c r="E239" s="194" t="s">
        <v>1415</v>
      </c>
      <c r="F239" s="195" t="s">
        <v>1416</v>
      </c>
      <c r="G239" s="196" t="s">
        <v>491</v>
      </c>
      <c r="H239" s="197"/>
      <c r="I239" s="198"/>
      <c r="J239" s="198">
        <f>ROUND(I239*H239,2)</f>
        <v>0</v>
      </c>
      <c r="K239" s="141"/>
      <c r="L239" s="32"/>
      <c r="M239" s="142" t="s">
        <v>1</v>
      </c>
      <c r="N239" s="143" t="s">
        <v>36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265</v>
      </c>
      <c r="AT239" s="146" t="s">
        <v>147</v>
      </c>
      <c r="AU239" s="146" t="s">
        <v>81</v>
      </c>
      <c r="AY239" s="17" t="s">
        <v>144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7" t="s">
        <v>79</v>
      </c>
      <c r="BK239" s="147">
        <f>ROUND(I239*H239,2)</f>
        <v>0</v>
      </c>
      <c r="BL239" s="17" t="s">
        <v>265</v>
      </c>
      <c r="BM239" s="146" t="s">
        <v>1815</v>
      </c>
    </row>
    <row r="240" spans="2:65" s="11" customFormat="1" ht="22.9" customHeight="1">
      <c r="B240" s="121"/>
      <c r="D240" s="122" t="s">
        <v>70</v>
      </c>
      <c r="E240" s="131" t="s">
        <v>474</v>
      </c>
      <c r="F240" s="131" t="s">
        <v>475</v>
      </c>
      <c r="I240" s="124"/>
      <c r="J240" s="132">
        <f>BK240</f>
        <v>0</v>
      </c>
      <c r="L240" s="121"/>
      <c r="M240" s="126"/>
      <c r="P240" s="127">
        <f>P241</f>
        <v>0</v>
      </c>
      <c r="R240" s="127">
        <f>R241</f>
        <v>8.2400000000000008E-3</v>
      </c>
      <c r="T240" s="128">
        <f>T241</f>
        <v>0</v>
      </c>
      <c r="AR240" s="122" t="s">
        <v>81</v>
      </c>
      <c r="AT240" s="129" t="s">
        <v>70</v>
      </c>
      <c r="AU240" s="129" t="s">
        <v>79</v>
      </c>
      <c r="AY240" s="122" t="s">
        <v>144</v>
      </c>
      <c r="BK240" s="130">
        <f>BK241</f>
        <v>0</v>
      </c>
    </row>
    <row r="241" spans="2:65" s="1" customFormat="1" ht="21.75" customHeight="1">
      <c r="B241" s="133"/>
      <c r="C241" s="134" t="s">
        <v>330</v>
      </c>
      <c r="D241" s="134" t="s">
        <v>147</v>
      </c>
      <c r="E241" s="135" t="s">
        <v>1418</v>
      </c>
      <c r="F241" s="136" t="s">
        <v>1419</v>
      </c>
      <c r="G241" s="137" t="s">
        <v>171</v>
      </c>
      <c r="H241" s="138">
        <v>4</v>
      </c>
      <c r="I241" s="139"/>
      <c r="J241" s="140">
        <f>ROUND(I241*H241,2)</f>
        <v>0</v>
      </c>
      <c r="K241" s="141"/>
      <c r="L241" s="32"/>
      <c r="M241" s="142" t="s">
        <v>1</v>
      </c>
      <c r="N241" s="143" t="s">
        <v>36</v>
      </c>
      <c r="P241" s="144">
        <f>O241*H241</f>
        <v>0</v>
      </c>
      <c r="Q241" s="144">
        <v>2.0600000000000002E-3</v>
      </c>
      <c r="R241" s="144">
        <f>Q241*H241</f>
        <v>8.2400000000000008E-3</v>
      </c>
      <c r="S241" s="144">
        <v>0</v>
      </c>
      <c r="T241" s="145">
        <f>S241*H241</f>
        <v>0</v>
      </c>
      <c r="AR241" s="146" t="s">
        <v>265</v>
      </c>
      <c r="AT241" s="146" t="s">
        <v>147</v>
      </c>
      <c r="AU241" s="146" t="s">
        <v>81</v>
      </c>
      <c r="AY241" s="17" t="s">
        <v>144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7" t="s">
        <v>79</v>
      </c>
      <c r="BK241" s="147">
        <f>ROUND(I241*H241,2)</f>
        <v>0</v>
      </c>
      <c r="BL241" s="17" t="s">
        <v>265</v>
      </c>
      <c r="BM241" s="146" t="s">
        <v>1420</v>
      </c>
    </row>
    <row r="242" spans="2:65" s="11" customFormat="1" ht="22.9" customHeight="1">
      <c r="B242" s="121"/>
      <c r="D242" s="122" t="s">
        <v>70</v>
      </c>
      <c r="E242" s="131" t="s">
        <v>493</v>
      </c>
      <c r="F242" s="131" t="s">
        <v>494</v>
      </c>
      <c r="I242" s="124"/>
      <c r="J242" s="132">
        <f>BK242</f>
        <v>0</v>
      </c>
      <c r="L242" s="121"/>
      <c r="M242" s="126"/>
      <c r="P242" s="127">
        <f>SUM(P243:P342)</f>
        <v>0</v>
      </c>
      <c r="R242" s="127">
        <f>SUM(R243:R342)</f>
        <v>4.190027810000001</v>
      </c>
      <c r="T242" s="128">
        <f>SUM(T243:T342)</f>
        <v>0</v>
      </c>
      <c r="AR242" s="122" t="s">
        <v>81</v>
      </c>
      <c r="AT242" s="129" t="s">
        <v>70</v>
      </c>
      <c r="AU242" s="129" t="s">
        <v>79</v>
      </c>
      <c r="AY242" s="122" t="s">
        <v>144</v>
      </c>
      <c r="BK242" s="130">
        <f>SUM(BK243:BK342)</f>
        <v>0</v>
      </c>
    </row>
    <row r="243" spans="2:65" s="1" customFormat="1" ht="33" customHeight="1">
      <c r="B243" s="133"/>
      <c r="C243" s="134" t="s">
        <v>334</v>
      </c>
      <c r="D243" s="134" t="s">
        <v>147</v>
      </c>
      <c r="E243" s="135" t="s">
        <v>1421</v>
      </c>
      <c r="F243" s="136" t="s">
        <v>1422</v>
      </c>
      <c r="G243" s="137" t="s">
        <v>171</v>
      </c>
      <c r="H243" s="138">
        <v>34.133000000000003</v>
      </c>
      <c r="I243" s="139"/>
      <c r="J243" s="140">
        <f>ROUND(I243*H243,2)</f>
        <v>0</v>
      </c>
      <c r="K243" s="141"/>
      <c r="L243" s="32"/>
      <c r="M243" s="142" t="s">
        <v>1</v>
      </c>
      <c r="N243" s="143" t="s">
        <v>36</v>
      </c>
      <c r="P243" s="144">
        <f>O243*H243</f>
        <v>0</v>
      </c>
      <c r="Q243" s="144">
        <v>3.236E-2</v>
      </c>
      <c r="R243" s="144">
        <f>Q243*H243</f>
        <v>1.10454388</v>
      </c>
      <c r="S243" s="144">
        <v>0</v>
      </c>
      <c r="T243" s="145">
        <f>S243*H243</f>
        <v>0</v>
      </c>
      <c r="AR243" s="146" t="s">
        <v>265</v>
      </c>
      <c r="AT243" s="146" t="s">
        <v>147</v>
      </c>
      <c r="AU243" s="146" t="s">
        <v>81</v>
      </c>
      <c r="AY243" s="17" t="s">
        <v>144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7" t="s">
        <v>79</v>
      </c>
      <c r="BK243" s="147">
        <f>ROUND(I243*H243,2)</f>
        <v>0</v>
      </c>
      <c r="BL243" s="17" t="s">
        <v>265</v>
      </c>
      <c r="BM243" s="146" t="s">
        <v>1423</v>
      </c>
    </row>
    <row r="244" spans="2:65" s="12" customFormat="1">
      <c r="B244" s="148"/>
      <c r="D244" s="149" t="s">
        <v>153</v>
      </c>
      <c r="E244" s="150" t="s">
        <v>1</v>
      </c>
      <c r="F244" s="151" t="s">
        <v>174</v>
      </c>
      <c r="H244" s="150" t="s">
        <v>1</v>
      </c>
      <c r="I244" s="152"/>
      <c r="L244" s="148"/>
      <c r="M244" s="153"/>
      <c r="T244" s="154"/>
      <c r="AT244" s="150" t="s">
        <v>153</v>
      </c>
      <c r="AU244" s="150" t="s">
        <v>81</v>
      </c>
      <c r="AV244" s="12" t="s">
        <v>79</v>
      </c>
      <c r="AW244" s="12" t="s">
        <v>28</v>
      </c>
      <c r="AX244" s="12" t="s">
        <v>71</v>
      </c>
      <c r="AY244" s="150" t="s">
        <v>144</v>
      </c>
    </row>
    <row r="245" spans="2:65" s="13" customFormat="1">
      <c r="B245" s="155"/>
      <c r="D245" s="149" t="s">
        <v>153</v>
      </c>
      <c r="E245" s="156" t="s">
        <v>1</v>
      </c>
      <c r="F245" s="157" t="s">
        <v>1424</v>
      </c>
      <c r="H245" s="158">
        <v>11.138</v>
      </c>
      <c r="I245" s="159"/>
      <c r="L245" s="155"/>
      <c r="M245" s="160"/>
      <c r="T245" s="161"/>
      <c r="AT245" s="156" t="s">
        <v>153</v>
      </c>
      <c r="AU245" s="156" t="s">
        <v>81</v>
      </c>
      <c r="AV245" s="13" t="s">
        <v>81</v>
      </c>
      <c r="AW245" s="13" t="s">
        <v>28</v>
      </c>
      <c r="AX245" s="13" t="s">
        <v>71</v>
      </c>
      <c r="AY245" s="156" t="s">
        <v>144</v>
      </c>
    </row>
    <row r="246" spans="2:65" s="12" customFormat="1">
      <c r="B246" s="148"/>
      <c r="D246" s="149" t="s">
        <v>153</v>
      </c>
      <c r="E246" s="150" t="s">
        <v>1</v>
      </c>
      <c r="F246" s="151" t="s">
        <v>179</v>
      </c>
      <c r="H246" s="150" t="s">
        <v>1</v>
      </c>
      <c r="I246" s="152"/>
      <c r="L246" s="148"/>
      <c r="M246" s="153"/>
      <c r="T246" s="154"/>
      <c r="AT246" s="150" t="s">
        <v>153</v>
      </c>
      <c r="AU246" s="150" t="s">
        <v>81</v>
      </c>
      <c r="AV246" s="12" t="s">
        <v>79</v>
      </c>
      <c r="AW246" s="12" t="s">
        <v>28</v>
      </c>
      <c r="AX246" s="12" t="s">
        <v>71</v>
      </c>
      <c r="AY246" s="150" t="s">
        <v>144</v>
      </c>
    </row>
    <row r="247" spans="2:65" s="13" customFormat="1" ht="22.5">
      <c r="B247" s="155"/>
      <c r="D247" s="149" t="s">
        <v>153</v>
      </c>
      <c r="E247" s="156" t="s">
        <v>1</v>
      </c>
      <c r="F247" s="157" t="s">
        <v>1425</v>
      </c>
      <c r="H247" s="158">
        <v>22.995000000000001</v>
      </c>
      <c r="I247" s="159"/>
      <c r="L247" s="155"/>
      <c r="M247" s="160"/>
      <c r="T247" s="161"/>
      <c r="AT247" s="156" t="s">
        <v>153</v>
      </c>
      <c r="AU247" s="156" t="s">
        <v>81</v>
      </c>
      <c r="AV247" s="13" t="s">
        <v>81</v>
      </c>
      <c r="AW247" s="13" t="s">
        <v>28</v>
      </c>
      <c r="AX247" s="13" t="s">
        <v>71</v>
      </c>
      <c r="AY247" s="156" t="s">
        <v>144</v>
      </c>
    </row>
    <row r="248" spans="2:65" s="15" customFormat="1">
      <c r="B248" s="180"/>
      <c r="D248" s="149" t="s">
        <v>153</v>
      </c>
      <c r="E248" s="181" t="s">
        <v>1</v>
      </c>
      <c r="F248" s="182" t="s">
        <v>182</v>
      </c>
      <c r="H248" s="183">
        <v>34.133000000000003</v>
      </c>
      <c r="I248" s="184"/>
      <c r="L248" s="180"/>
      <c r="M248" s="185"/>
      <c r="T248" s="186"/>
      <c r="AT248" s="181" t="s">
        <v>153</v>
      </c>
      <c r="AU248" s="181" t="s">
        <v>81</v>
      </c>
      <c r="AV248" s="15" t="s">
        <v>151</v>
      </c>
      <c r="AW248" s="15" t="s">
        <v>28</v>
      </c>
      <c r="AX248" s="15" t="s">
        <v>79</v>
      </c>
      <c r="AY248" s="181" t="s">
        <v>144</v>
      </c>
    </row>
    <row r="249" spans="2:65" s="1" customFormat="1" ht="33" customHeight="1">
      <c r="B249" s="133"/>
      <c r="C249" s="134" t="s">
        <v>338</v>
      </c>
      <c r="D249" s="134" t="s">
        <v>147</v>
      </c>
      <c r="E249" s="135" t="s">
        <v>1426</v>
      </c>
      <c r="F249" s="136" t="s">
        <v>1427</v>
      </c>
      <c r="G249" s="137" t="s">
        <v>171</v>
      </c>
      <c r="H249" s="138">
        <v>14.35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36</v>
      </c>
      <c r="P249" s="144">
        <f>O249*H249</f>
        <v>0</v>
      </c>
      <c r="Q249" s="144">
        <v>3.4169999999999999E-2</v>
      </c>
      <c r="R249" s="144">
        <f>Q249*H249</f>
        <v>0.49033949999999998</v>
      </c>
      <c r="S249" s="144">
        <v>0</v>
      </c>
      <c r="T249" s="145">
        <f>S249*H249</f>
        <v>0</v>
      </c>
      <c r="AR249" s="146" t="s">
        <v>265</v>
      </c>
      <c r="AT249" s="146" t="s">
        <v>147</v>
      </c>
      <c r="AU249" s="146" t="s">
        <v>81</v>
      </c>
      <c r="AY249" s="17" t="s">
        <v>144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7" t="s">
        <v>79</v>
      </c>
      <c r="BK249" s="147">
        <f>ROUND(I249*H249,2)</f>
        <v>0</v>
      </c>
      <c r="BL249" s="17" t="s">
        <v>265</v>
      </c>
      <c r="BM249" s="146" t="s">
        <v>1428</v>
      </c>
    </row>
    <row r="250" spans="2:65" s="12" customFormat="1">
      <c r="B250" s="148"/>
      <c r="D250" s="149" t="s">
        <v>153</v>
      </c>
      <c r="E250" s="150" t="s">
        <v>1</v>
      </c>
      <c r="F250" s="151" t="s">
        <v>174</v>
      </c>
      <c r="H250" s="150" t="s">
        <v>1</v>
      </c>
      <c r="I250" s="152"/>
      <c r="L250" s="148"/>
      <c r="M250" s="153"/>
      <c r="T250" s="154"/>
      <c r="AT250" s="150" t="s">
        <v>153</v>
      </c>
      <c r="AU250" s="150" t="s">
        <v>81</v>
      </c>
      <c r="AV250" s="12" t="s">
        <v>79</v>
      </c>
      <c r="AW250" s="12" t="s">
        <v>28</v>
      </c>
      <c r="AX250" s="12" t="s">
        <v>71</v>
      </c>
      <c r="AY250" s="150" t="s">
        <v>144</v>
      </c>
    </row>
    <row r="251" spans="2:65" s="13" customFormat="1">
      <c r="B251" s="155"/>
      <c r="D251" s="149" t="s">
        <v>153</v>
      </c>
      <c r="E251" s="156" t="s">
        <v>1</v>
      </c>
      <c r="F251" s="157" t="s">
        <v>1429</v>
      </c>
      <c r="H251" s="158">
        <v>6.35</v>
      </c>
      <c r="I251" s="159"/>
      <c r="L251" s="155"/>
      <c r="M251" s="160"/>
      <c r="T251" s="161"/>
      <c r="AT251" s="156" t="s">
        <v>153</v>
      </c>
      <c r="AU251" s="156" t="s">
        <v>81</v>
      </c>
      <c r="AV251" s="13" t="s">
        <v>81</v>
      </c>
      <c r="AW251" s="13" t="s">
        <v>28</v>
      </c>
      <c r="AX251" s="13" t="s">
        <v>71</v>
      </c>
      <c r="AY251" s="156" t="s">
        <v>144</v>
      </c>
    </row>
    <row r="252" spans="2:65" s="12" customFormat="1">
      <c r="B252" s="148"/>
      <c r="D252" s="149" t="s">
        <v>153</v>
      </c>
      <c r="E252" s="150" t="s">
        <v>1</v>
      </c>
      <c r="F252" s="151" t="s">
        <v>179</v>
      </c>
      <c r="H252" s="150" t="s">
        <v>1</v>
      </c>
      <c r="I252" s="152"/>
      <c r="L252" s="148"/>
      <c r="M252" s="153"/>
      <c r="T252" s="154"/>
      <c r="AT252" s="150" t="s">
        <v>153</v>
      </c>
      <c r="AU252" s="150" t="s">
        <v>81</v>
      </c>
      <c r="AV252" s="12" t="s">
        <v>79</v>
      </c>
      <c r="AW252" s="12" t="s">
        <v>28</v>
      </c>
      <c r="AX252" s="12" t="s">
        <v>71</v>
      </c>
      <c r="AY252" s="150" t="s">
        <v>144</v>
      </c>
    </row>
    <row r="253" spans="2:65" s="13" customFormat="1">
      <c r="B253" s="155"/>
      <c r="D253" s="149" t="s">
        <v>153</v>
      </c>
      <c r="E253" s="156" t="s">
        <v>1</v>
      </c>
      <c r="F253" s="157" t="s">
        <v>1430</v>
      </c>
      <c r="H253" s="158">
        <v>8</v>
      </c>
      <c r="I253" s="159"/>
      <c r="L253" s="155"/>
      <c r="M253" s="160"/>
      <c r="T253" s="161"/>
      <c r="AT253" s="156" t="s">
        <v>153</v>
      </c>
      <c r="AU253" s="156" t="s">
        <v>81</v>
      </c>
      <c r="AV253" s="13" t="s">
        <v>81</v>
      </c>
      <c r="AW253" s="13" t="s">
        <v>28</v>
      </c>
      <c r="AX253" s="13" t="s">
        <v>71</v>
      </c>
      <c r="AY253" s="156" t="s">
        <v>144</v>
      </c>
    </row>
    <row r="254" spans="2:65" s="15" customFormat="1">
      <c r="B254" s="180"/>
      <c r="D254" s="149" t="s">
        <v>153</v>
      </c>
      <c r="E254" s="181" t="s">
        <v>1</v>
      </c>
      <c r="F254" s="182" t="s">
        <v>182</v>
      </c>
      <c r="H254" s="183">
        <v>14.35</v>
      </c>
      <c r="I254" s="184"/>
      <c r="L254" s="180"/>
      <c r="M254" s="185"/>
      <c r="T254" s="186"/>
      <c r="AT254" s="181" t="s">
        <v>153</v>
      </c>
      <c r="AU254" s="181" t="s">
        <v>81</v>
      </c>
      <c r="AV254" s="15" t="s">
        <v>151</v>
      </c>
      <c r="AW254" s="15" t="s">
        <v>28</v>
      </c>
      <c r="AX254" s="15" t="s">
        <v>79</v>
      </c>
      <c r="AY254" s="181" t="s">
        <v>144</v>
      </c>
    </row>
    <row r="255" spans="2:65" s="1" customFormat="1" ht="33" customHeight="1">
      <c r="B255" s="133"/>
      <c r="C255" s="134" t="s">
        <v>342</v>
      </c>
      <c r="D255" s="134" t="s">
        <v>147</v>
      </c>
      <c r="E255" s="135" t="s">
        <v>1431</v>
      </c>
      <c r="F255" s="136" t="s">
        <v>1432</v>
      </c>
      <c r="G255" s="137" t="s">
        <v>171</v>
      </c>
      <c r="H255" s="138">
        <v>2.25</v>
      </c>
      <c r="I255" s="139"/>
      <c r="J255" s="140">
        <f>ROUND(I255*H255,2)</f>
        <v>0</v>
      </c>
      <c r="K255" s="141"/>
      <c r="L255" s="32"/>
      <c r="M255" s="142" t="s">
        <v>1</v>
      </c>
      <c r="N255" s="143" t="s">
        <v>36</v>
      </c>
      <c r="P255" s="144">
        <f>O255*H255</f>
        <v>0</v>
      </c>
      <c r="Q255" s="144">
        <v>5.9709999999999999E-2</v>
      </c>
      <c r="R255" s="144">
        <f>Q255*H255</f>
        <v>0.13434750000000001</v>
      </c>
      <c r="S255" s="144">
        <v>0</v>
      </c>
      <c r="T255" s="145">
        <f>S255*H255</f>
        <v>0</v>
      </c>
      <c r="AR255" s="146" t="s">
        <v>265</v>
      </c>
      <c r="AT255" s="146" t="s">
        <v>147</v>
      </c>
      <c r="AU255" s="146" t="s">
        <v>81</v>
      </c>
      <c r="AY255" s="17" t="s">
        <v>144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7" t="s">
        <v>79</v>
      </c>
      <c r="BK255" s="147">
        <f>ROUND(I255*H255,2)</f>
        <v>0</v>
      </c>
      <c r="BL255" s="17" t="s">
        <v>265</v>
      </c>
      <c r="BM255" s="146" t="s">
        <v>1433</v>
      </c>
    </row>
    <row r="256" spans="2:65" s="12" customFormat="1">
      <c r="B256" s="148"/>
      <c r="D256" s="149" t="s">
        <v>153</v>
      </c>
      <c r="E256" s="150" t="s">
        <v>1</v>
      </c>
      <c r="F256" s="151" t="s">
        <v>179</v>
      </c>
      <c r="H256" s="150" t="s">
        <v>1</v>
      </c>
      <c r="I256" s="152"/>
      <c r="L256" s="148"/>
      <c r="M256" s="153"/>
      <c r="T256" s="154"/>
      <c r="AT256" s="150" t="s">
        <v>153</v>
      </c>
      <c r="AU256" s="150" t="s">
        <v>81</v>
      </c>
      <c r="AV256" s="12" t="s">
        <v>79</v>
      </c>
      <c r="AW256" s="12" t="s">
        <v>28</v>
      </c>
      <c r="AX256" s="12" t="s">
        <v>71</v>
      </c>
      <c r="AY256" s="150" t="s">
        <v>144</v>
      </c>
    </row>
    <row r="257" spans="2:65" s="13" customFormat="1">
      <c r="B257" s="155"/>
      <c r="D257" s="149" t="s">
        <v>153</v>
      </c>
      <c r="E257" s="156" t="s">
        <v>1</v>
      </c>
      <c r="F257" s="157" t="s">
        <v>1434</v>
      </c>
      <c r="H257" s="158">
        <v>2.25</v>
      </c>
      <c r="I257" s="159"/>
      <c r="L257" s="155"/>
      <c r="M257" s="160"/>
      <c r="T257" s="161"/>
      <c r="AT257" s="156" t="s">
        <v>153</v>
      </c>
      <c r="AU257" s="156" t="s">
        <v>81</v>
      </c>
      <c r="AV257" s="13" t="s">
        <v>81</v>
      </c>
      <c r="AW257" s="13" t="s">
        <v>28</v>
      </c>
      <c r="AX257" s="13" t="s">
        <v>71</v>
      </c>
      <c r="AY257" s="156" t="s">
        <v>144</v>
      </c>
    </row>
    <row r="258" spans="2:65" s="15" customFormat="1">
      <c r="B258" s="180"/>
      <c r="D258" s="149" t="s">
        <v>153</v>
      </c>
      <c r="E258" s="181" t="s">
        <v>1</v>
      </c>
      <c r="F258" s="182" t="s">
        <v>182</v>
      </c>
      <c r="H258" s="183">
        <v>2.25</v>
      </c>
      <c r="I258" s="184"/>
      <c r="L258" s="180"/>
      <c r="M258" s="185"/>
      <c r="T258" s="186"/>
      <c r="AT258" s="181" t="s">
        <v>153</v>
      </c>
      <c r="AU258" s="181" t="s">
        <v>81</v>
      </c>
      <c r="AV258" s="15" t="s">
        <v>151</v>
      </c>
      <c r="AW258" s="15" t="s">
        <v>28</v>
      </c>
      <c r="AX258" s="15" t="s">
        <v>79</v>
      </c>
      <c r="AY258" s="181" t="s">
        <v>144</v>
      </c>
    </row>
    <row r="259" spans="2:65" s="1" customFormat="1" ht="21.75" customHeight="1">
      <c r="B259" s="133"/>
      <c r="C259" s="134" t="s">
        <v>346</v>
      </c>
      <c r="D259" s="134" t="s">
        <v>147</v>
      </c>
      <c r="E259" s="135" t="s">
        <v>1435</v>
      </c>
      <c r="F259" s="136" t="s">
        <v>1436</v>
      </c>
      <c r="G259" s="137" t="s">
        <v>279</v>
      </c>
      <c r="H259" s="138">
        <v>41.4</v>
      </c>
      <c r="I259" s="139"/>
      <c r="J259" s="140">
        <f>ROUND(I259*H259,2)</f>
        <v>0</v>
      </c>
      <c r="K259" s="141"/>
      <c r="L259" s="32"/>
      <c r="M259" s="142" t="s">
        <v>1</v>
      </c>
      <c r="N259" s="143" t="s">
        <v>36</v>
      </c>
      <c r="P259" s="144">
        <f>O259*H259</f>
        <v>0</v>
      </c>
      <c r="Q259" s="144">
        <v>5.1900000000000002E-3</v>
      </c>
      <c r="R259" s="144">
        <f>Q259*H259</f>
        <v>0.214866</v>
      </c>
      <c r="S259" s="144">
        <v>0</v>
      </c>
      <c r="T259" s="145">
        <f>S259*H259</f>
        <v>0</v>
      </c>
      <c r="AR259" s="146" t="s">
        <v>265</v>
      </c>
      <c r="AT259" s="146" t="s">
        <v>147</v>
      </c>
      <c r="AU259" s="146" t="s">
        <v>81</v>
      </c>
      <c r="AY259" s="17" t="s">
        <v>144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79</v>
      </c>
      <c r="BK259" s="147">
        <f>ROUND(I259*H259,2)</f>
        <v>0</v>
      </c>
      <c r="BL259" s="17" t="s">
        <v>265</v>
      </c>
      <c r="BM259" s="146" t="s">
        <v>1437</v>
      </c>
    </row>
    <row r="260" spans="2:65" s="12" customFormat="1">
      <c r="B260" s="148"/>
      <c r="D260" s="149" t="s">
        <v>153</v>
      </c>
      <c r="E260" s="150" t="s">
        <v>1</v>
      </c>
      <c r="F260" s="151" t="s">
        <v>1438</v>
      </c>
      <c r="H260" s="150" t="s">
        <v>1</v>
      </c>
      <c r="I260" s="152"/>
      <c r="L260" s="148"/>
      <c r="M260" s="153"/>
      <c r="T260" s="154"/>
      <c r="AT260" s="150" t="s">
        <v>153</v>
      </c>
      <c r="AU260" s="150" t="s">
        <v>81</v>
      </c>
      <c r="AV260" s="12" t="s">
        <v>79</v>
      </c>
      <c r="AW260" s="12" t="s">
        <v>28</v>
      </c>
      <c r="AX260" s="12" t="s">
        <v>71</v>
      </c>
      <c r="AY260" s="150" t="s">
        <v>144</v>
      </c>
    </row>
    <row r="261" spans="2:65" s="13" customFormat="1">
      <c r="B261" s="155"/>
      <c r="D261" s="149" t="s">
        <v>153</v>
      </c>
      <c r="E261" s="156" t="s">
        <v>1</v>
      </c>
      <c r="F261" s="157" t="s">
        <v>1439</v>
      </c>
      <c r="H261" s="158">
        <v>14.85</v>
      </c>
      <c r="I261" s="159"/>
      <c r="L261" s="155"/>
      <c r="M261" s="160"/>
      <c r="T261" s="161"/>
      <c r="AT261" s="156" t="s">
        <v>153</v>
      </c>
      <c r="AU261" s="156" t="s">
        <v>81</v>
      </c>
      <c r="AV261" s="13" t="s">
        <v>81</v>
      </c>
      <c r="AW261" s="13" t="s">
        <v>28</v>
      </c>
      <c r="AX261" s="13" t="s">
        <v>71</v>
      </c>
      <c r="AY261" s="156" t="s">
        <v>144</v>
      </c>
    </row>
    <row r="262" spans="2:65" s="12" customFormat="1">
      <c r="B262" s="148"/>
      <c r="D262" s="149" t="s">
        <v>153</v>
      </c>
      <c r="E262" s="150" t="s">
        <v>1</v>
      </c>
      <c r="F262" s="151" t="s">
        <v>179</v>
      </c>
      <c r="H262" s="150" t="s">
        <v>1</v>
      </c>
      <c r="I262" s="152"/>
      <c r="L262" s="148"/>
      <c r="M262" s="153"/>
      <c r="T262" s="154"/>
      <c r="AT262" s="150" t="s">
        <v>153</v>
      </c>
      <c r="AU262" s="150" t="s">
        <v>81</v>
      </c>
      <c r="AV262" s="12" t="s">
        <v>79</v>
      </c>
      <c r="AW262" s="12" t="s">
        <v>28</v>
      </c>
      <c r="AX262" s="12" t="s">
        <v>71</v>
      </c>
      <c r="AY262" s="150" t="s">
        <v>144</v>
      </c>
    </row>
    <row r="263" spans="2:65" s="13" customFormat="1">
      <c r="B263" s="155"/>
      <c r="D263" s="149" t="s">
        <v>153</v>
      </c>
      <c r="E263" s="156" t="s">
        <v>1</v>
      </c>
      <c r="F263" s="157" t="s">
        <v>1440</v>
      </c>
      <c r="H263" s="158">
        <v>26.55</v>
      </c>
      <c r="I263" s="159"/>
      <c r="L263" s="155"/>
      <c r="M263" s="160"/>
      <c r="T263" s="161"/>
      <c r="AT263" s="156" t="s">
        <v>153</v>
      </c>
      <c r="AU263" s="156" t="s">
        <v>81</v>
      </c>
      <c r="AV263" s="13" t="s">
        <v>81</v>
      </c>
      <c r="AW263" s="13" t="s">
        <v>28</v>
      </c>
      <c r="AX263" s="13" t="s">
        <v>71</v>
      </c>
      <c r="AY263" s="156" t="s">
        <v>144</v>
      </c>
    </row>
    <row r="264" spans="2:65" s="15" customFormat="1">
      <c r="B264" s="180"/>
      <c r="D264" s="149" t="s">
        <v>153</v>
      </c>
      <c r="E264" s="181" t="s">
        <v>1</v>
      </c>
      <c r="F264" s="182" t="s">
        <v>182</v>
      </c>
      <c r="H264" s="183">
        <v>41.4</v>
      </c>
      <c r="I264" s="184"/>
      <c r="L264" s="180"/>
      <c r="M264" s="185"/>
      <c r="T264" s="186"/>
      <c r="AT264" s="181" t="s">
        <v>153</v>
      </c>
      <c r="AU264" s="181" t="s">
        <v>81</v>
      </c>
      <c r="AV264" s="15" t="s">
        <v>151</v>
      </c>
      <c r="AW264" s="15" t="s">
        <v>28</v>
      </c>
      <c r="AX264" s="15" t="s">
        <v>79</v>
      </c>
      <c r="AY264" s="181" t="s">
        <v>144</v>
      </c>
    </row>
    <row r="265" spans="2:65" s="1" customFormat="1" ht="44.25" customHeight="1">
      <c r="B265" s="133"/>
      <c r="C265" s="134" t="s">
        <v>351</v>
      </c>
      <c r="D265" s="134" t="s">
        <v>147</v>
      </c>
      <c r="E265" s="135" t="s">
        <v>1441</v>
      </c>
      <c r="F265" s="136" t="s">
        <v>1442</v>
      </c>
      <c r="G265" s="137" t="s">
        <v>171</v>
      </c>
      <c r="H265" s="138">
        <v>17.882999999999999</v>
      </c>
      <c r="I265" s="139"/>
      <c r="J265" s="140">
        <f>ROUND(I265*H265,2)</f>
        <v>0</v>
      </c>
      <c r="K265" s="141"/>
      <c r="L265" s="32"/>
      <c r="M265" s="142" t="s">
        <v>1</v>
      </c>
      <c r="N265" s="143" t="s">
        <v>36</v>
      </c>
      <c r="P265" s="144">
        <f>O265*H265</f>
        <v>0</v>
      </c>
      <c r="Q265" s="144">
        <v>1.7809999999999999E-2</v>
      </c>
      <c r="R265" s="144">
        <f>Q265*H265</f>
        <v>0.31849622999999999</v>
      </c>
      <c r="S265" s="144">
        <v>0</v>
      </c>
      <c r="T265" s="145">
        <f>S265*H265</f>
        <v>0</v>
      </c>
      <c r="AR265" s="146" t="s">
        <v>265</v>
      </c>
      <c r="AT265" s="146" t="s">
        <v>147</v>
      </c>
      <c r="AU265" s="146" t="s">
        <v>81</v>
      </c>
      <c r="AY265" s="17" t="s">
        <v>144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7" t="s">
        <v>79</v>
      </c>
      <c r="BK265" s="147">
        <f>ROUND(I265*H265,2)</f>
        <v>0</v>
      </c>
      <c r="BL265" s="17" t="s">
        <v>265</v>
      </c>
      <c r="BM265" s="146" t="s">
        <v>1443</v>
      </c>
    </row>
    <row r="266" spans="2:65" s="12" customFormat="1">
      <c r="B266" s="148"/>
      <c r="D266" s="149" t="s">
        <v>153</v>
      </c>
      <c r="E266" s="150" t="s">
        <v>1</v>
      </c>
      <c r="F266" s="151" t="s">
        <v>174</v>
      </c>
      <c r="H266" s="150" t="s">
        <v>1</v>
      </c>
      <c r="I266" s="152"/>
      <c r="L266" s="148"/>
      <c r="M266" s="153"/>
      <c r="T266" s="154"/>
      <c r="AT266" s="150" t="s">
        <v>153</v>
      </c>
      <c r="AU266" s="150" t="s">
        <v>81</v>
      </c>
      <c r="AV266" s="12" t="s">
        <v>79</v>
      </c>
      <c r="AW266" s="12" t="s">
        <v>28</v>
      </c>
      <c r="AX266" s="12" t="s">
        <v>71</v>
      </c>
      <c r="AY266" s="150" t="s">
        <v>144</v>
      </c>
    </row>
    <row r="267" spans="2:65" s="13" customFormat="1">
      <c r="B267" s="155"/>
      <c r="D267" s="149" t="s">
        <v>153</v>
      </c>
      <c r="E267" s="156" t="s">
        <v>1</v>
      </c>
      <c r="F267" s="157" t="s">
        <v>1444</v>
      </c>
      <c r="H267" s="158">
        <v>12.263</v>
      </c>
      <c r="I267" s="159"/>
      <c r="L267" s="155"/>
      <c r="M267" s="160"/>
      <c r="T267" s="161"/>
      <c r="AT267" s="156" t="s">
        <v>153</v>
      </c>
      <c r="AU267" s="156" t="s">
        <v>81</v>
      </c>
      <c r="AV267" s="13" t="s">
        <v>81</v>
      </c>
      <c r="AW267" s="13" t="s">
        <v>28</v>
      </c>
      <c r="AX267" s="13" t="s">
        <v>71</v>
      </c>
      <c r="AY267" s="156" t="s">
        <v>144</v>
      </c>
    </row>
    <row r="268" spans="2:65" s="12" customFormat="1">
      <c r="B268" s="148"/>
      <c r="D268" s="149" t="s">
        <v>153</v>
      </c>
      <c r="E268" s="150" t="s">
        <v>1</v>
      </c>
      <c r="F268" s="151" t="s">
        <v>179</v>
      </c>
      <c r="H268" s="150" t="s">
        <v>1</v>
      </c>
      <c r="I268" s="152"/>
      <c r="L268" s="148"/>
      <c r="M268" s="153"/>
      <c r="T268" s="154"/>
      <c r="AT268" s="150" t="s">
        <v>153</v>
      </c>
      <c r="AU268" s="150" t="s">
        <v>81</v>
      </c>
      <c r="AV268" s="12" t="s">
        <v>79</v>
      </c>
      <c r="AW268" s="12" t="s">
        <v>28</v>
      </c>
      <c r="AX268" s="12" t="s">
        <v>71</v>
      </c>
      <c r="AY268" s="150" t="s">
        <v>144</v>
      </c>
    </row>
    <row r="269" spans="2:65" s="13" customFormat="1">
      <c r="B269" s="155"/>
      <c r="D269" s="149" t="s">
        <v>153</v>
      </c>
      <c r="E269" s="156" t="s">
        <v>1</v>
      </c>
      <c r="F269" s="157" t="s">
        <v>1445</v>
      </c>
      <c r="H269" s="158">
        <v>5.62</v>
      </c>
      <c r="I269" s="159"/>
      <c r="L269" s="155"/>
      <c r="M269" s="160"/>
      <c r="T269" s="161"/>
      <c r="AT269" s="156" t="s">
        <v>153</v>
      </c>
      <c r="AU269" s="156" t="s">
        <v>81</v>
      </c>
      <c r="AV269" s="13" t="s">
        <v>81</v>
      </c>
      <c r="AW269" s="13" t="s">
        <v>28</v>
      </c>
      <c r="AX269" s="13" t="s">
        <v>71</v>
      </c>
      <c r="AY269" s="156" t="s">
        <v>144</v>
      </c>
    </row>
    <row r="270" spans="2:65" s="15" customFormat="1">
      <c r="B270" s="180"/>
      <c r="D270" s="149" t="s">
        <v>153</v>
      </c>
      <c r="E270" s="181" t="s">
        <v>1</v>
      </c>
      <c r="F270" s="182" t="s">
        <v>182</v>
      </c>
      <c r="H270" s="183">
        <v>17.882999999999999</v>
      </c>
      <c r="I270" s="184"/>
      <c r="L270" s="180"/>
      <c r="M270" s="185"/>
      <c r="T270" s="186"/>
      <c r="AT270" s="181" t="s">
        <v>153</v>
      </c>
      <c r="AU270" s="181" t="s">
        <v>81</v>
      </c>
      <c r="AV270" s="15" t="s">
        <v>151</v>
      </c>
      <c r="AW270" s="15" t="s">
        <v>28</v>
      </c>
      <c r="AX270" s="15" t="s">
        <v>79</v>
      </c>
      <c r="AY270" s="181" t="s">
        <v>144</v>
      </c>
    </row>
    <row r="271" spans="2:65" s="1" customFormat="1" ht="44.25" customHeight="1">
      <c r="B271" s="133"/>
      <c r="C271" s="134" t="s">
        <v>355</v>
      </c>
      <c r="D271" s="134" t="s">
        <v>147</v>
      </c>
      <c r="E271" s="135" t="s">
        <v>1446</v>
      </c>
      <c r="F271" s="136" t="s">
        <v>1447</v>
      </c>
      <c r="G271" s="137" t="s">
        <v>171</v>
      </c>
      <c r="H271" s="138">
        <v>8.06</v>
      </c>
      <c r="I271" s="139"/>
      <c r="J271" s="140">
        <f>ROUND(I271*H271,2)</f>
        <v>0</v>
      </c>
      <c r="K271" s="141"/>
      <c r="L271" s="32"/>
      <c r="M271" s="142" t="s">
        <v>1</v>
      </c>
      <c r="N271" s="143" t="s">
        <v>36</v>
      </c>
      <c r="P271" s="144">
        <f>O271*H271</f>
        <v>0</v>
      </c>
      <c r="Q271" s="144">
        <v>3.0720000000000001E-2</v>
      </c>
      <c r="R271" s="144">
        <f>Q271*H271</f>
        <v>0.24760320000000002</v>
      </c>
      <c r="S271" s="144">
        <v>0</v>
      </c>
      <c r="T271" s="145">
        <f>S271*H271</f>
        <v>0</v>
      </c>
      <c r="AR271" s="146" t="s">
        <v>265</v>
      </c>
      <c r="AT271" s="146" t="s">
        <v>147</v>
      </c>
      <c r="AU271" s="146" t="s">
        <v>81</v>
      </c>
      <c r="AY271" s="17" t="s">
        <v>144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79</v>
      </c>
      <c r="BK271" s="147">
        <f>ROUND(I271*H271,2)</f>
        <v>0</v>
      </c>
      <c r="BL271" s="17" t="s">
        <v>265</v>
      </c>
      <c r="BM271" s="146" t="s">
        <v>1448</v>
      </c>
    </row>
    <row r="272" spans="2:65" s="12" customFormat="1">
      <c r="B272" s="148"/>
      <c r="D272" s="149" t="s">
        <v>153</v>
      </c>
      <c r="E272" s="150" t="s">
        <v>1</v>
      </c>
      <c r="F272" s="151" t="s">
        <v>174</v>
      </c>
      <c r="H272" s="150" t="s">
        <v>1</v>
      </c>
      <c r="I272" s="152"/>
      <c r="L272" s="148"/>
      <c r="M272" s="153"/>
      <c r="T272" s="154"/>
      <c r="AT272" s="150" t="s">
        <v>153</v>
      </c>
      <c r="AU272" s="150" t="s">
        <v>81</v>
      </c>
      <c r="AV272" s="12" t="s">
        <v>79</v>
      </c>
      <c r="AW272" s="12" t="s">
        <v>28</v>
      </c>
      <c r="AX272" s="12" t="s">
        <v>71</v>
      </c>
      <c r="AY272" s="150" t="s">
        <v>144</v>
      </c>
    </row>
    <row r="273" spans="2:65" s="13" customFormat="1">
      <c r="B273" s="155"/>
      <c r="D273" s="149" t="s">
        <v>153</v>
      </c>
      <c r="E273" s="156" t="s">
        <v>1</v>
      </c>
      <c r="F273" s="157" t="s">
        <v>1449</v>
      </c>
      <c r="H273" s="158">
        <v>3.64</v>
      </c>
      <c r="I273" s="159"/>
      <c r="L273" s="155"/>
      <c r="M273" s="160"/>
      <c r="T273" s="161"/>
      <c r="AT273" s="156" t="s">
        <v>153</v>
      </c>
      <c r="AU273" s="156" t="s">
        <v>81</v>
      </c>
      <c r="AV273" s="13" t="s">
        <v>81</v>
      </c>
      <c r="AW273" s="13" t="s">
        <v>28</v>
      </c>
      <c r="AX273" s="13" t="s">
        <v>71</v>
      </c>
      <c r="AY273" s="156" t="s">
        <v>144</v>
      </c>
    </row>
    <row r="274" spans="2:65" s="12" customFormat="1">
      <c r="B274" s="148"/>
      <c r="D274" s="149" t="s">
        <v>153</v>
      </c>
      <c r="E274" s="150" t="s">
        <v>1</v>
      </c>
      <c r="F274" s="151" t="s">
        <v>179</v>
      </c>
      <c r="H274" s="150" t="s">
        <v>1</v>
      </c>
      <c r="I274" s="152"/>
      <c r="L274" s="148"/>
      <c r="M274" s="153"/>
      <c r="T274" s="154"/>
      <c r="AT274" s="150" t="s">
        <v>153</v>
      </c>
      <c r="AU274" s="150" t="s">
        <v>81</v>
      </c>
      <c r="AV274" s="12" t="s">
        <v>79</v>
      </c>
      <c r="AW274" s="12" t="s">
        <v>28</v>
      </c>
      <c r="AX274" s="12" t="s">
        <v>71</v>
      </c>
      <c r="AY274" s="150" t="s">
        <v>144</v>
      </c>
    </row>
    <row r="275" spans="2:65" s="13" customFormat="1">
      <c r="B275" s="155"/>
      <c r="D275" s="149" t="s">
        <v>153</v>
      </c>
      <c r="E275" s="156" t="s">
        <v>1</v>
      </c>
      <c r="F275" s="157" t="s">
        <v>1450</v>
      </c>
      <c r="H275" s="158">
        <v>4.42</v>
      </c>
      <c r="I275" s="159"/>
      <c r="L275" s="155"/>
      <c r="M275" s="160"/>
      <c r="T275" s="161"/>
      <c r="AT275" s="156" t="s">
        <v>153</v>
      </c>
      <c r="AU275" s="156" t="s">
        <v>81</v>
      </c>
      <c r="AV275" s="13" t="s">
        <v>81</v>
      </c>
      <c r="AW275" s="13" t="s">
        <v>28</v>
      </c>
      <c r="AX275" s="13" t="s">
        <v>71</v>
      </c>
      <c r="AY275" s="156" t="s">
        <v>144</v>
      </c>
    </row>
    <row r="276" spans="2:65" s="15" customFormat="1">
      <c r="B276" s="180"/>
      <c r="D276" s="149" t="s">
        <v>153</v>
      </c>
      <c r="E276" s="181" t="s">
        <v>1</v>
      </c>
      <c r="F276" s="182" t="s">
        <v>182</v>
      </c>
      <c r="H276" s="183">
        <v>8.06</v>
      </c>
      <c r="I276" s="184"/>
      <c r="L276" s="180"/>
      <c r="M276" s="185"/>
      <c r="T276" s="186"/>
      <c r="AT276" s="181" t="s">
        <v>153</v>
      </c>
      <c r="AU276" s="181" t="s">
        <v>81</v>
      </c>
      <c r="AV276" s="15" t="s">
        <v>151</v>
      </c>
      <c r="AW276" s="15" t="s">
        <v>28</v>
      </c>
      <c r="AX276" s="15" t="s">
        <v>79</v>
      </c>
      <c r="AY276" s="181" t="s">
        <v>144</v>
      </c>
    </row>
    <row r="277" spans="2:65" s="1" customFormat="1" ht="24.2" customHeight="1">
      <c r="B277" s="133"/>
      <c r="C277" s="134" t="s">
        <v>360</v>
      </c>
      <c r="D277" s="134" t="s">
        <v>147</v>
      </c>
      <c r="E277" s="135" t="s">
        <v>1451</v>
      </c>
      <c r="F277" s="136" t="s">
        <v>1452</v>
      </c>
      <c r="G277" s="137" t="s">
        <v>171</v>
      </c>
      <c r="H277" s="138">
        <v>5.89</v>
      </c>
      <c r="I277" s="139"/>
      <c r="J277" s="140">
        <f>ROUND(I277*H277,2)</f>
        <v>0</v>
      </c>
      <c r="K277" s="141"/>
      <c r="L277" s="32"/>
      <c r="M277" s="142" t="s">
        <v>1</v>
      </c>
      <c r="N277" s="143" t="s">
        <v>36</v>
      </c>
      <c r="P277" s="144">
        <f>O277*H277</f>
        <v>0</v>
      </c>
      <c r="Q277" s="144">
        <v>1.259E-2</v>
      </c>
      <c r="R277" s="144">
        <f>Q277*H277</f>
        <v>7.4155100000000002E-2</v>
      </c>
      <c r="S277" s="144">
        <v>0</v>
      </c>
      <c r="T277" s="145">
        <f>S277*H277</f>
        <v>0</v>
      </c>
      <c r="AR277" s="146" t="s">
        <v>265</v>
      </c>
      <c r="AT277" s="146" t="s">
        <v>147</v>
      </c>
      <c r="AU277" s="146" t="s">
        <v>81</v>
      </c>
      <c r="AY277" s="17" t="s">
        <v>144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7" t="s">
        <v>79</v>
      </c>
      <c r="BK277" s="147">
        <f>ROUND(I277*H277,2)</f>
        <v>0</v>
      </c>
      <c r="BL277" s="17" t="s">
        <v>265</v>
      </c>
      <c r="BM277" s="146" t="s">
        <v>1453</v>
      </c>
    </row>
    <row r="278" spans="2:65" s="12" customFormat="1">
      <c r="B278" s="148"/>
      <c r="D278" s="149" t="s">
        <v>153</v>
      </c>
      <c r="E278" s="150" t="s">
        <v>1</v>
      </c>
      <c r="F278" s="151" t="s">
        <v>174</v>
      </c>
      <c r="H278" s="150" t="s">
        <v>1</v>
      </c>
      <c r="I278" s="152"/>
      <c r="L278" s="148"/>
      <c r="M278" s="153"/>
      <c r="T278" s="154"/>
      <c r="AT278" s="150" t="s">
        <v>153</v>
      </c>
      <c r="AU278" s="150" t="s">
        <v>81</v>
      </c>
      <c r="AV278" s="12" t="s">
        <v>79</v>
      </c>
      <c r="AW278" s="12" t="s">
        <v>28</v>
      </c>
      <c r="AX278" s="12" t="s">
        <v>71</v>
      </c>
      <c r="AY278" s="150" t="s">
        <v>144</v>
      </c>
    </row>
    <row r="279" spans="2:65" s="12" customFormat="1">
      <c r="B279" s="148"/>
      <c r="D279" s="149" t="s">
        <v>153</v>
      </c>
      <c r="E279" s="150" t="s">
        <v>1</v>
      </c>
      <c r="F279" s="151" t="s">
        <v>270</v>
      </c>
      <c r="H279" s="150" t="s">
        <v>1</v>
      </c>
      <c r="I279" s="152"/>
      <c r="L279" s="148"/>
      <c r="M279" s="153"/>
      <c r="T279" s="154"/>
      <c r="AT279" s="150" t="s">
        <v>153</v>
      </c>
      <c r="AU279" s="150" t="s">
        <v>81</v>
      </c>
      <c r="AV279" s="12" t="s">
        <v>79</v>
      </c>
      <c r="AW279" s="12" t="s">
        <v>28</v>
      </c>
      <c r="AX279" s="12" t="s">
        <v>71</v>
      </c>
      <c r="AY279" s="150" t="s">
        <v>144</v>
      </c>
    </row>
    <row r="280" spans="2:65" s="13" customFormat="1">
      <c r="B280" s="155"/>
      <c r="D280" s="149" t="s">
        <v>153</v>
      </c>
      <c r="E280" s="156" t="s">
        <v>1</v>
      </c>
      <c r="F280" s="157" t="s">
        <v>1454</v>
      </c>
      <c r="H280" s="158">
        <v>2.65</v>
      </c>
      <c r="I280" s="159"/>
      <c r="L280" s="155"/>
      <c r="M280" s="160"/>
      <c r="T280" s="161"/>
      <c r="AT280" s="156" t="s">
        <v>153</v>
      </c>
      <c r="AU280" s="156" t="s">
        <v>81</v>
      </c>
      <c r="AV280" s="13" t="s">
        <v>81</v>
      </c>
      <c r="AW280" s="13" t="s">
        <v>28</v>
      </c>
      <c r="AX280" s="13" t="s">
        <v>71</v>
      </c>
      <c r="AY280" s="156" t="s">
        <v>144</v>
      </c>
    </row>
    <row r="281" spans="2:65" s="14" customFormat="1">
      <c r="B281" s="173"/>
      <c r="D281" s="149" t="s">
        <v>153</v>
      </c>
      <c r="E281" s="174" t="s">
        <v>1</v>
      </c>
      <c r="F281" s="175" t="s">
        <v>178</v>
      </c>
      <c r="H281" s="176">
        <v>2.65</v>
      </c>
      <c r="I281" s="177"/>
      <c r="L281" s="173"/>
      <c r="M281" s="178"/>
      <c r="T281" s="179"/>
      <c r="AT281" s="174" t="s">
        <v>153</v>
      </c>
      <c r="AU281" s="174" t="s">
        <v>81</v>
      </c>
      <c r="AV281" s="14" t="s">
        <v>145</v>
      </c>
      <c r="AW281" s="14" t="s">
        <v>28</v>
      </c>
      <c r="AX281" s="14" t="s">
        <v>71</v>
      </c>
      <c r="AY281" s="174" t="s">
        <v>144</v>
      </c>
    </row>
    <row r="282" spans="2:65" s="12" customFormat="1">
      <c r="B282" s="148"/>
      <c r="D282" s="149" t="s">
        <v>153</v>
      </c>
      <c r="E282" s="150" t="s">
        <v>1</v>
      </c>
      <c r="F282" s="151" t="s">
        <v>179</v>
      </c>
      <c r="H282" s="150" t="s">
        <v>1</v>
      </c>
      <c r="I282" s="152"/>
      <c r="L282" s="148"/>
      <c r="M282" s="153"/>
      <c r="T282" s="154"/>
      <c r="AT282" s="150" t="s">
        <v>153</v>
      </c>
      <c r="AU282" s="150" t="s">
        <v>81</v>
      </c>
      <c r="AV282" s="12" t="s">
        <v>79</v>
      </c>
      <c r="AW282" s="12" t="s">
        <v>28</v>
      </c>
      <c r="AX282" s="12" t="s">
        <v>71</v>
      </c>
      <c r="AY282" s="150" t="s">
        <v>144</v>
      </c>
    </row>
    <row r="283" spans="2:65" s="12" customFormat="1">
      <c r="B283" s="148"/>
      <c r="D283" s="149" t="s">
        <v>153</v>
      </c>
      <c r="E283" s="150" t="s">
        <v>1</v>
      </c>
      <c r="F283" s="151" t="s">
        <v>272</v>
      </c>
      <c r="H283" s="150" t="s">
        <v>1</v>
      </c>
      <c r="I283" s="152"/>
      <c r="L283" s="148"/>
      <c r="M283" s="153"/>
      <c r="T283" s="154"/>
      <c r="AT283" s="150" t="s">
        <v>153</v>
      </c>
      <c r="AU283" s="150" t="s">
        <v>81</v>
      </c>
      <c r="AV283" s="12" t="s">
        <v>79</v>
      </c>
      <c r="AW283" s="12" t="s">
        <v>28</v>
      </c>
      <c r="AX283" s="12" t="s">
        <v>71</v>
      </c>
      <c r="AY283" s="150" t="s">
        <v>144</v>
      </c>
    </row>
    <row r="284" spans="2:65" s="13" customFormat="1">
      <c r="B284" s="155"/>
      <c r="D284" s="149" t="s">
        <v>153</v>
      </c>
      <c r="E284" s="156" t="s">
        <v>1</v>
      </c>
      <c r="F284" s="157" t="s">
        <v>1455</v>
      </c>
      <c r="H284" s="158">
        <v>3.24</v>
      </c>
      <c r="I284" s="159"/>
      <c r="L284" s="155"/>
      <c r="M284" s="160"/>
      <c r="T284" s="161"/>
      <c r="AT284" s="156" t="s">
        <v>153</v>
      </c>
      <c r="AU284" s="156" t="s">
        <v>81</v>
      </c>
      <c r="AV284" s="13" t="s">
        <v>81</v>
      </c>
      <c r="AW284" s="13" t="s">
        <v>28</v>
      </c>
      <c r="AX284" s="13" t="s">
        <v>71</v>
      </c>
      <c r="AY284" s="156" t="s">
        <v>144</v>
      </c>
    </row>
    <row r="285" spans="2:65" s="14" customFormat="1">
      <c r="B285" s="173"/>
      <c r="D285" s="149" t="s">
        <v>153</v>
      </c>
      <c r="E285" s="174" t="s">
        <v>1</v>
      </c>
      <c r="F285" s="175" t="s">
        <v>178</v>
      </c>
      <c r="H285" s="176">
        <v>3.24</v>
      </c>
      <c r="I285" s="177"/>
      <c r="L285" s="173"/>
      <c r="M285" s="178"/>
      <c r="T285" s="179"/>
      <c r="AT285" s="174" t="s">
        <v>153</v>
      </c>
      <c r="AU285" s="174" t="s">
        <v>81</v>
      </c>
      <c r="AV285" s="14" t="s">
        <v>145</v>
      </c>
      <c r="AW285" s="14" t="s">
        <v>28</v>
      </c>
      <c r="AX285" s="14" t="s">
        <v>71</v>
      </c>
      <c r="AY285" s="174" t="s">
        <v>144</v>
      </c>
    </row>
    <row r="286" spans="2:65" s="15" customFormat="1">
      <c r="B286" s="180"/>
      <c r="D286" s="149" t="s">
        <v>153</v>
      </c>
      <c r="E286" s="181" t="s">
        <v>1</v>
      </c>
      <c r="F286" s="182" t="s">
        <v>182</v>
      </c>
      <c r="H286" s="183">
        <v>5.89</v>
      </c>
      <c r="I286" s="184"/>
      <c r="L286" s="180"/>
      <c r="M286" s="185"/>
      <c r="T286" s="186"/>
      <c r="AT286" s="181" t="s">
        <v>153</v>
      </c>
      <c r="AU286" s="181" t="s">
        <v>81</v>
      </c>
      <c r="AV286" s="15" t="s">
        <v>151</v>
      </c>
      <c r="AW286" s="15" t="s">
        <v>28</v>
      </c>
      <c r="AX286" s="15" t="s">
        <v>79</v>
      </c>
      <c r="AY286" s="181" t="s">
        <v>144</v>
      </c>
    </row>
    <row r="287" spans="2:65" s="1" customFormat="1" ht="16.5" customHeight="1">
      <c r="B287" s="133"/>
      <c r="C287" s="134" t="s">
        <v>364</v>
      </c>
      <c r="D287" s="134" t="s">
        <v>147</v>
      </c>
      <c r="E287" s="135" t="s">
        <v>1456</v>
      </c>
      <c r="F287" s="136" t="s">
        <v>1457</v>
      </c>
      <c r="G287" s="137" t="s">
        <v>171</v>
      </c>
      <c r="H287" s="138">
        <v>6.3579999999999997</v>
      </c>
      <c r="I287" s="139"/>
      <c r="J287" s="140">
        <f>ROUND(I287*H287,2)</f>
        <v>0</v>
      </c>
      <c r="K287" s="141"/>
      <c r="L287" s="32"/>
      <c r="M287" s="142" t="s">
        <v>1</v>
      </c>
      <c r="N287" s="143" t="s">
        <v>36</v>
      </c>
      <c r="P287" s="144">
        <f>O287*H287</f>
        <v>0</v>
      </c>
      <c r="Q287" s="144">
        <v>1E-4</v>
      </c>
      <c r="R287" s="144">
        <f>Q287*H287</f>
        <v>6.3579999999999995E-4</v>
      </c>
      <c r="S287" s="144">
        <v>0</v>
      </c>
      <c r="T287" s="145">
        <f>S287*H287</f>
        <v>0</v>
      </c>
      <c r="AR287" s="146" t="s">
        <v>265</v>
      </c>
      <c r="AT287" s="146" t="s">
        <v>147</v>
      </c>
      <c r="AU287" s="146" t="s">
        <v>81</v>
      </c>
      <c r="AY287" s="17" t="s">
        <v>144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79</v>
      </c>
      <c r="BK287" s="147">
        <f>ROUND(I287*H287,2)</f>
        <v>0</v>
      </c>
      <c r="BL287" s="17" t="s">
        <v>265</v>
      </c>
      <c r="BM287" s="146" t="s">
        <v>1458</v>
      </c>
    </row>
    <row r="288" spans="2:65" s="13" customFormat="1">
      <c r="B288" s="155"/>
      <c r="D288" s="149" t="s">
        <v>153</v>
      </c>
      <c r="E288" s="156" t="s">
        <v>1</v>
      </c>
      <c r="F288" s="157" t="s">
        <v>1459</v>
      </c>
      <c r="H288" s="158">
        <v>6.3579999999999997</v>
      </c>
      <c r="I288" s="159"/>
      <c r="L288" s="155"/>
      <c r="M288" s="160"/>
      <c r="T288" s="161"/>
      <c r="AT288" s="156" t="s">
        <v>153</v>
      </c>
      <c r="AU288" s="156" t="s">
        <v>81</v>
      </c>
      <c r="AV288" s="13" t="s">
        <v>81</v>
      </c>
      <c r="AW288" s="13" t="s">
        <v>28</v>
      </c>
      <c r="AX288" s="13" t="s">
        <v>79</v>
      </c>
      <c r="AY288" s="156" t="s">
        <v>144</v>
      </c>
    </row>
    <row r="289" spans="2:65" s="1" customFormat="1" ht="21.75" customHeight="1">
      <c r="B289" s="133"/>
      <c r="C289" s="134" t="s">
        <v>372</v>
      </c>
      <c r="D289" s="134" t="s">
        <v>147</v>
      </c>
      <c r="E289" s="135" t="s">
        <v>1460</v>
      </c>
      <c r="F289" s="136" t="s">
        <v>1461</v>
      </c>
      <c r="G289" s="137" t="s">
        <v>171</v>
      </c>
      <c r="H289" s="138">
        <v>6.3579999999999997</v>
      </c>
      <c r="I289" s="139"/>
      <c r="J289" s="140">
        <f>ROUND(I289*H289,2)</f>
        <v>0</v>
      </c>
      <c r="K289" s="141"/>
      <c r="L289" s="32"/>
      <c r="M289" s="142" t="s">
        <v>1</v>
      </c>
      <c r="N289" s="143" t="s">
        <v>36</v>
      </c>
      <c r="P289" s="144">
        <f>O289*H289</f>
        <v>0</v>
      </c>
      <c r="Q289" s="144">
        <v>6.9999999999999999E-4</v>
      </c>
      <c r="R289" s="144">
        <f>Q289*H289</f>
        <v>4.4505999999999999E-3</v>
      </c>
      <c r="S289" s="144">
        <v>0</v>
      </c>
      <c r="T289" s="145">
        <f>S289*H289</f>
        <v>0</v>
      </c>
      <c r="AR289" s="146" t="s">
        <v>265</v>
      </c>
      <c r="AT289" s="146" t="s">
        <v>147</v>
      </c>
      <c r="AU289" s="146" t="s">
        <v>81</v>
      </c>
      <c r="AY289" s="17" t="s">
        <v>144</v>
      </c>
      <c r="BE289" s="147">
        <f>IF(N289="základní",J289,0)</f>
        <v>0</v>
      </c>
      <c r="BF289" s="147">
        <f>IF(N289="snížená",J289,0)</f>
        <v>0</v>
      </c>
      <c r="BG289" s="147">
        <f>IF(N289="zákl. přenesená",J289,0)</f>
        <v>0</v>
      </c>
      <c r="BH289" s="147">
        <f>IF(N289="sníž. přenesená",J289,0)</f>
        <v>0</v>
      </c>
      <c r="BI289" s="147">
        <f>IF(N289="nulová",J289,0)</f>
        <v>0</v>
      </c>
      <c r="BJ289" s="17" t="s">
        <v>79</v>
      </c>
      <c r="BK289" s="147">
        <f>ROUND(I289*H289,2)</f>
        <v>0</v>
      </c>
      <c r="BL289" s="17" t="s">
        <v>265</v>
      </c>
      <c r="BM289" s="146" t="s">
        <v>1462</v>
      </c>
    </row>
    <row r="290" spans="2:65" s="1" customFormat="1" ht="21.75" customHeight="1">
      <c r="B290" s="133"/>
      <c r="C290" s="134" t="s">
        <v>377</v>
      </c>
      <c r="D290" s="134" t="s">
        <v>147</v>
      </c>
      <c r="E290" s="135" t="s">
        <v>1463</v>
      </c>
      <c r="F290" s="136" t="s">
        <v>1464</v>
      </c>
      <c r="G290" s="137" t="s">
        <v>279</v>
      </c>
      <c r="H290" s="138">
        <v>1.17</v>
      </c>
      <c r="I290" s="139"/>
      <c r="J290" s="140">
        <f>ROUND(I290*H290,2)</f>
        <v>0</v>
      </c>
      <c r="K290" s="141"/>
      <c r="L290" s="32"/>
      <c r="M290" s="142" t="s">
        <v>1</v>
      </c>
      <c r="N290" s="143" t="s">
        <v>36</v>
      </c>
      <c r="P290" s="144">
        <f>O290*H290</f>
        <v>0</v>
      </c>
      <c r="Q290" s="144">
        <v>5.1500000000000001E-3</v>
      </c>
      <c r="R290" s="144">
        <f>Q290*H290</f>
        <v>6.0254999999999996E-3</v>
      </c>
      <c r="S290" s="144">
        <v>0</v>
      </c>
      <c r="T290" s="145">
        <f>S290*H290</f>
        <v>0</v>
      </c>
      <c r="AR290" s="146" t="s">
        <v>265</v>
      </c>
      <c r="AT290" s="146" t="s">
        <v>147</v>
      </c>
      <c r="AU290" s="146" t="s">
        <v>81</v>
      </c>
      <c r="AY290" s="17" t="s">
        <v>144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7" t="s">
        <v>79</v>
      </c>
      <c r="BK290" s="147">
        <f>ROUND(I290*H290,2)</f>
        <v>0</v>
      </c>
      <c r="BL290" s="17" t="s">
        <v>265</v>
      </c>
      <c r="BM290" s="146" t="s">
        <v>1465</v>
      </c>
    </row>
    <row r="291" spans="2:65" s="12" customFormat="1">
      <c r="B291" s="148"/>
      <c r="D291" s="149" t="s">
        <v>153</v>
      </c>
      <c r="E291" s="150" t="s">
        <v>1</v>
      </c>
      <c r="F291" s="151" t="s">
        <v>1466</v>
      </c>
      <c r="H291" s="150" t="s">
        <v>1</v>
      </c>
      <c r="I291" s="152"/>
      <c r="L291" s="148"/>
      <c r="M291" s="153"/>
      <c r="T291" s="154"/>
      <c r="AT291" s="150" t="s">
        <v>153</v>
      </c>
      <c r="AU291" s="150" t="s">
        <v>81</v>
      </c>
      <c r="AV291" s="12" t="s">
        <v>79</v>
      </c>
      <c r="AW291" s="12" t="s">
        <v>28</v>
      </c>
      <c r="AX291" s="12" t="s">
        <v>71</v>
      </c>
      <c r="AY291" s="150" t="s">
        <v>144</v>
      </c>
    </row>
    <row r="292" spans="2:65" s="13" customFormat="1">
      <c r="B292" s="155"/>
      <c r="D292" s="149" t="s">
        <v>153</v>
      </c>
      <c r="E292" s="156" t="s">
        <v>1</v>
      </c>
      <c r="F292" s="157" t="s">
        <v>1467</v>
      </c>
      <c r="H292" s="158">
        <v>1.17</v>
      </c>
      <c r="I292" s="159"/>
      <c r="L292" s="155"/>
      <c r="M292" s="160"/>
      <c r="T292" s="161"/>
      <c r="AT292" s="156" t="s">
        <v>153</v>
      </c>
      <c r="AU292" s="156" t="s">
        <v>81</v>
      </c>
      <c r="AV292" s="13" t="s">
        <v>81</v>
      </c>
      <c r="AW292" s="13" t="s">
        <v>28</v>
      </c>
      <c r="AX292" s="13" t="s">
        <v>79</v>
      </c>
      <c r="AY292" s="156" t="s">
        <v>144</v>
      </c>
    </row>
    <row r="293" spans="2:65" s="1" customFormat="1" ht="24.2" customHeight="1">
      <c r="B293" s="133"/>
      <c r="C293" s="134" t="s">
        <v>385</v>
      </c>
      <c r="D293" s="134" t="s">
        <v>147</v>
      </c>
      <c r="E293" s="135" t="s">
        <v>1468</v>
      </c>
      <c r="F293" s="136" t="s">
        <v>1469</v>
      </c>
      <c r="G293" s="137" t="s">
        <v>318</v>
      </c>
      <c r="H293" s="138">
        <v>1</v>
      </c>
      <c r="I293" s="139"/>
      <c r="J293" s="140">
        <f>ROUND(I293*H293,2)</f>
        <v>0</v>
      </c>
      <c r="K293" s="141"/>
      <c r="L293" s="32"/>
      <c r="M293" s="142" t="s">
        <v>1</v>
      </c>
      <c r="N293" s="143" t="s">
        <v>36</v>
      </c>
      <c r="P293" s="144">
        <f>O293*H293</f>
        <v>0</v>
      </c>
      <c r="Q293" s="144">
        <v>3.0000000000000001E-5</v>
      </c>
      <c r="R293" s="144">
        <f>Q293*H293</f>
        <v>3.0000000000000001E-5</v>
      </c>
      <c r="S293" s="144">
        <v>0</v>
      </c>
      <c r="T293" s="145">
        <f>S293*H293</f>
        <v>0</v>
      </c>
      <c r="AR293" s="146" t="s">
        <v>265</v>
      </c>
      <c r="AT293" s="146" t="s">
        <v>147</v>
      </c>
      <c r="AU293" s="146" t="s">
        <v>81</v>
      </c>
      <c r="AY293" s="17" t="s">
        <v>144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7" t="s">
        <v>79</v>
      </c>
      <c r="BK293" s="147">
        <f>ROUND(I293*H293,2)</f>
        <v>0</v>
      </c>
      <c r="BL293" s="17" t="s">
        <v>265</v>
      </c>
      <c r="BM293" s="146" t="s">
        <v>1470</v>
      </c>
    </row>
    <row r="294" spans="2:65" s="1" customFormat="1" ht="24.2" customHeight="1">
      <c r="B294" s="133"/>
      <c r="C294" s="162" t="s">
        <v>391</v>
      </c>
      <c r="D294" s="162" t="s">
        <v>163</v>
      </c>
      <c r="E294" s="163" t="s">
        <v>1471</v>
      </c>
      <c r="F294" s="164" t="s">
        <v>1472</v>
      </c>
      <c r="G294" s="165" t="s">
        <v>318</v>
      </c>
      <c r="H294" s="166">
        <v>1</v>
      </c>
      <c r="I294" s="167"/>
      <c r="J294" s="168">
        <f>ROUND(I294*H294,2)</f>
        <v>0</v>
      </c>
      <c r="K294" s="169"/>
      <c r="L294" s="170"/>
      <c r="M294" s="171" t="s">
        <v>1</v>
      </c>
      <c r="N294" s="172" t="s">
        <v>36</v>
      </c>
      <c r="P294" s="144">
        <f>O294*H294</f>
        <v>0</v>
      </c>
      <c r="Q294" s="144">
        <v>4.1999999999999997E-3</v>
      </c>
      <c r="R294" s="144">
        <f>Q294*H294</f>
        <v>4.1999999999999997E-3</v>
      </c>
      <c r="S294" s="144">
        <v>0</v>
      </c>
      <c r="T294" s="145">
        <f>S294*H294</f>
        <v>0</v>
      </c>
      <c r="AR294" s="146" t="s">
        <v>355</v>
      </c>
      <c r="AT294" s="146" t="s">
        <v>163</v>
      </c>
      <c r="AU294" s="146" t="s">
        <v>81</v>
      </c>
      <c r="AY294" s="17" t="s">
        <v>144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7" t="s">
        <v>79</v>
      </c>
      <c r="BK294" s="147">
        <f>ROUND(I294*H294,2)</f>
        <v>0</v>
      </c>
      <c r="BL294" s="17" t="s">
        <v>265</v>
      </c>
      <c r="BM294" s="146" t="s">
        <v>1473</v>
      </c>
    </row>
    <row r="295" spans="2:65" s="1" customFormat="1" ht="21.75" customHeight="1">
      <c r="B295" s="133"/>
      <c r="C295" s="134" t="s">
        <v>395</v>
      </c>
      <c r="D295" s="134" t="s">
        <v>147</v>
      </c>
      <c r="E295" s="135" t="s">
        <v>1474</v>
      </c>
      <c r="F295" s="136" t="s">
        <v>1475</v>
      </c>
      <c r="G295" s="137" t="s">
        <v>318</v>
      </c>
      <c r="H295" s="138">
        <v>6</v>
      </c>
      <c r="I295" s="139"/>
      <c r="J295" s="140">
        <f>ROUND(I295*H295,2)</f>
        <v>0</v>
      </c>
      <c r="K295" s="141"/>
      <c r="L295" s="32"/>
      <c r="M295" s="142" t="s">
        <v>1</v>
      </c>
      <c r="N295" s="143" t="s">
        <v>36</v>
      </c>
      <c r="P295" s="144">
        <f>O295*H295</f>
        <v>0</v>
      </c>
      <c r="Q295" s="144">
        <v>2.2000000000000001E-4</v>
      </c>
      <c r="R295" s="144">
        <f>Q295*H295</f>
        <v>1.32E-3</v>
      </c>
      <c r="S295" s="144">
        <v>0</v>
      </c>
      <c r="T295" s="145">
        <f>S295*H295</f>
        <v>0</v>
      </c>
      <c r="AR295" s="146" t="s">
        <v>265</v>
      </c>
      <c r="AT295" s="146" t="s">
        <v>147</v>
      </c>
      <c r="AU295" s="146" t="s">
        <v>81</v>
      </c>
      <c r="AY295" s="17" t="s">
        <v>144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79</v>
      </c>
      <c r="BK295" s="147">
        <f>ROUND(I295*H295,2)</f>
        <v>0</v>
      </c>
      <c r="BL295" s="17" t="s">
        <v>265</v>
      </c>
      <c r="BM295" s="146" t="s">
        <v>1476</v>
      </c>
    </row>
    <row r="296" spans="2:65" s="12" customFormat="1">
      <c r="B296" s="148"/>
      <c r="D296" s="149" t="s">
        <v>153</v>
      </c>
      <c r="E296" s="150" t="s">
        <v>1</v>
      </c>
      <c r="F296" s="151" t="s">
        <v>500</v>
      </c>
      <c r="H296" s="150" t="s">
        <v>1</v>
      </c>
      <c r="I296" s="152"/>
      <c r="L296" s="148"/>
      <c r="M296" s="153"/>
      <c r="T296" s="154"/>
      <c r="AT296" s="150" t="s">
        <v>153</v>
      </c>
      <c r="AU296" s="150" t="s">
        <v>81</v>
      </c>
      <c r="AV296" s="12" t="s">
        <v>79</v>
      </c>
      <c r="AW296" s="12" t="s">
        <v>28</v>
      </c>
      <c r="AX296" s="12" t="s">
        <v>71</v>
      </c>
      <c r="AY296" s="150" t="s">
        <v>144</v>
      </c>
    </row>
    <row r="297" spans="2:65" s="12" customFormat="1">
      <c r="B297" s="148"/>
      <c r="D297" s="149" t="s">
        <v>153</v>
      </c>
      <c r="E297" s="150" t="s">
        <v>1</v>
      </c>
      <c r="F297" s="151" t="s">
        <v>1477</v>
      </c>
      <c r="H297" s="150" t="s">
        <v>1</v>
      </c>
      <c r="I297" s="152"/>
      <c r="L297" s="148"/>
      <c r="M297" s="153"/>
      <c r="T297" s="154"/>
      <c r="AT297" s="150" t="s">
        <v>153</v>
      </c>
      <c r="AU297" s="150" t="s">
        <v>81</v>
      </c>
      <c r="AV297" s="12" t="s">
        <v>79</v>
      </c>
      <c r="AW297" s="12" t="s">
        <v>28</v>
      </c>
      <c r="AX297" s="12" t="s">
        <v>71</v>
      </c>
      <c r="AY297" s="150" t="s">
        <v>144</v>
      </c>
    </row>
    <row r="298" spans="2:65" s="13" customFormat="1">
      <c r="B298" s="155"/>
      <c r="D298" s="149" t="s">
        <v>153</v>
      </c>
      <c r="E298" s="156" t="s">
        <v>1</v>
      </c>
      <c r="F298" s="157" t="s">
        <v>79</v>
      </c>
      <c r="H298" s="158">
        <v>1</v>
      </c>
      <c r="I298" s="159"/>
      <c r="L298" s="155"/>
      <c r="M298" s="160"/>
      <c r="T298" s="161"/>
      <c r="AT298" s="156" t="s">
        <v>153</v>
      </c>
      <c r="AU298" s="156" t="s">
        <v>81</v>
      </c>
      <c r="AV298" s="13" t="s">
        <v>81</v>
      </c>
      <c r="AW298" s="13" t="s">
        <v>28</v>
      </c>
      <c r="AX298" s="13" t="s">
        <v>71</v>
      </c>
      <c r="AY298" s="156" t="s">
        <v>144</v>
      </c>
    </row>
    <row r="299" spans="2:65" s="12" customFormat="1">
      <c r="B299" s="148"/>
      <c r="D299" s="149" t="s">
        <v>153</v>
      </c>
      <c r="E299" s="150" t="s">
        <v>1</v>
      </c>
      <c r="F299" s="151" t="s">
        <v>1478</v>
      </c>
      <c r="H299" s="150" t="s">
        <v>1</v>
      </c>
      <c r="I299" s="152"/>
      <c r="L299" s="148"/>
      <c r="M299" s="153"/>
      <c r="T299" s="154"/>
      <c r="AT299" s="150" t="s">
        <v>153</v>
      </c>
      <c r="AU299" s="150" t="s">
        <v>81</v>
      </c>
      <c r="AV299" s="12" t="s">
        <v>79</v>
      </c>
      <c r="AW299" s="12" t="s">
        <v>28</v>
      </c>
      <c r="AX299" s="12" t="s">
        <v>71</v>
      </c>
      <c r="AY299" s="150" t="s">
        <v>144</v>
      </c>
    </row>
    <row r="300" spans="2:65" s="13" customFormat="1">
      <c r="B300" s="155"/>
      <c r="D300" s="149" t="s">
        <v>153</v>
      </c>
      <c r="E300" s="156" t="s">
        <v>1</v>
      </c>
      <c r="F300" s="157" t="s">
        <v>79</v>
      </c>
      <c r="H300" s="158">
        <v>1</v>
      </c>
      <c r="I300" s="159"/>
      <c r="L300" s="155"/>
      <c r="M300" s="160"/>
      <c r="T300" s="161"/>
      <c r="AT300" s="156" t="s">
        <v>153</v>
      </c>
      <c r="AU300" s="156" t="s">
        <v>81</v>
      </c>
      <c r="AV300" s="13" t="s">
        <v>81</v>
      </c>
      <c r="AW300" s="13" t="s">
        <v>28</v>
      </c>
      <c r="AX300" s="13" t="s">
        <v>71</v>
      </c>
      <c r="AY300" s="156" t="s">
        <v>144</v>
      </c>
    </row>
    <row r="301" spans="2:65" s="12" customFormat="1">
      <c r="B301" s="148"/>
      <c r="D301" s="149" t="s">
        <v>153</v>
      </c>
      <c r="E301" s="150" t="s">
        <v>1</v>
      </c>
      <c r="F301" s="151" t="s">
        <v>179</v>
      </c>
      <c r="H301" s="150" t="s">
        <v>1</v>
      </c>
      <c r="I301" s="152"/>
      <c r="L301" s="148"/>
      <c r="M301" s="153"/>
      <c r="T301" s="154"/>
      <c r="AT301" s="150" t="s">
        <v>153</v>
      </c>
      <c r="AU301" s="150" t="s">
        <v>81</v>
      </c>
      <c r="AV301" s="12" t="s">
        <v>79</v>
      </c>
      <c r="AW301" s="12" t="s">
        <v>28</v>
      </c>
      <c r="AX301" s="12" t="s">
        <v>71</v>
      </c>
      <c r="AY301" s="150" t="s">
        <v>144</v>
      </c>
    </row>
    <row r="302" spans="2:65" s="12" customFormat="1">
      <c r="B302" s="148"/>
      <c r="D302" s="149" t="s">
        <v>153</v>
      </c>
      <c r="E302" s="150" t="s">
        <v>1</v>
      </c>
      <c r="F302" s="151" t="s">
        <v>1479</v>
      </c>
      <c r="H302" s="150" t="s">
        <v>1</v>
      </c>
      <c r="I302" s="152"/>
      <c r="L302" s="148"/>
      <c r="M302" s="153"/>
      <c r="T302" s="154"/>
      <c r="AT302" s="150" t="s">
        <v>153</v>
      </c>
      <c r="AU302" s="150" t="s">
        <v>81</v>
      </c>
      <c r="AV302" s="12" t="s">
        <v>79</v>
      </c>
      <c r="AW302" s="12" t="s">
        <v>28</v>
      </c>
      <c r="AX302" s="12" t="s">
        <v>71</v>
      </c>
      <c r="AY302" s="150" t="s">
        <v>144</v>
      </c>
    </row>
    <row r="303" spans="2:65" s="13" customFormat="1">
      <c r="B303" s="155"/>
      <c r="D303" s="149" t="s">
        <v>153</v>
      </c>
      <c r="E303" s="156" t="s">
        <v>1</v>
      </c>
      <c r="F303" s="157" t="s">
        <v>151</v>
      </c>
      <c r="H303" s="158">
        <v>4</v>
      </c>
      <c r="I303" s="159"/>
      <c r="L303" s="155"/>
      <c r="M303" s="160"/>
      <c r="T303" s="161"/>
      <c r="AT303" s="156" t="s">
        <v>153</v>
      </c>
      <c r="AU303" s="156" t="s">
        <v>81</v>
      </c>
      <c r="AV303" s="13" t="s">
        <v>81</v>
      </c>
      <c r="AW303" s="13" t="s">
        <v>28</v>
      </c>
      <c r="AX303" s="13" t="s">
        <v>71</v>
      </c>
      <c r="AY303" s="156" t="s">
        <v>144</v>
      </c>
    </row>
    <row r="304" spans="2:65" s="15" customFormat="1">
      <c r="B304" s="180"/>
      <c r="D304" s="149" t="s">
        <v>153</v>
      </c>
      <c r="E304" s="181" t="s">
        <v>1</v>
      </c>
      <c r="F304" s="182" t="s">
        <v>182</v>
      </c>
      <c r="H304" s="183">
        <v>6</v>
      </c>
      <c r="I304" s="184"/>
      <c r="L304" s="180"/>
      <c r="M304" s="185"/>
      <c r="T304" s="186"/>
      <c r="AT304" s="181" t="s">
        <v>153</v>
      </c>
      <c r="AU304" s="181" t="s">
        <v>81</v>
      </c>
      <c r="AV304" s="15" t="s">
        <v>151</v>
      </c>
      <c r="AW304" s="15" t="s">
        <v>28</v>
      </c>
      <c r="AX304" s="15" t="s">
        <v>79</v>
      </c>
      <c r="AY304" s="181" t="s">
        <v>144</v>
      </c>
    </row>
    <row r="305" spans="2:65" s="1" customFormat="1" ht="33" customHeight="1">
      <c r="B305" s="133"/>
      <c r="C305" s="162" t="s">
        <v>399</v>
      </c>
      <c r="D305" s="162" t="s">
        <v>163</v>
      </c>
      <c r="E305" s="163" t="s">
        <v>1480</v>
      </c>
      <c r="F305" s="164" t="s">
        <v>1481</v>
      </c>
      <c r="G305" s="165" t="s">
        <v>318</v>
      </c>
      <c r="H305" s="166">
        <v>1</v>
      </c>
      <c r="I305" s="167"/>
      <c r="J305" s="168">
        <f>ROUND(I305*H305,2)</f>
        <v>0</v>
      </c>
      <c r="K305" s="169"/>
      <c r="L305" s="170"/>
      <c r="M305" s="171" t="s">
        <v>1</v>
      </c>
      <c r="N305" s="172" t="s">
        <v>36</v>
      </c>
      <c r="P305" s="144">
        <f>O305*H305</f>
        <v>0</v>
      </c>
      <c r="Q305" s="144">
        <v>1.201E-2</v>
      </c>
      <c r="R305" s="144">
        <f>Q305*H305</f>
        <v>1.201E-2</v>
      </c>
      <c r="S305" s="144">
        <v>0</v>
      </c>
      <c r="T305" s="145">
        <f>S305*H305</f>
        <v>0</v>
      </c>
      <c r="AR305" s="146" t="s">
        <v>355</v>
      </c>
      <c r="AT305" s="146" t="s">
        <v>163</v>
      </c>
      <c r="AU305" s="146" t="s">
        <v>81</v>
      </c>
      <c r="AY305" s="17" t="s">
        <v>144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7" t="s">
        <v>79</v>
      </c>
      <c r="BK305" s="147">
        <f>ROUND(I305*H305,2)</f>
        <v>0</v>
      </c>
      <c r="BL305" s="17" t="s">
        <v>265</v>
      </c>
      <c r="BM305" s="146" t="s">
        <v>1482</v>
      </c>
    </row>
    <row r="306" spans="2:65" s="12" customFormat="1">
      <c r="B306" s="148"/>
      <c r="D306" s="149" t="s">
        <v>153</v>
      </c>
      <c r="E306" s="150" t="s">
        <v>1</v>
      </c>
      <c r="F306" s="151" t="s">
        <v>500</v>
      </c>
      <c r="H306" s="150" t="s">
        <v>1</v>
      </c>
      <c r="I306" s="152"/>
      <c r="L306" s="148"/>
      <c r="M306" s="153"/>
      <c r="T306" s="154"/>
      <c r="AT306" s="150" t="s">
        <v>153</v>
      </c>
      <c r="AU306" s="150" t="s">
        <v>81</v>
      </c>
      <c r="AV306" s="12" t="s">
        <v>79</v>
      </c>
      <c r="AW306" s="12" t="s">
        <v>28</v>
      </c>
      <c r="AX306" s="12" t="s">
        <v>71</v>
      </c>
      <c r="AY306" s="150" t="s">
        <v>144</v>
      </c>
    </row>
    <row r="307" spans="2:65" s="12" customFormat="1">
      <c r="B307" s="148"/>
      <c r="D307" s="149" t="s">
        <v>153</v>
      </c>
      <c r="E307" s="150" t="s">
        <v>1</v>
      </c>
      <c r="F307" s="151" t="s">
        <v>1477</v>
      </c>
      <c r="H307" s="150" t="s">
        <v>1</v>
      </c>
      <c r="I307" s="152"/>
      <c r="L307" s="148"/>
      <c r="M307" s="153"/>
      <c r="T307" s="154"/>
      <c r="AT307" s="150" t="s">
        <v>153</v>
      </c>
      <c r="AU307" s="150" t="s">
        <v>81</v>
      </c>
      <c r="AV307" s="12" t="s">
        <v>79</v>
      </c>
      <c r="AW307" s="12" t="s">
        <v>28</v>
      </c>
      <c r="AX307" s="12" t="s">
        <v>71</v>
      </c>
      <c r="AY307" s="150" t="s">
        <v>144</v>
      </c>
    </row>
    <row r="308" spans="2:65" s="13" customFormat="1">
      <c r="B308" s="155"/>
      <c r="D308" s="149" t="s">
        <v>153</v>
      </c>
      <c r="E308" s="156" t="s">
        <v>1</v>
      </c>
      <c r="F308" s="157" t="s">
        <v>79</v>
      </c>
      <c r="H308" s="158">
        <v>1</v>
      </c>
      <c r="I308" s="159"/>
      <c r="L308" s="155"/>
      <c r="M308" s="160"/>
      <c r="T308" s="161"/>
      <c r="AT308" s="156" t="s">
        <v>153</v>
      </c>
      <c r="AU308" s="156" t="s">
        <v>81</v>
      </c>
      <c r="AV308" s="13" t="s">
        <v>81</v>
      </c>
      <c r="AW308" s="13" t="s">
        <v>28</v>
      </c>
      <c r="AX308" s="13" t="s">
        <v>71</v>
      </c>
      <c r="AY308" s="156" t="s">
        <v>144</v>
      </c>
    </row>
    <row r="309" spans="2:65" s="15" customFormat="1">
      <c r="B309" s="180"/>
      <c r="D309" s="149" t="s">
        <v>153</v>
      </c>
      <c r="E309" s="181" t="s">
        <v>1</v>
      </c>
      <c r="F309" s="182" t="s">
        <v>182</v>
      </c>
      <c r="H309" s="183">
        <v>1</v>
      </c>
      <c r="I309" s="184"/>
      <c r="L309" s="180"/>
      <c r="M309" s="185"/>
      <c r="T309" s="186"/>
      <c r="AT309" s="181" t="s">
        <v>153</v>
      </c>
      <c r="AU309" s="181" t="s">
        <v>81</v>
      </c>
      <c r="AV309" s="15" t="s">
        <v>151</v>
      </c>
      <c r="AW309" s="15" t="s">
        <v>28</v>
      </c>
      <c r="AX309" s="15" t="s">
        <v>79</v>
      </c>
      <c r="AY309" s="181" t="s">
        <v>144</v>
      </c>
    </row>
    <row r="310" spans="2:65" s="1" customFormat="1" ht="33" customHeight="1">
      <c r="B310" s="133"/>
      <c r="C310" s="162" t="s">
        <v>405</v>
      </c>
      <c r="D310" s="162" t="s">
        <v>163</v>
      </c>
      <c r="E310" s="163" t="s">
        <v>1483</v>
      </c>
      <c r="F310" s="164" t="s">
        <v>1484</v>
      </c>
      <c r="G310" s="165" t="s">
        <v>318</v>
      </c>
      <c r="H310" s="166">
        <v>5</v>
      </c>
      <c r="I310" s="167"/>
      <c r="J310" s="168">
        <f>ROUND(I310*H310,2)</f>
        <v>0</v>
      </c>
      <c r="K310" s="169"/>
      <c r="L310" s="170"/>
      <c r="M310" s="171" t="s">
        <v>1</v>
      </c>
      <c r="N310" s="172" t="s">
        <v>36</v>
      </c>
      <c r="P310" s="144">
        <f>O310*H310</f>
        <v>0</v>
      </c>
      <c r="Q310" s="144">
        <v>1.225E-2</v>
      </c>
      <c r="R310" s="144">
        <f>Q310*H310</f>
        <v>6.1249999999999999E-2</v>
      </c>
      <c r="S310" s="144">
        <v>0</v>
      </c>
      <c r="T310" s="145">
        <f>S310*H310</f>
        <v>0</v>
      </c>
      <c r="AR310" s="146" t="s">
        <v>355</v>
      </c>
      <c r="AT310" s="146" t="s">
        <v>163</v>
      </c>
      <c r="AU310" s="146" t="s">
        <v>81</v>
      </c>
      <c r="AY310" s="17" t="s">
        <v>144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7" t="s">
        <v>79</v>
      </c>
      <c r="BK310" s="147">
        <f>ROUND(I310*H310,2)</f>
        <v>0</v>
      </c>
      <c r="BL310" s="17" t="s">
        <v>265</v>
      </c>
      <c r="BM310" s="146" t="s">
        <v>1485</v>
      </c>
    </row>
    <row r="311" spans="2:65" s="12" customFormat="1">
      <c r="B311" s="148"/>
      <c r="D311" s="149" t="s">
        <v>153</v>
      </c>
      <c r="E311" s="150" t="s">
        <v>1</v>
      </c>
      <c r="F311" s="151" t="s">
        <v>500</v>
      </c>
      <c r="H311" s="150" t="s">
        <v>1</v>
      </c>
      <c r="I311" s="152"/>
      <c r="L311" s="148"/>
      <c r="M311" s="153"/>
      <c r="T311" s="154"/>
      <c r="AT311" s="150" t="s">
        <v>153</v>
      </c>
      <c r="AU311" s="150" t="s">
        <v>81</v>
      </c>
      <c r="AV311" s="12" t="s">
        <v>79</v>
      </c>
      <c r="AW311" s="12" t="s">
        <v>28</v>
      </c>
      <c r="AX311" s="12" t="s">
        <v>71</v>
      </c>
      <c r="AY311" s="150" t="s">
        <v>144</v>
      </c>
    </row>
    <row r="312" spans="2:65" s="12" customFormat="1">
      <c r="B312" s="148"/>
      <c r="D312" s="149" t="s">
        <v>153</v>
      </c>
      <c r="E312" s="150" t="s">
        <v>1</v>
      </c>
      <c r="F312" s="151" t="s">
        <v>1478</v>
      </c>
      <c r="H312" s="150" t="s">
        <v>1</v>
      </c>
      <c r="I312" s="152"/>
      <c r="L312" s="148"/>
      <c r="M312" s="153"/>
      <c r="T312" s="154"/>
      <c r="AT312" s="150" t="s">
        <v>153</v>
      </c>
      <c r="AU312" s="150" t="s">
        <v>81</v>
      </c>
      <c r="AV312" s="12" t="s">
        <v>79</v>
      </c>
      <c r="AW312" s="12" t="s">
        <v>28</v>
      </c>
      <c r="AX312" s="12" t="s">
        <v>71</v>
      </c>
      <c r="AY312" s="150" t="s">
        <v>144</v>
      </c>
    </row>
    <row r="313" spans="2:65" s="13" customFormat="1">
      <c r="B313" s="155"/>
      <c r="D313" s="149" t="s">
        <v>153</v>
      </c>
      <c r="E313" s="156" t="s">
        <v>1</v>
      </c>
      <c r="F313" s="157" t="s">
        <v>79</v>
      </c>
      <c r="H313" s="158">
        <v>1</v>
      </c>
      <c r="I313" s="159"/>
      <c r="L313" s="155"/>
      <c r="M313" s="160"/>
      <c r="T313" s="161"/>
      <c r="AT313" s="156" t="s">
        <v>153</v>
      </c>
      <c r="AU313" s="156" t="s">
        <v>81</v>
      </c>
      <c r="AV313" s="13" t="s">
        <v>81</v>
      </c>
      <c r="AW313" s="13" t="s">
        <v>28</v>
      </c>
      <c r="AX313" s="13" t="s">
        <v>71</v>
      </c>
      <c r="AY313" s="156" t="s">
        <v>144</v>
      </c>
    </row>
    <row r="314" spans="2:65" s="12" customFormat="1">
      <c r="B314" s="148"/>
      <c r="D314" s="149" t="s">
        <v>153</v>
      </c>
      <c r="E314" s="150" t="s">
        <v>1</v>
      </c>
      <c r="F314" s="151" t="s">
        <v>179</v>
      </c>
      <c r="H314" s="150" t="s">
        <v>1</v>
      </c>
      <c r="I314" s="152"/>
      <c r="L314" s="148"/>
      <c r="M314" s="153"/>
      <c r="T314" s="154"/>
      <c r="AT314" s="150" t="s">
        <v>153</v>
      </c>
      <c r="AU314" s="150" t="s">
        <v>81</v>
      </c>
      <c r="AV314" s="12" t="s">
        <v>79</v>
      </c>
      <c r="AW314" s="12" t="s">
        <v>28</v>
      </c>
      <c r="AX314" s="12" t="s">
        <v>71</v>
      </c>
      <c r="AY314" s="150" t="s">
        <v>144</v>
      </c>
    </row>
    <row r="315" spans="2:65" s="12" customFormat="1">
      <c r="B315" s="148"/>
      <c r="D315" s="149" t="s">
        <v>153</v>
      </c>
      <c r="E315" s="150" t="s">
        <v>1</v>
      </c>
      <c r="F315" s="151" t="s">
        <v>1479</v>
      </c>
      <c r="H315" s="150" t="s">
        <v>1</v>
      </c>
      <c r="I315" s="152"/>
      <c r="L315" s="148"/>
      <c r="M315" s="153"/>
      <c r="T315" s="154"/>
      <c r="AT315" s="150" t="s">
        <v>153</v>
      </c>
      <c r="AU315" s="150" t="s">
        <v>81</v>
      </c>
      <c r="AV315" s="12" t="s">
        <v>79</v>
      </c>
      <c r="AW315" s="12" t="s">
        <v>28</v>
      </c>
      <c r="AX315" s="12" t="s">
        <v>71</v>
      </c>
      <c r="AY315" s="150" t="s">
        <v>144</v>
      </c>
    </row>
    <row r="316" spans="2:65" s="13" customFormat="1">
      <c r="B316" s="155"/>
      <c r="D316" s="149" t="s">
        <v>153</v>
      </c>
      <c r="E316" s="156" t="s">
        <v>1</v>
      </c>
      <c r="F316" s="157" t="s">
        <v>151</v>
      </c>
      <c r="H316" s="158">
        <v>4</v>
      </c>
      <c r="I316" s="159"/>
      <c r="L316" s="155"/>
      <c r="M316" s="160"/>
      <c r="T316" s="161"/>
      <c r="AT316" s="156" t="s">
        <v>153</v>
      </c>
      <c r="AU316" s="156" t="s">
        <v>81</v>
      </c>
      <c r="AV316" s="13" t="s">
        <v>81</v>
      </c>
      <c r="AW316" s="13" t="s">
        <v>28</v>
      </c>
      <c r="AX316" s="13" t="s">
        <v>71</v>
      </c>
      <c r="AY316" s="156" t="s">
        <v>144</v>
      </c>
    </row>
    <row r="317" spans="2:65" s="15" customFormat="1">
      <c r="B317" s="180"/>
      <c r="D317" s="149" t="s">
        <v>153</v>
      </c>
      <c r="E317" s="181" t="s">
        <v>1</v>
      </c>
      <c r="F317" s="182" t="s">
        <v>182</v>
      </c>
      <c r="H317" s="183">
        <v>5</v>
      </c>
      <c r="I317" s="184"/>
      <c r="L317" s="180"/>
      <c r="M317" s="185"/>
      <c r="T317" s="186"/>
      <c r="AT317" s="181" t="s">
        <v>153</v>
      </c>
      <c r="AU317" s="181" t="s">
        <v>81</v>
      </c>
      <c r="AV317" s="15" t="s">
        <v>151</v>
      </c>
      <c r="AW317" s="15" t="s">
        <v>28</v>
      </c>
      <c r="AX317" s="15" t="s">
        <v>79</v>
      </c>
      <c r="AY317" s="181" t="s">
        <v>144</v>
      </c>
    </row>
    <row r="318" spans="2:65" s="1" customFormat="1" ht="33" customHeight="1">
      <c r="B318" s="133"/>
      <c r="C318" s="134" t="s">
        <v>414</v>
      </c>
      <c r="D318" s="134" t="s">
        <v>147</v>
      </c>
      <c r="E318" s="135" t="s">
        <v>1486</v>
      </c>
      <c r="F318" s="136" t="s">
        <v>1487</v>
      </c>
      <c r="G318" s="137" t="s">
        <v>171</v>
      </c>
      <c r="H318" s="138">
        <v>21.125</v>
      </c>
      <c r="I318" s="139"/>
      <c r="J318" s="140">
        <f>ROUND(I318*H318,2)</f>
        <v>0</v>
      </c>
      <c r="K318" s="141"/>
      <c r="L318" s="32"/>
      <c r="M318" s="142" t="s">
        <v>1</v>
      </c>
      <c r="N318" s="143" t="s">
        <v>36</v>
      </c>
      <c r="P318" s="144">
        <f>O318*H318</f>
        <v>0</v>
      </c>
      <c r="Q318" s="144">
        <v>2.8819999999999998E-2</v>
      </c>
      <c r="R318" s="144">
        <f>Q318*H318</f>
        <v>0.60882249999999993</v>
      </c>
      <c r="S318" s="144">
        <v>0</v>
      </c>
      <c r="T318" s="145">
        <f>S318*H318</f>
        <v>0</v>
      </c>
      <c r="AR318" s="146" t="s">
        <v>265</v>
      </c>
      <c r="AT318" s="146" t="s">
        <v>147</v>
      </c>
      <c r="AU318" s="146" t="s">
        <v>81</v>
      </c>
      <c r="AY318" s="17" t="s">
        <v>144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7" t="s">
        <v>79</v>
      </c>
      <c r="BK318" s="147">
        <f>ROUND(I318*H318,2)</f>
        <v>0</v>
      </c>
      <c r="BL318" s="17" t="s">
        <v>265</v>
      </c>
      <c r="BM318" s="146" t="s">
        <v>1488</v>
      </c>
    </row>
    <row r="319" spans="2:65" s="12" customFormat="1">
      <c r="B319" s="148"/>
      <c r="D319" s="149" t="s">
        <v>153</v>
      </c>
      <c r="E319" s="150" t="s">
        <v>1</v>
      </c>
      <c r="F319" s="151" t="s">
        <v>174</v>
      </c>
      <c r="H319" s="150" t="s">
        <v>1</v>
      </c>
      <c r="I319" s="152"/>
      <c r="L319" s="148"/>
      <c r="M319" s="153"/>
      <c r="T319" s="154"/>
      <c r="AT319" s="150" t="s">
        <v>153</v>
      </c>
      <c r="AU319" s="150" t="s">
        <v>81</v>
      </c>
      <c r="AV319" s="12" t="s">
        <v>79</v>
      </c>
      <c r="AW319" s="12" t="s">
        <v>28</v>
      </c>
      <c r="AX319" s="12" t="s">
        <v>71</v>
      </c>
      <c r="AY319" s="150" t="s">
        <v>144</v>
      </c>
    </row>
    <row r="320" spans="2:65" s="13" customFormat="1">
      <c r="B320" s="155"/>
      <c r="D320" s="149" t="s">
        <v>153</v>
      </c>
      <c r="E320" s="156" t="s">
        <v>1</v>
      </c>
      <c r="F320" s="157" t="s">
        <v>1489</v>
      </c>
      <c r="H320" s="158">
        <v>16.125</v>
      </c>
      <c r="I320" s="159"/>
      <c r="L320" s="155"/>
      <c r="M320" s="160"/>
      <c r="T320" s="161"/>
      <c r="AT320" s="156" t="s">
        <v>153</v>
      </c>
      <c r="AU320" s="156" t="s">
        <v>81</v>
      </c>
      <c r="AV320" s="13" t="s">
        <v>81</v>
      </c>
      <c r="AW320" s="13" t="s">
        <v>28</v>
      </c>
      <c r="AX320" s="13" t="s">
        <v>71</v>
      </c>
      <c r="AY320" s="156" t="s">
        <v>144</v>
      </c>
    </row>
    <row r="321" spans="2:65" s="12" customFormat="1">
      <c r="B321" s="148"/>
      <c r="D321" s="149" t="s">
        <v>153</v>
      </c>
      <c r="E321" s="150" t="s">
        <v>1</v>
      </c>
      <c r="F321" s="151" t="s">
        <v>179</v>
      </c>
      <c r="H321" s="150" t="s">
        <v>1</v>
      </c>
      <c r="I321" s="152"/>
      <c r="L321" s="148"/>
      <c r="M321" s="153"/>
      <c r="T321" s="154"/>
      <c r="AT321" s="150" t="s">
        <v>153</v>
      </c>
      <c r="AU321" s="150" t="s">
        <v>81</v>
      </c>
      <c r="AV321" s="12" t="s">
        <v>79</v>
      </c>
      <c r="AW321" s="12" t="s">
        <v>28</v>
      </c>
      <c r="AX321" s="12" t="s">
        <v>71</v>
      </c>
      <c r="AY321" s="150" t="s">
        <v>144</v>
      </c>
    </row>
    <row r="322" spans="2:65" s="13" customFormat="1">
      <c r="B322" s="155"/>
      <c r="D322" s="149" t="s">
        <v>153</v>
      </c>
      <c r="E322" s="156" t="s">
        <v>1</v>
      </c>
      <c r="F322" s="157" t="s">
        <v>1490</v>
      </c>
      <c r="H322" s="158">
        <v>5</v>
      </c>
      <c r="I322" s="159"/>
      <c r="L322" s="155"/>
      <c r="M322" s="160"/>
      <c r="T322" s="161"/>
      <c r="AT322" s="156" t="s">
        <v>153</v>
      </c>
      <c r="AU322" s="156" t="s">
        <v>81</v>
      </c>
      <c r="AV322" s="13" t="s">
        <v>81</v>
      </c>
      <c r="AW322" s="13" t="s">
        <v>28</v>
      </c>
      <c r="AX322" s="13" t="s">
        <v>71</v>
      </c>
      <c r="AY322" s="156" t="s">
        <v>144</v>
      </c>
    </row>
    <row r="323" spans="2:65" s="15" customFormat="1">
      <c r="B323" s="180"/>
      <c r="D323" s="149" t="s">
        <v>153</v>
      </c>
      <c r="E323" s="181" t="s">
        <v>1</v>
      </c>
      <c r="F323" s="182" t="s">
        <v>182</v>
      </c>
      <c r="H323" s="183">
        <v>21.125</v>
      </c>
      <c r="I323" s="184"/>
      <c r="L323" s="180"/>
      <c r="M323" s="185"/>
      <c r="T323" s="186"/>
      <c r="AT323" s="181" t="s">
        <v>153</v>
      </c>
      <c r="AU323" s="181" t="s">
        <v>81</v>
      </c>
      <c r="AV323" s="15" t="s">
        <v>151</v>
      </c>
      <c r="AW323" s="15" t="s">
        <v>28</v>
      </c>
      <c r="AX323" s="15" t="s">
        <v>79</v>
      </c>
      <c r="AY323" s="181" t="s">
        <v>144</v>
      </c>
    </row>
    <row r="324" spans="2:65" s="1" customFormat="1" ht="37.9" customHeight="1">
      <c r="B324" s="133"/>
      <c r="C324" s="134" t="s">
        <v>423</v>
      </c>
      <c r="D324" s="134" t="s">
        <v>147</v>
      </c>
      <c r="E324" s="135" t="s">
        <v>1491</v>
      </c>
      <c r="F324" s="136" t="s">
        <v>1492</v>
      </c>
      <c r="G324" s="137" t="s">
        <v>171</v>
      </c>
      <c r="H324" s="138">
        <v>11.5</v>
      </c>
      <c r="I324" s="139"/>
      <c r="J324" s="140">
        <f>ROUND(I324*H324,2)</f>
        <v>0</v>
      </c>
      <c r="K324" s="141"/>
      <c r="L324" s="32"/>
      <c r="M324" s="142" t="s">
        <v>1</v>
      </c>
      <c r="N324" s="143" t="s">
        <v>36</v>
      </c>
      <c r="P324" s="144">
        <f>O324*H324</f>
        <v>0</v>
      </c>
      <c r="Q324" s="144">
        <v>1.8120000000000001E-2</v>
      </c>
      <c r="R324" s="144">
        <f>Q324*H324</f>
        <v>0.20838000000000001</v>
      </c>
      <c r="S324" s="144">
        <v>0</v>
      </c>
      <c r="T324" s="145">
        <f>S324*H324</f>
        <v>0</v>
      </c>
      <c r="AR324" s="146" t="s">
        <v>265</v>
      </c>
      <c r="AT324" s="146" t="s">
        <v>147</v>
      </c>
      <c r="AU324" s="146" t="s">
        <v>81</v>
      </c>
      <c r="AY324" s="17" t="s">
        <v>144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79</v>
      </c>
      <c r="BK324" s="147">
        <f>ROUND(I324*H324,2)</f>
        <v>0</v>
      </c>
      <c r="BL324" s="17" t="s">
        <v>265</v>
      </c>
      <c r="BM324" s="146" t="s">
        <v>1493</v>
      </c>
    </row>
    <row r="325" spans="2:65" s="12" customFormat="1">
      <c r="B325" s="148"/>
      <c r="D325" s="149" t="s">
        <v>153</v>
      </c>
      <c r="E325" s="150" t="s">
        <v>1</v>
      </c>
      <c r="F325" s="151" t="s">
        <v>174</v>
      </c>
      <c r="H325" s="150" t="s">
        <v>1</v>
      </c>
      <c r="I325" s="152"/>
      <c r="L325" s="148"/>
      <c r="M325" s="153"/>
      <c r="T325" s="154"/>
      <c r="AT325" s="150" t="s">
        <v>153</v>
      </c>
      <c r="AU325" s="150" t="s">
        <v>81</v>
      </c>
      <c r="AV325" s="12" t="s">
        <v>79</v>
      </c>
      <c r="AW325" s="12" t="s">
        <v>28</v>
      </c>
      <c r="AX325" s="12" t="s">
        <v>71</v>
      </c>
      <c r="AY325" s="150" t="s">
        <v>144</v>
      </c>
    </row>
    <row r="326" spans="2:65" s="13" customFormat="1">
      <c r="B326" s="155"/>
      <c r="D326" s="149" t="s">
        <v>153</v>
      </c>
      <c r="E326" s="156" t="s">
        <v>1</v>
      </c>
      <c r="F326" s="157" t="s">
        <v>1494</v>
      </c>
      <c r="H326" s="158">
        <v>4.125</v>
      </c>
      <c r="I326" s="159"/>
      <c r="L326" s="155"/>
      <c r="M326" s="160"/>
      <c r="T326" s="161"/>
      <c r="AT326" s="156" t="s">
        <v>153</v>
      </c>
      <c r="AU326" s="156" t="s">
        <v>81</v>
      </c>
      <c r="AV326" s="13" t="s">
        <v>81</v>
      </c>
      <c r="AW326" s="13" t="s">
        <v>28</v>
      </c>
      <c r="AX326" s="13" t="s">
        <v>71</v>
      </c>
      <c r="AY326" s="156" t="s">
        <v>144</v>
      </c>
    </row>
    <row r="327" spans="2:65" s="12" customFormat="1">
      <c r="B327" s="148"/>
      <c r="D327" s="149" t="s">
        <v>153</v>
      </c>
      <c r="E327" s="150" t="s">
        <v>1</v>
      </c>
      <c r="F327" s="151" t="s">
        <v>179</v>
      </c>
      <c r="H327" s="150" t="s">
        <v>1</v>
      </c>
      <c r="I327" s="152"/>
      <c r="L327" s="148"/>
      <c r="M327" s="153"/>
      <c r="T327" s="154"/>
      <c r="AT327" s="150" t="s">
        <v>153</v>
      </c>
      <c r="AU327" s="150" t="s">
        <v>81</v>
      </c>
      <c r="AV327" s="12" t="s">
        <v>79</v>
      </c>
      <c r="AW327" s="12" t="s">
        <v>28</v>
      </c>
      <c r="AX327" s="12" t="s">
        <v>71</v>
      </c>
      <c r="AY327" s="150" t="s">
        <v>144</v>
      </c>
    </row>
    <row r="328" spans="2:65" s="13" customFormat="1">
      <c r="B328" s="155"/>
      <c r="D328" s="149" t="s">
        <v>153</v>
      </c>
      <c r="E328" s="156" t="s">
        <v>1</v>
      </c>
      <c r="F328" s="157" t="s">
        <v>1495</v>
      </c>
      <c r="H328" s="158">
        <v>7.375</v>
      </c>
      <c r="I328" s="159"/>
      <c r="L328" s="155"/>
      <c r="M328" s="160"/>
      <c r="T328" s="161"/>
      <c r="AT328" s="156" t="s">
        <v>153</v>
      </c>
      <c r="AU328" s="156" t="s">
        <v>81</v>
      </c>
      <c r="AV328" s="13" t="s">
        <v>81</v>
      </c>
      <c r="AW328" s="13" t="s">
        <v>28</v>
      </c>
      <c r="AX328" s="13" t="s">
        <v>71</v>
      </c>
      <c r="AY328" s="156" t="s">
        <v>144</v>
      </c>
    </row>
    <row r="329" spans="2:65" s="15" customFormat="1">
      <c r="B329" s="180"/>
      <c r="D329" s="149" t="s">
        <v>153</v>
      </c>
      <c r="E329" s="181" t="s">
        <v>1</v>
      </c>
      <c r="F329" s="182" t="s">
        <v>182</v>
      </c>
      <c r="H329" s="183">
        <v>11.5</v>
      </c>
      <c r="I329" s="184"/>
      <c r="L329" s="180"/>
      <c r="M329" s="185"/>
      <c r="T329" s="186"/>
      <c r="AT329" s="181" t="s">
        <v>153</v>
      </c>
      <c r="AU329" s="181" t="s">
        <v>81</v>
      </c>
      <c r="AV329" s="15" t="s">
        <v>151</v>
      </c>
      <c r="AW329" s="15" t="s">
        <v>28</v>
      </c>
      <c r="AX329" s="15" t="s">
        <v>79</v>
      </c>
      <c r="AY329" s="181" t="s">
        <v>144</v>
      </c>
    </row>
    <row r="330" spans="2:65" s="1" customFormat="1" ht="24.2" customHeight="1">
      <c r="B330" s="133"/>
      <c r="C330" s="134" t="s">
        <v>437</v>
      </c>
      <c r="D330" s="134" t="s">
        <v>147</v>
      </c>
      <c r="E330" s="135" t="s">
        <v>1496</v>
      </c>
      <c r="F330" s="136" t="s">
        <v>1497</v>
      </c>
      <c r="G330" s="137" t="s">
        <v>171</v>
      </c>
      <c r="H330" s="138">
        <v>25.6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36</v>
      </c>
      <c r="P330" s="144">
        <f>O330*H330</f>
        <v>0</v>
      </c>
      <c r="Q330" s="144">
        <v>2.0119999999999999E-2</v>
      </c>
      <c r="R330" s="144">
        <f>Q330*H330</f>
        <v>0.51507199999999997</v>
      </c>
      <c r="S330" s="144">
        <v>0</v>
      </c>
      <c r="T330" s="145">
        <f>S330*H330</f>
        <v>0</v>
      </c>
      <c r="AR330" s="146" t="s">
        <v>265</v>
      </c>
      <c r="AT330" s="146" t="s">
        <v>147</v>
      </c>
      <c r="AU330" s="146" t="s">
        <v>81</v>
      </c>
      <c r="AY330" s="17" t="s">
        <v>144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79</v>
      </c>
      <c r="BK330" s="147">
        <f>ROUND(I330*H330,2)</f>
        <v>0</v>
      </c>
      <c r="BL330" s="17" t="s">
        <v>265</v>
      </c>
      <c r="BM330" s="146" t="s">
        <v>1498</v>
      </c>
    </row>
    <row r="331" spans="2:65" s="12" customFormat="1">
      <c r="B331" s="148"/>
      <c r="D331" s="149" t="s">
        <v>153</v>
      </c>
      <c r="E331" s="150" t="s">
        <v>1</v>
      </c>
      <c r="F331" s="151" t="s">
        <v>174</v>
      </c>
      <c r="H331" s="150" t="s">
        <v>1</v>
      </c>
      <c r="I331" s="152"/>
      <c r="L331" s="148"/>
      <c r="M331" s="153"/>
      <c r="T331" s="154"/>
      <c r="AT331" s="150" t="s">
        <v>153</v>
      </c>
      <c r="AU331" s="150" t="s">
        <v>81</v>
      </c>
      <c r="AV331" s="12" t="s">
        <v>79</v>
      </c>
      <c r="AW331" s="12" t="s">
        <v>28</v>
      </c>
      <c r="AX331" s="12" t="s">
        <v>71</v>
      </c>
      <c r="AY331" s="150" t="s">
        <v>144</v>
      </c>
    </row>
    <row r="332" spans="2:65" s="13" customFormat="1">
      <c r="B332" s="155"/>
      <c r="D332" s="149" t="s">
        <v>153</v>
      </c>
      <c r="E332" s="156" t="s">
        <v>1</v>
      </c>
      <c r="F332" s="157" t="s">
        <v>1499</v>
      </c>
      <c r="H332" s="158">
        <v>12.8</v>
      </c>
      <c r="I332" s="159"/>
      <c r="L332" s="155"/>
      <c r="M332" s="160"/>
      <c r="T332" s="161"/>
      <c r="AT332" s="156" t="s">
        <v>153</v>
      </c>
      <c r="AU332" s="156" t="s">
        <v>81</v>
      </c>
      <c r="AV332" s="13" t="s">
        <v>81</v>
      </c>
      <c r="AW332" s="13" t="s">
        <v>28</v>
      </c>
      <c r="AX332" s="13" t="s">
        <v>71</v>
      </c>
      <c r="AY332" s="156" t="s">
        <v>144</v>
      </c>
    </row>
    <row r="333" spans="2:65" s="12" customFormat="1">
      <c r="B333" s="148"/>
      <c r="D333" s="149" t="s">
        <v>153</v>
      </c>
      <c r="E333" s="150" t="s">
        <v>1</v>
      </c>
      <c r="F333" s="151" t="s">
        <v>179</v>
      </c>
      <c r="H333" s="150" t="s">
        <v>1</v>
      </c>
      <c r="I333" s="152"/>
      <c r="L333" s="148"/>
      <c r="M333" s="153"/>
      <c r="T333" s="154"/>
      <c r="AT333" s="150" t="s">
        <v>153</v>
      </c>
      <c r="AU333" s="150" t="s">
        <v>81</v>
      </c>
      <c r="AV333" s="12" t="s">
        <v>79</v>
      </c>
      <c r="AW333" s="12" t="s">
        <v>28</v>
      </c>
      <c r="AX333" s="12" t="s">
        <v>71</v>
      </c>
      <c r="AY333" s="150" t="s">
        <v>144</v>
      </c>
    </row>
    <row r="334" spans="2:65" s="13" customFormat="1">
      <c r="B334" s="155"/>
      <c r="D334" s="149" t="s">
        <v>153</v>
      </c>
      <c r="E334" s="156" t="s">
        <v>1</v>
      </c>
      <c r="F334" s="157" t="s">
        <v>1499</v>
      </c>
      <c r="H334" s="158">
        <v>12.8</v>
      </c>
      <c r="I334" s="159"/>
      <c r="L334" s="155"/>
      <c r="M334" s="160"/>
      <c r="T334" s="161"/>
      <c r="AT334" s="156" t="s">
        <v>153</v>
      </c>
      <c r="AU334" s="156" t="s">
        <v>81</v>
      </c>
      <c r="AV334" s="13" t="s">
        <v>81</v>
      </c>
      <c r="AW334" s="13" t="s">
        <v>28</v>
      </c>
      <c r="AX334" s="13" t="s">
        <v>71</v>
      </c>
      <c r="AY334" s="156" t="s">
        <v>144</v>
      </c>
    </row>
    <row r="335" spans="2:65" s="15" customFormat="1">
      <c r="B335" s="180"/>
      <c r="D335" s="149" t="s">
        <v>153</v>
      </c>
      <c r="E335" s="181" t="s">
        <v>1</v>
      </c>
      <c r="F335" s="182" t="s">
        <v>182</v>
      </c>
      <c r="H335" s="183">
        <v>25.6</v>
      </c>
      <c r="I335" s="184"/>
      <c r="L335" s="180"/>
      <c r="M335" s="185"/>
      <c r="T335" s="186"/>
      <c r="AT335" s="181" t="s">
        <v>153</v>
      </c>
      <c r="AU335" s="181" t="s">
        <v>81</v>
      </c>
      <c r="AV335" s="15" t="s">
        <v>151</v>
      </c>
      <c r="AW335" s="15" t="s">
        <v>28</v>
      </c>
      <c r="AX335" s="15" t="s">
        <v>79</v>
      </c>
      <c r="AY335" s="181" t="s">
        <v>144</v>
      </c>
    </row>
    <row r="336" spans="2:65" s="1" customFormat="1" ht="24.2" customHeight="1">
      <c r="B336" s="133"/>
      <c r="C336" s="134" t="s">
        <v>441</v>
      </c>
      <c r="D336" s="134" t="s">
        <v>147</v>
      </c>
      <c r="E336" s="135" t="s">
        <v>1500</v>
      </c>
      <c r="F336" s="136" t="s">
        <v>1501</v>
      </c>
      <c r="G336" s="137" t="s">
        <v>318</v>
      </c>
      <c r="H336" s="138">
        <v>6</v>
      </c>
      <c r="I336" s="139"/>
      <c r="J336" s="140">
        <f>ROUND(I336*H336,2)</f>
        <v>0</v>
      </c>
      <c r="K336" s="141"/>
      <c r="L336" s="32"/>
      <c r="M336" s="142" t="s">
        <v>1</v>
      </c>
      <c r="N336" s="143" t="s">
        <v>36</v>
      </c>
      <c r="P336" s="144">
        <f>O336*H336</f>
        <v>0</v>
      </c>
      <c r="Q336" s="144">
        <v>3.058E-2</v>
      </c>
      <c r="R336" s="144">
        <f>Q336*H336</f>
        <v>0.18348</v>
      </c>
      <c r="S336" s="144">
        <v>0</v>
      </c>
      <c r="T336" s="145">
        <f>S336*H336</f>
        <v>0</v>
      </c>
      <c r="AR336" s="146" t="s">
        <v>265</v>
      </c>
      <c r="AT336" s="146" t="s">
        <v>147</v>
      </c>
      <c r="AU336" s="146" t="s">
        <v>81</v>
      </c>
      <c r="AY336" s="17" t="s">
        <v>144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7" t="s">
        <v>79</v>
      </c>
      <c r="BK336" s="147">
        <f>ROUND(I336*H336,2)</f>
        <v>0</v>
      </c>
      <c r="BL336" s="17" t="s">
        <v>265</v>
      </c>
      <c r="BM336" s="146" t="s">
        <v>1502</v>
      </c>
    </row>
    <row r="337" spans="2:65" s="12" customFormat="1">
      <c r="B337" s="148"/>
      <c r="D337" s="149" t="s">
        <v>153</v>
      </c>
      <c r="E337" s="150" t="s">
        <v>1</v>
      </c>
      <c r="F337" s="151" t="s">
        <v>174</v>
      </c>
      <c r="H337" s="150" t="s">
        <v>1</v>
      </c>
      <c r="I337" s="152"/>
      <c r="L337" s="148"/>
      <c r="M337" s="153"/>
      <c r="T337" s="154"/>
      <c r="AT337" s="150" t="s">
        <v>153</v>
      </c>
      <c r="AU337" s="150" t="s">
        <v>81</v>
      </c>
      <c r="AV337" s="12" t="s">
        <v>79</v>
      </c>
      <c r="AW337" s="12" t="s">
        <v>28</v>
      </c>
      <c r="AX337" s="12" t="s">
        <v>71</v>
      </c>
      <c r="AY337" s="150" t="s">
        <v>144</v>
      </c>
    </row>
    <row r="338" spans="2:65" s="13" customFormat="1">
      <c r="B338" s="155"/>
      <c r="D338" s="149" t="s">
        <v>153</v>
      </c>
      <c r="E338" s="156" t="s">
        <v>1</v>
      </c>
      <c r="F338" s="157" t="s">
        <v>145</v>
      </c>
      <c r="H338" s="158">
        <v>3</v>
      </c>
      <c r="I338" s="159"/>
      <c r="L338" s="155"/>
      <c r="M338" s="160"/>
      <c r="T338" s="161"/>
      <c r="AT338" s="156" t="s">
        <v>153</v>
      </c>
      <c r="AU338" s="156" t="s">
        <v>81</v>
      </c>
      <c r="AV338" s="13" t="s">
        <v>81</v>
      </c>
      <c r="AW338" s="13" t="s">
        <v>28</v>
      </c>
      <c r="AX338" s="13" t="s">
        <v>71</v>
      </c>
      <c r="AY338" s="156" t="s">
        <v>144</v>
      </c>
    </row>
    <row r="339" spans="2:65" s="12" customFormat="1">
      <c r="B339" s="148"/>
      <c r="D339" s="149" t="s">
        <v>153</v>
      </c>
      <c r="E339" s="150" t="s">
        <v>1</v>
      </c>
      <c r="F339" s="151" t="s">
        <v>179</v>
      </c>
      <c r="H339" s="150" t="s">
        <v>1</v>
      </c>
      <c r="I339" s="152"/>
      <c r="L339" s="148"/>
      <c r="M339" s="153"/>
      <c r="T339" s="154"/>
      <c r="AT339" s="150" t="s">
        <v>153</v>
      </c>
      <c r="AU339" s="150" t="s">
        <v>81</v>
      </c>
      <c r="AV339" s="12" t="s">
        <v>79</v>
      </c>
      <c r="AW339" s="12" t="s">
        <v>28</v>
      </c>
      <c r="AX339" s="12" t="s">
        <v>71</v>
      </c>
      <c r="AY339" s="150" t="s">
        <v>144</v>
      </c>
    </row>
    <row r="340" spans="2:65" s="13" customFormat="1">
      <c r="B340" s="155"/>
      <c r="D340" s="149" t="s">
        <v>153</v>
      </c>
      <c r="E340" s="156" t="s">
        <v>1</v>
      </c>
      <c r="F340" s="157" t="s">
        <v>145</v>
      </c>
      <c r="H340" s="158">
        <v>3</v>
      </c>
      <c r="I340" s="159"/>
      <c r="L340" s="155"/>
      <c r="M340" s="160"/>
      <c r="T340" s="161"/>
      <c r="AT340" s="156" t="s">
        <v>153</v>
      </c>
      <c r="AU340" s="156" t="s">
        <v>81</v>
      </c>
      <c r="AV340" s="13" t="s">
        <v>81</v>
      </c>
      <c r="AW340" s="13" t="s">
        <v>28</v>
      </c>
      <c r="AX340" s="13" t="s">
        <v>71</v>
      </c>
      <c r="AY340" s="156" t="s">
        <v>144</v>
      </c>
    </row>
    <row r="341" spans="2:65" s="15" customFormat="1">
      <c r="B341" s="180"/>
      <c r="D341" s="149" t="s">
        <v>153</v>
      </c>
      <c r="E341" s="181" t="s">
        <v>1</v>
      </c>
      <c r="F341" s="182" t="s">
        <v>182</v>
      </c>
      <c r="H341" s="183">
        <v>6</v>
      </c>
      <c r="I341" s="184"/>
      <c r="L341" s="180"/>
      <c r="M341" s="185"/>
      <c r="T341" s="186"/>
      <c r="AT341" s="181" t="s">
        <v>153</v>
      </c>
      <c r="AU341" s="181" t="s">
        <v>81</v>
      </c>
      <c r="AV341" s="15" t="s">
        <v>151</v>
      </c>
      <c r="AW341" s="15" t="s">
        <v>28</v>
      </c>
      <c r="AX341" s="15" t="s">
        <v>79</v>
      </c>
      <c r="AY341" s="181" t="s">
        <v>144</v>
      </c>
    </row>
    <row r="342" spans="2:65" s="1" customFormat="1" ht="24.2" customHeight="1">
      <c r="B342" s="133"/>
      <c r="C342" s="134" t="s">
        <v>445</v>
      </c>
      <c r="D342" s="134" t="s">
        <v>147</v>
      </c>
      <c r="E342" s="135" t="s">
        <v>533</v>
      </c>
      <c r="F342" s="136" t="s">
        <v>534</v>
      </c>
      <c r="G342" s="137" t="s">
        <v>491</v>
      </c>
      <c r="H342" s="187"/>
      <c r="I342" s="139"/>
      <c r="J342" s="140">
        <f>ROUND(I342*H342,2)</f>
        <v>0</v>
      </c>
      <c r="K342" s="141"/>
      <c r="L342" s="32"/>
      <c r="M342" s="142" t="s">
        <v>1</v>
      </c>
      <c r="N342" s="143" t="s">
        <v>36</v>
      </c>
      <c r="P342" s="144">
        <f>O342*H342</f>
        <v>0</v>
      </c>
      <c r="Q342" s="144">
        <v>0</v>
      </c>
      <c r="R342" s="144">
        <f>Q342*H342</f>
        <v>0</v>
      </c>
      <c r="S342" s="144">
        <v>0</v>
      </c>
      <c r="T342" s="145">
        <f>S342*H342</f>
        <v>0</v>
      </c>
      <c r="AR342" s="146" t="s">
        <v>265</v>
      </c>
      <c r="AT342" s="146" t="s">
        <v>147</v>
      </c>
      <c r="AU342" s="146" t="s">
        <v>81</v>
      </c>
      <c r="AY342" s="17" t="s">
        <v>144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79</v>
      </c>
      <c r="BK342" s="147">
        <f>ROUND(I342*H342,2)</f>
        <v>0</v>
      </c>
      <c r="BL342" s="17" t="s">
        <v>265</v>
      </c>
      <c r="BM342" s="146" t="s">
        <v>535</v>
      </c>
    </row>
    <row r="343" spans="2:65" s="11" customFormat="1" ht="22.9" customHeight="1">
      <c r="B343" s="121"/>
      <c r="D343" s="122" t="s">
        <v>70</v>
      </c>
      <c r="E343" s="131" t="s">
        <v>536</v>
      </c>
      <c r="F343" s="131" t="s">
        <v>537</v>
      </c>
      <c r="I343" s="124"/>
      <c r="J343" s="132">
        <f>BK343</f>
        <v>0</v>
      </c>
      <c r="L343" s="121"/>
      <c r="M343" s="126"/>
      <c r="P343" s="127">
        <f>SUM(P344:P349)</f>
        <v>0</v>
      </c>
      <c r="R343" s="127">
        <f>SUM(R344:R349)</f>
        <v>0</v>
      </c>
      <c r="T343" s="128">
        <f>SUM(T344:T349)</f>
        <v>0</v>
      </c>
      <c r="AR343" s="122" t="s">
        <v>81</v>
      </c>
      <c r="AT343" s="129" t="s">
        <v>70</v>
      </c>
      <c r="AU343" s="129" t="s">
        <v>79</v>
      </c>
      <c r="AY343" s="122" t="s">
        <v>144</v>
      </c>
      <c r="BK343" s="130">
        <f>SUM(BK344:BK349)</f>
        <v>0</v>
      </c>
    </row>
    <row r="344" spans="2:65" s="1" customFormat="1" ht="33" customHeight="1">
      <c r="B344" s="133"/>
      <c r="C344" s="134" t="s">
        <v>451</v>
      </c>
      <c r="D344" s="134" t="s">
        <v>147</v>
      </c>
      <c r="E344" s="135" t="s">
        <v>1503</v>
      </c>
      <c r="F344" s="136" t="s">
        <v>1504</v>
      </c>
      <c r="G344" s="137" t="s">
        <v>318</v>
      </c>
      <c r="H344" s="138">
        <v>1</v>
      </c>
      <c r="I344" s="139"/>
      <c r="J344" s="140">
        <f>ROUND(I344*H344,2)</f>
        <v>0</v>
      </c>
      <c r="K344" s="141"/>
      <c r="L344" s="32"/>
      <c r="M344" s="142" t="s">
        <v>1</v>
      </c>
      <c r="N344" s="143" t="s">
        <v>36</v>
      </c>
      <c r="P344" s="144">
        <f>O344*H344</f>
        <v>0</v>
      </c>
      <c r="Q344" s="144">
        <v>0</v>
      </c>
      <c r="R344" s="144">
        <f>Q344*H344</f>
        <v>0</v>
      </c>
      <c r="S344" s="144">
        <v>0</v>
      </c>
      <c r="T344" s="145">
        <f>S344*H344</f>
        <v>0</v>
      </c>
      <c r="AR344" s="146" t="s">
        <v>265</v>
      </c>
      <c r="AT344" s="146" t="s">
        <v>147</v>
      </c>
      <c r="AU344" s="146" t="s">
        <v>81</v>
      </c>
      <c r="AY344" s="17" t="s">
        <v>144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7" t="s">
        <v>79</v>
      </c>
      <c r="BK344" s="147">
        <f>ROUND(I344*H344,2)</f>
        <v>0</v>
      </c>
      <c r="BL344" s="17" t="s">
        <v>265</v>
      </c>
      <c r="BM344" s="146" t="s">
        <v>1505</v>
      </c>
    </row>
    <row r="345" spans="2:65" s="12" customFormat="1">
      <c r="B345" s="148"/>
      <c r="D345" s="149" t="s">
        <v>153</v>
      </c>
      <c r="E345" s="150" t="s">
        <v>1</v>
      </c>
      <c r="F345" s="151" t="s">
        <v>1506</v>
      </c>
      <c r="H345" s="150" t="s">
        <v>1</v>
      </c>
      <c r="I345" s="152"/>
      <c r="L345" s="148"/>
      <c r="M345" s="153"/>
      <c r="T345" s="154"/>
      <c r="AT345" s="150" t="s">
        <v>153</v>
      </c>
      <c r="AU345" s="150" t="s">
        <v>81</v>
      </c>
      <c r="AV345" s="12" t="s">
        <v>79</v>
      </c>
      <c r="AW345" s="12" t="s">
        <v>28</v>
      </c>
      <c r="AX345" s="12" t="s">
        <v>71</v>
      </c>
      <c r="AY345" s="150" t="s">
        <v>144</v>
      </c>
    </row>
    <row r="346" spans="2:65" s="13" customFormat="1">
      <c r="B346" s="155"/>
      <c r="D346" s="149" t="s">
        <v>153</v>
      </c>
      <c r="E346" s="156" t="s">
        <v>1</v>
      </c>
      <c r="F346" s="157" t="s">
        <v>79</v>
      </c>
      <c r="H346" s="158">
        <v>1</v>
      </c>
      <c r="I346" s="159"/>
      <c r="L346" s="155"/>
      <c r="M346" s="160"/>
      <c r="T346" s="161"/>
      <c r="AT346" s="156" t="s">
        <v>153</v>
      </c>
      <c r="AU346" s="156" t="s">
        <v>81</v>
      </c>
      <c r="AV346" s="13" t="s">
        <v>81</v>
      </c>
      <c r="AW346" s="13" t="s">
        <v>28</v>
      </c>
      <c r="AX346" s="13" t="s">
        <v>79</v>
      </c>
      <c r="AY346" s="156" t="s">
        <v>144</v>
      </c>
    </row>
    <row r="347" spans="2:65" s="1" customFormat="1" ht="24.2" customHeight="1">
      <c r="B347" s="133"/>
      <c r="C347" s="193" t="s">
        <v>456</v>
      </c>
      <c r="D347" s="193" t="s">
        <v>147</v>
      </c>
      <c r="E347" s="194" t="s">
        <v>1507</v>
      </c>
      <c r="F347" s="195" t="s">
        <v>1508</v>
      </c>
      <c r="G347" s="196" t="s">
        <v>318</v>
      </c>
      <c r="H347" s="197">
        <v>3</v>
      </c>
      <c r="I347" s="198"/>
      <c r="J347" s="198">
        <f>ROUND(I347*H347,2)</f>
        <v>0</v>
      </c>
      <c r="K347" s="141"/>
      <c r="L347" s="32"/>
      <c r="M347" s="142" t="s">
        <v>1</v>
      </c>
      <c r="N347" s="143" t="s">
        <v>36</v>
      </c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AR347" s="146" t="s">
        <v>265</v>
      </c>
      <c r="AT347" s="146" t="s">
        <v>147</v>
      </c>
      <c r="AU347" s="146" t="s">
        <v>81</v>
      </c>
      <c r="AY347" s="17" t="s">
        <v>144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7" t="s">
        <v>79</v>
      </c>
      <c r="BK347" s="147">
        <f>ROUND(I347*H347,2)</f>
        <v>0</v>
      </c>
      <c r="BL347" s="17" t="s">
        <v>265</v>
      </c>
      <c r="BM347" s="146" t="s">
        <v>1816</v>
      </c>
    </row>
    <row r="348" spans="2:65" s="1" customFormat="1" ht="24.2" customHeight="1">
      <c r="B348" s="133"/>
      <c r="C348" s="193" t="s">
        <v>461</v>
      </c>
      <c r="D348" s="193" t="s">
        <v>147</v>
      </c>
      <c r="E348" s="194" t="s">
        <v>1510</v>
      </c>
      <c r="F348" s="195" t="s">
        <v>1511</v>
      </c>
      <c r="G348" s="196" t="s">
        <v>318</v>
      </c>
      <c r="H348" s="197">
        <v>6</v>
      </c>
      <c r="I348" s="198"/>
      <c r="J348" s="198">
        <f>ROUND(I348*H348,2)</f>
        <v>0</v>
      </c>
      <c r="K348" s="141"/>
      <c r="L348" s="32"/>
      <c r="M348" s="142" t="s">
        <v>1</v>
      </c>
      <c r="N348" s="143" t="s">
        <v>36</v>
      </c>
      <c r="P348" s="144">
        <f>O348*H348</f>
        <v>0</v>
      </c>
      <c r="Q348" s="144">
        <v>0</v>
      </c>
      <c r="R348" s="144">
        <f>Q348*H348</f>
        <v>0</v>
      </c>
      <c r="S348" s="144">
        <v>0</v>
      </c>
      <c r="T348" s="145">
        <f>S348*H348</f>
        <v>0</v>
      </c>
      <c r="AR348" s="146" t="s">
        <v>265</v>
      </c>
      <c r="AT348" s="146" t="s">
        <v>147</v>
      </c>
      <c r="AU348" s="146" t="s">
        <v>81</v>
      </c>
      <c r="AY348" s="17" t="s">
        <v>144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7" t="s">
        <v>79</v>
      </c>
      <c r="BK348" s="147">
        <f>ROUND(I348*H348,2)</f>
        <v>0</v>
      </c>
      <c r="BL348" s="17" t="s">
        <v>265</v>
      </c>
      <c r="BM348" s="146" t="s">
        <v>1817</v>
      </c>
    </row>
    <row r="349" spans="2:65" s="1" customFormat="1" ht="24.2" customHeight="1">
      <c r="B349" s="133"/>
      <c r="C349" s="134" t="s">
        <v>468</v>
      </c>
      <c r="D349" s="134" t="s">
        <v>147</v>
      </c>
      <c r="E349" s="135" t="s">
        <v>543</v>
      </c>
      <c r="F349" s="136" t="s">
        <v>544</v>
      </c>
      <c r="G349" s="137" t="s">
        <v>491</v>
      </c>
      <c r="H349" s="187"/>
      <c r="I349" s="139"/>
      <c r="J349" s="140">
        <f>ROUND(I349*H349,2)</f>
        <v>0</v>
      </c>
      <c r="K349" s="141"/>
      <c r="L349" s="32"/>
      <c r="M349" s="142" t="s">
        <v>1</v>
      </c>
      <c r="N349" s="143" t="s">
        <v>36</v>
      </c>
      <c r="P349" s="144">
        <f>O349*H349</f>
        <v>0</v>
      </c>
      <c r="Q349" s="144">
        <v>0</v>
      </c>
      <c r="R349" s="144">
        <f>Q349*H349</f>
        <v>0</v>
      </c>
      <c r="S349" s="144">
        <v>0</v>
      </c>
      <c r="T349" s="145">
        <f>S349*H349</f>
        <v>0</v>
      </c>
      <c r="AR349" s="146" t="s">
        <v>265</v>
      </c>
      <c r="AT349" s="146" t="s">
        <v>147</v>
      </c>
      <c r="AU349" s="146" t="s">
        <v>81</v>
      </c>
      <c r="AY349" s="17" t="s">
        <v>144</v>
      </c>
      <c r="BE349" s="147">
        <f>IF(N349="základní",J349,0)</f>
        <v>0</v>
      </c>
      <c r="BF349" s="147">
        <f>IF(N349="snížená",J349,0)</f>
        <v>0</v>
      </c>
      <c r="BG349" s="147">
        <f>IF(N349="zákl. přenesená",J349,0)</f>
        <v>0</v>
      </c>
      <c r="BH349" s="147">
        <f>IF(N349="sníž. přenesená",J349,0)</f>
        <v>0</v>
      </c>
      <c r="BI349" s="147">
        <f>IF(N349="nulová",J349,0)</f>
        <v>0</v>
      </c>
      <c r="BJ349" s="17" t="s">
        <v>79</v>
      </c>
      <c r="BK349" s="147">
        <f>ROUND(I349*H349,2)</f>
        <v>0</v>
      </c>
      <c r="BL349" s="17" t="s">
        <v>265</v>
      </c>
      <c r="BM349" s="146" t="s">
        <v>841</v>
      </c>
    </row>
    <row r="350" spans="2:65" s="11" customFormat="1" ht="22.9" customHeight="1">
      <c r="B350" s="121"/>
      <c r="D350" s="122" t="s">
        <v>70</v>
      </c>
      <c r="E350" s="131" t="s">
        <v>546</v>
      </c>
      <c r="F350" s="131" t="s">
        <v>547</v>
      </c>
      <c r="I350" s="124"/>
      <c r="J350" s="132">
        <f>BK350</f>
        <v>0</v>
      </c>
      <c r="L350" s="121"/>
      <c r="M350" s="126"/>
      <c r="P350" s="127">
        <f>SUM(P351:P395)</f>
        <v>0</v>
      </c>
      <c r="R350" s="127">
        <f>SUM(R351:R395)</f>
        <v>1.52450748</v>
      </c>
      <c r="T350" s="128">
        <f>SUM(T351:T395)</f>
        <v>0</v>
      </c>
      <c r="AR350" s="122" t="s">
        <v>81</v>
      </c>
      <c r="AT350" s="129" t="s">
        <v>70</v>
      </c>
      <c r="AU350" s="129" t="s">
        <v>79</v>
      </c>
      <c r="AY350" s="122" t="s">
        <v>144</v>
      </c>
      <c r="BK350" s="130">
        <f>SUM(BK351:BK395)</f>
        <v>0</v>
      </c>
    </row>
    <row r="351" spans="2:65" s="1" customFormat="1" ht="16.5" customHeight="1">
      <c r="B351" s="133"/>
      <c r="C351" s="134" t="s">
        <v>476</v>
      </c>
      <c r="D351" s="134" t="s">
        <v>147</v>
      </c>
      <c r="E351" s="135" t="s">
        <v>1513</v>
      </c>
      <c r="F351" s="136" t="s">
        <v>1514</v>
      </c>
      <c r="G351" s="137" t="s">
        <v>171</v>
      </c>
      <c r="H351" s="138">
        <v>49.4</v>
      </c>
      <c r="I351" s="139"/>
      <c r="J351" s="140">
        <f>ROUND(I351*H351,2)</f>
        <v>0</v>
      </c>
      <c r="K351" s="141"/>
      <c r="L351" s="32"/>
      <c r="M351" s="142" t="s">
        <v>1</v>
      </c>
      <c r="N351" s="143" t="s">
        <v>36</v>
      </c>
      <c r="P351" s="144">
        <f>O351*H351</f>
        <v>0</v>
      </c>
      <c r="Q351" s="144">
        <v>0</v>
      </c>
      <c r="R351" s="144">
        <f>Q351*H351</f>
        <v>0</v>
      </c>
      <c r="S351" s="144">
        <v>0</v>
      </c>
      <c r="T351" s="145">
        <f>S351*H351</f>
        <v>0</v>
      </c>
      <c r="AR351" s="146" t="s">
        <v>265</v>
      </c>
      <c r="AT351" s="146" t="s">
        <v>147</v>
      </c>
      <c r="AU351" s="146" t="s">
        <v>81</v>
      </c>
      <c r="AY351" s="17" t="s">
        <v>144</v>
      </c>
      <c r="BE351" s="147">
        <f>IF(N351="základní",J351,0)</f>
        <v>0</v>
      </c>
      <c r="BF351" s="147">
        <f>IF(N351="snížená",J351,0)</f>
        <v>0</v>
      </c>
      <c r="BG351" s="147">
        <f>IF(N351="zákl. přenesená",J351,0)</f>
        <v>0</v>
      </c>
      <c r="BH351" s="147">
        <f>IF(N351="sníž. přenesená",J351,0)</f>
        <v>0</v>
      </c>
      <c r="BI351" s="147">
        <f>IF(N351="nulová",J351,0)</f>
        <v>0</v>
      </c>
      <c r="BJ351" s="17" t="s">
        <v>79</v>
      </c>
      <c r="BK351" s="147">
        <f>ROUND(I351*H351,2)</f>
        <v>0</v>
      </c>
      <c r="BL351" s="17" t="s">
        <v>265</v>
      </c>
      <c r="BM351" s="146" t="s">
        <v>1515</v>
      </c>
    </row>
    <row r="352" spans="2:65" s="1" customFormat="1" ht="16.5" customHeight="1">
      <c r="B352" s="133"/>
      <c r="C352" s="134" t="s">
        <v>484</v>
      </c>
      <c r="D352" s="134" t="s">
        <v>147</v>
      </c>
      <c r="E352" s="135" t="s">
        <v>1516</v>
      </c>
      <c r="F352" s="136" t="s">
        <v>1517</v>
      </c>
      <c r="G352" s="137" t="s">
        <v>171</v>
      </c>
      <c r="H352" s="138">
        <v>49.4</v>
      </c>
      <c r="I352" s="139"/>
      <c r="J352" s="140">
        <f>ROUND(I352*H352,2)</f>
        <v>0</v>
      </c>
      <c r="K352" s="141"/>
      <c r="L352" s="32"/>
      <c r="M352" s="142" t="s">
        <v>1</v>
      </c>
      <c r="N352" s="143" t="s">
        <v>36</v>
      </c>
      <c r="P352" s="144">
        <f>O352*H352</f>
        <v>0</v>
      </c>
      <c r="Q352" s="144">
        <v>2.9999999999999997E-4</v>
      </c>
      <c r="R352" s="144">
        <f>Q352*H352</f>
        <v>1.4819999999999998E-2</v>
      </c>
      <c r="S352" s="144">
        <v>0</v>
      </c>
      <c r="T352" s="145">
        <f>S352*H352</f>
        <v>0</v>
      </c>
      <c r="AR352" s="146" t="s">
        <v>265</v>
      </c>
      <c r="AT352" s="146" t="s">
        <v>147</v>
      </c>
      <c r="AU352" s="146" t="s">
        <v>81</v>
      </c>
      <c r="AY352" s="17" t="s">
        <v>144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7" t="s">
        <v>79</v>
      </c>
      <c r="BK352" s="147">
        <f>ROUND(I352*H352,2)</f>
        <v>0</v>
      </c>
      <c r="BL352" s="17" t="s">
        <v>265</v>
      </c>
      <c r="BM352" s="146" t="s">
        <v>1518</v>
      </c>
    </row>
    <row r="353" spans="2:65" s="1" customFormat="1" ht="33" customHeight="1">
      <c r="B353" s="133"/>
      <c r="C353" s="134" t="s">
        <v>488</v>
      </c>
      <c r="D353" s="134" t="s">
        <v>147</v>
      </c>
      <c r="E353" s="135" t="s">
        <v>1519</v>
      </c>
      <c r="F353" s="136" t="s">
        <v>1520</v>
      </c>
      <c r="G353" s="137" t="s">
        <v>279</v>
      </c>
      <c r="H353" s="138">
        <v>13.506</v>
      </c>
      <c r="I353" s="139"/>
      <c r="J353" s="140">
        <f>ROUND(I353*H353,2)</f>
        <v>0</v>
      </c>
      <c r="K353" s="141"/>
      <c r="L353" s="32"/>
      <c r="M353" s="142" t="s">
        <v>1</v>
      </c>
      <c r="N353" s="143" t="s">
        <v>36</v>
      </c>
      <c r="P353" s="144">
        <f>O353*H353</f>
        <v>0</v>
      </c>
      <c r="Q353" s="144">
        <v>5.8E-4</v>
      </c>
      <c r="R353" s="144">
        <f>Q353*H353</f>
        <v>7.8334800000000003E-3</v>
      </c>
      <c r="S353" s="144">
        <v>0</v>
      </c>
      <c r="T353" s="145">
        <f>S353*H353</f>
        <v>0</v>
      </c>
      <c r="AR353" s="146" t="s">
        <v>265</v>
      </c>
      <c r="AT353" s="146" t="s">
        <v>147</v>
      </c>
      <c r="AU353" s="146" t="s">
        <v>81</v>
      </c>
      <c r="AY353" s="17" t="s">
        <v>144</v>
      </c>
      <c r="BE353" s="147">
        <f>IF(N353="základní",J353,0)</f>
        <v>0</v>
      </c>
      <c r="BF353" s="147">
        <f>IF(N353="snížená",J353,0)</f>
        <v>0</v>
      </c>
      <c r="BG353" s="147">
        <f>IF(N353="zákl. přenesená",J353,0)</f>
        <v>0</v>
      </c>
      <c r="BH353" s="147">
        <f>IF(N353="sníž. přenesená",J353,0)</f>
        <v>0</v>
      </c>
      <c r="BI353" s="147">
        <f>IF(N353="nulová",J353,0)</f>
        <v>0</v>
      </c>
      <c r="BJ353" s="17" t="s">
        <v>79</v>
      </c>
      <c r="BK353" s="147">
        <f>ROUND(I353*H353,2)</f>
        <v>0</v>
      </c>
      <c r="BL353" s="17" t="s">
        <v>265</v>
      </c>
      <c r="BM353" s="146" t="s">
        <v>1521</v>
      </c>
    </row>
    <row r="354" spans="2:65" s="12" customFormat="1">
      <c r="B354" s="148"/>
      <c r="D354" s="149" t="s">
        <v>153</v>
      </c>
      <c r="E354" s="150" t="s">
        <v>1</v>
      </c>
      <c r="F354" s="151" t="s">
        <v>174</v>
      </c>
      <c r="H354" s="150" t="s">
        <v>1</v>
      </c>
      <c r="I354" s="152"/>
      <c r="L354" s="148"/>
      <c r="M354" s="153"/>
      <c r="T354" s="154"/>
      <c r="AT354" s="150" t="s">
        <v>153</v>
      </c>
      <c r="AU354" s="150" t="s">
        <v>81</v>
      </c>
      <c r="AV354" s="12" t="s">
        <v>79</v>
      </c>
      <c r="AW354" s="12" t="s">
        <v>28</v>
      </c>
      <c r="AX354" s="12" t="s">
        <v>71</v>
      </c>
      <c r="AY354" s="150" t="s">
        <v>144</v>
      </c>
    </row>
    <row r="355" spans="2:65" s="12" customFormat="1">
      <c r="B355" s="148"/>
      <c r="D355" s="149" t="s">
        <v>153</v>
      </c>
      <c r="E355" s="150" t="s">
        <v>1</v>
      </c>
      <c r="F355" s="151" t="s">
        <v>270</v>
      </c>
      <c r="H355" s="150" t="s">
        <v>1</v>
      </c>
      <c r="I355" s="152"/>
      <c r="L355" s="148"/>
      <c r="M355" s="153"/>
      <c r="T355" s="154"/>
      <c r="AT355" s="150" t="s">
        <v>153</v>
      </c>
      <c r="AU355" s="150" t="s">
        <v>81</v>
      </c>
      <c r="AV355" s="12" t="s">
        <v>79</v>
      </c>
      <c r="AW355" s="12" t="s">
        <v>28</v>
      </c>
      <c r="AX355" s="12" t="s">
        <v>71</v>
      </c>
      <c r="AY355" s="150" t="s">
        <v>144</v>
      </c>
    </row>
    <row r="356" spans="2:65" s="13" customFormat="1">
      <c r="B356" s="155"/>
      <c r="D356" s="149" t="s">
        <v>153</v>
      </c>
      <c r="E356" s="156" t="s">
        <v>1</v>
      </c>
      <c r="F356" s="157" t="s">
        <v>1522</v>
      </c>
      <c r="H356" s="158">
        <v>4.96</v>
      </c>
      <c r="I356" s="159"/>
      <c r="L356" s="155"/>
      <c r="M356" s="160"/>
      <c r="T356" s="161"/>
      <c r="AT356" s="156" t="s">
        <v>153</v>
      </c>
      <c r="AU356" s="156" t="s">
        <v>81</v>
      </c>
      <c r="AV356" s="13" t="s">
        <v>81</v>
      </c>
      <c r="AW356" s="13" t="s">
        <v>28</v>
      </c>
      <c r="AX356" s="13" t="s">
        <v>71</v>
      </c>
      <c r="AY356" s="156" t="s">
        <v>144</v>
      </c>
    </row>
    <row r="357" spans="2:65" s="14" customFormat="1">
      <c r="B357" s="173"/>
      <c r="D357" s="149" t="s">
        <v>153</v>
      </c>
      <c r="E357" s="174" t="s">
        <v>1</v>
      </c>
      <c r="F357" s="175" t="s">
        <v>178</v>
      </c>
      <c r="H357" s="176">
        <v>4.96</v>
      </c>
      <c r="I357" s="177"/>
      <c r="L357" s="173"/>
      <c r="M357" s="178"/>
      <c r="T357" s="179"/>
      <c r="AT357" s="174" t="s">
        <v>153</v>
      </c>
      <c r="AU357" s="174" t="s">
        <v>81</v>
      </c>
      <c r="AV357" s="14" t="s">
        <v>145</v>
      </c>
      <c r="AW357" s="14" t="s">
        <v>28</v>
      </c>
      <c r="AX357" s="14" t="s">
        <v>71</v>
      </c>
      <c r="AY357" s="174" t="s">
        <v>144</v>
      </c>
    </row>
    <row r="358" spans="2:65" s="12" customFormat="1">
      <c r="B358" s="148"/>
      <c r="D358" s="149" t="s">
        <v>153</v>
      </c>
      <c r="E358" s="150" t="s">
        <v>1</v>
      </c>
      <c r="F358" s="151" t="s">
        <v>179</v>
      </c>
      <c r="H358" s="150" t="s">
        <v>1</v>
      </c>
      <c r="I358" s="152"/>
      <c r="L358" s="148"/>
      <c r="M358" s="153"/>
      <c r="T358" s="154"/>
      <c r="AT358" s="150" t="s">
        <v>153</v>
      </c>
      <c r="AU358" s="150" t="s">
        <v>81</v>
      </c>
      <c r="AV358" s="12" t="s">
        <v>79</v>
      </c>
      <c r="AW358" s="12" t="s">
        <v>28</v>
      </c>
      <c r="AX358" s="12" t="s">
        <v>71</v>
      </c>
      <c r="AY358" s="150" t="s">
        <v>144</v>
      </c>
    </row>
    <row r="359" spans="2:65" s="12" customFormat="1">
      <c r="B359" s="148"/>
      <c r="D359" s="149" t="s">
        <v>153</v>
      </c>
      <c r="E359" s="150" t="s">
        <v>1</v>
      </c>
      <c r="F359" s="151" t="s">
        <v>272</v>
      </c>
      <c r="H359" s="150" t="s">
        <v>1</v>
      </c>
      <c r="I359" s="152"/>
      <c r="L359" s="148"/>
      <c r="M359" s="153"/>
      <c r="T359" s="154"/>
      <c r="AT359" s="150" t="s">
        <v>153</v>
      </c>
      <c r="AU359" s="150" t="s">
        <v>81</v>
      </c>
      <c r="AV359" s="12" t="s">
        <v>79</v>
      </c>
      <c r="AW359" s="12" t="s">
        <v>28</v>
      </c>
      <c r="AX359" s="12" t="s">
        <v>71</v>
      </c>
      <c r="AY359" s="150" t="s">
        <v>144</v>
      </c>
    </row>
    <row r="360" spans="2:65" s="13" customFormat="1">
      <c r="B360" s="155"/>
      <c r="D360" s="149" t="s">
        <v>153</v>
      </c>
      <c r="E360" s="156" t="s">
        <v>1</v>
      </c>
      <c r="F360" s="157" t="s">
        <v>1523</v>
      </c>
      <c r="H360" s="158">
        <v>3.798</v>
      </c>
      <c r="I360" s="159"/>
      <c r="L360" s="155"/>
      <c r="M360" s="160"/>
      <c r="T360" s="161"/>
      <c r="AT360" s="156" t="s">
        <v>153</v>
      </c>
      <c r="AU360" s="156" t="s">
        <v>81</v>
      </c>
      <c r="AV360" s="13" t="s">
        <v>81</v>
      </c>
      <c r="AW360" s="13" t="s">
        <v>28</v>
      </c>
      <c r="AX360" s="13" t="s">
        <v>71</v>
      </c>
      <c r="AY360" s="156" t="s">
        <v>144</v>
      </c>
    </row>
    <row r="361" spans="2:65" s="12" customFormat="1">
      <c r="B361" s="148"/>
      <c r="D361" s="149" t="s">
        <v>153</v>
      </c>
      <c r="E361" s="150" t="s">
        <v>1</v>
      </c>
      <c r="F361" s="151" t="s">
        <v>240</v>
      </c>
      <c r="H361" s="150" t="s">
        <v>1</v>
      </c>
      <c r="I361" s="152"/>
      <c r="L361" s="148"/>
      <c r="M361" s="153"/>
      <c r="T361" s="154"/>
      <c r="AT361" s="150" t="s">
        <v>153</v>
      </c>
      <c r="AU361" s="150" t="s">
        <v>81</v>
      </c>
      <c r="AV361" s="12" t="s">
        <v>79</v>
      </c>
      <c r="AW361" s="12" t="s">
        <v>28</v>
      </c>
      <c r="AX361" s="12" t="s">
        <v>71</v>
      </c>
      <c r="AY361" s="150" t="s">
        <v>144</v>
      </c>
    </row>
    <row r="362" spans="2:65" s="13" customFormat="1">
      <c r="B362" s="155"/>
      <c r="D362" s="149" t="s">
        <v>153</v>
      </c>
      <c r="E362" s="156" t="s">
        <v>1</v>
      </c>
      <c r="F362" s="157" t="s">
        <v>1524</v>
      </c>
      <c r="H362" s="158">
        <v>4.7480000000000002</v>
      </c>
      <c r="I362" s="159"/>
      <c r="L362" s="155"/>
      <c r="M362" s="160"/>
      <c r="T362" s="161"/>
      <c r="AT362" s="156" t="s">
        <v>153</v>
      </c>
      <c r="AU362" s="156" t="s">
        <v>81</v>
      </c>
      <c r="AV362" s="13" t="s">
        <v>81</v>
      </c>
      <c r="AW362" s="13" t="s">
        <v>28</v>
      </c>
      <c r="AX362" s="13" t="s">
        <v>71</v>
      </c>
      <c r="AY362" s="156" t="s">
        <v>144</v>
      </c>
    </row>
    <row r="363" spans="2:65" s="14" customFormat="1">
      <c r="B363" s="173"/>
      <c r="D363" s="149" t="s">
        <v>153</v>
      </c>
      <c r="E363" s="174" t="s">
        <v>1</v>
      </c>
      <c r="F363" s="175" t="s">
        <v>178</v>
      </c>
      <c r="H363" s="176">
        <v>8.5459999999999994</v>
      </c>
      <c r="I363" s="177"/>
      <c r="L363" s="173"/>
      <c r="M363" s="178"/>
      <c r="T363" s="179"/>
      <c r="AT363" s="174" t="s">
        <v>153</v>
      </c>
      <c r="AU363" s="174" t="s">
        <v>81</v>
      </c>
      <c r="AV363" s="14" t="s">
        <v>145</v>
      </c>
      <c r="AW363" s="14" t="s">
        <v>28</v>
      </c>
      <c r="AX363" s="14" t="s">
        <v>71</v>
      </c>
      <c r="AY363" s="174" t="s">
        <v>144</v>
      </c>
    </row>
    <row r="364" spans="2:65" s="15" customFormat="1">
      <c r="B364" s="180"/>
      <c r="D364" s="149" t="s">
        <v>153</v>
      </c>
      <c r="E364" s="181" t="s">
        <v>1</v>
      </c>
      <c r="F364" s="182" t="s">
        <v>182</v>
      </c>
      <c r="H364" s="183">
        <v>13.506</v>
      </c>
      <c r="I364" s="184"/>
      <c r="L364" s="180"/>
      <c r="M364" s="185"/>
      <c r="T364" s="186"/>
      <c r="AT364" s="181" t="s">
        <v>153</v>
      </c>
      <c r="AU364" s="181" t="s">
        <v>81</v>
      </c>
      <c r="AV364" s="15" t="s">
        <v>151</v>
      </c>
      <c r="AW364" s="15" t="s">
        <v>28</v>
      </c>
      <c r="AX364" s="15" t="s">
        <v>79</v>
      </c>
      <c r="AY364" s="181" t="s">
        <v>144</v>
      </c>
    </row>
    <row r="365" spans="2:65" s="1" customFormat="1" ht="33" customHeight="1">
      <c r="B365" s="133"/>
      <c r="C365" s="134" t="s">
        <v>495</v>
      </c>
      <c r="D365" s="134" t="s">
        <v>147</v>
      </c>
      <c r="E365" s="135" t="s">
        <v>1525</v>
      </c>
      <c r="F365" s="136" t="s">
        <v>1526</v>
      </c>
      <c r="G365" s="137" t="s">
        <v>171</v>
      </c>
      <c r="H365" s="138">
        <v>49.4</v>
      </c>
      <c r="I365" s="139"/>
      <c r="J365" s="140">
        <f>ROUND(I365*H365,2)</f>
        <v>0</v>
      </c>
      <c r="K365" s="141"/>
      <c r="L365" s="32"/>
      <c r="M365" s="142" t="s">
        <v>1</v>
      </c>
      <c r="N365" s="143" t="s">
        <v>36</v>
      </c>
      <c r="P365" s="144">
        <f>O365*H365</f>
        <v>0</v>
      </c>
      <c r="Q365" s="144">
        <v>5.3800000000000002E-3</v>
      </c>
      <c r="R365" s="144">
        <f>Q365*H365</f>
        <v>0.26577200000000001</v>
      </c>
      <c r="S365" s="144">
        <v>0</v>
      </c>
      <c r="T365" s="145">
        <f>S365*H365</f>
        <v>0</v>
      </c>
      <c r="AR365" s="146" t="s">
        <v>265</v>
      </c>
      <c r="AT365" s="146" t="s">
        <v>147</v>
      </c>
      <c r="AU365" s="146" t="s">
        <v>81</v>
      </c>
      <c r="AY365" s="17" t="s">
        <v>144</v>
      </c>
      <c r="BE365" s="147">
        <f>IF(N365="základní",J365,0)</f>
        <v>0</v>
      </c>
      <c r="BF365" s="147">
        <f>IF(N365="snížená",J365,0)</f>
        <v>0</v>
      </c>
      <c r="BG365" s="147">
        <f>IF(N365="zákl. přenesená",J365,0)</f>
        <v>0</v>
      </c>
      <c r="BH365" s="147">
        <f>IF(N365="sníž. přenesená",J365,0)</f>
        <v>0</v>
      </c>
      <c r="BI365" s="147">
        <f>IF(N365="nulová",J365,0)</f>
        <v>0</v>
      </c>
      <c r="BJ365" s="17" t="s">
        <v>79</v>
      </c>
      <c r="BK365" s="147">
        <f>ROUND(I365*H365,2)</f>
        <v>0</v>
      </c>
      <c r="BL365" s="17" t="s">
        <v>265</v>
      </c>
      <c r="BM365" s="146" t="s">
        <v>1527</v>
      </c>
    </row>
    <row r="366" spans="2:65" s="12" customFormat="1">
      <c r="B366" s="148"/>
      <c r="D366" s="149" t="s">
        <v>153</v>
      </c>
      <c r="E366" s="150" t="s">
        <v>1</v>
      </c>
      <c r="F366" s="151" t="s">
        <v>174</v>
      </c>
      <c r="H366" s="150" t="s">
        <v>1</v>
      </c>
      <c r="I366" s="152"/>
      <c r="L366" s="148"/>
      <c r="M366" s="153"/>
      <c r="T366" s="154"/>
      <c r="AT366" s="150" t="s">
        <v>153</v>
      </c>
      <c r="AU366" s="150" t="s">
        <v>81</v>
      </c>
      <c r="AV366" s="12" t="s">
        <v>79</v>
      </c>
      <c r="AW366" s="12" t="s">
        <v>28</v>
      </c>
      <c r="AX366" s="12" t="s">
        <v>71</v>
      </c>
      <c r="AY366" s="150" t="s">
        <v>144</v>
      </c>
    </row>
    <row r="367" spans="2:65" s="12" customFormat="1">
      <c r="B367" s="148"/>
      <c r="D367" s="149" t="s">
        <v>153</v>
      </c>
      <c r="E367" s="150" t="s">
        <v>1</v>
      </c>
      <c r="F367" s="151" t="s">
        <v>228</v>
      </c>
      <c r="H367" s="150" t="s">
        <v>1</v>
      </c>
      <c r="I367" s="152"/>
      <c r="L367" s="148"/>
      <c r="M367" s="153"/>
      <c r="T367" s="154"/>
      <c r="AT367" s="150" t="s">
        <v>153</v>
      </c>
      <c r="AU367" s="150" t="s">
        <v>81</v>
      </c>
      <c r="AV367" s="12" t="s">
        <v>79</v>
      </c>
      <c r="AW367" s="12" t="s">
        <v>28</v>
      </c>
      <c r="AX367" s="12" t="s">
        <v>71</v>
      </c>
      <c r="AY367" s="150" t="s">
        <v>144</v>
      </c>
    </row>
    <row r="368" spans="2:65" s="13" customFormat="1">
      <c r="B368" s="155"/>
      <c r="D368" s="149" t="s">
        <v>153</v>
      </c>
      <c r="E368" s="156" t="s">
        <v>1</v>
      </c>
      <c r="F368" s="157" t="s">
        <v>229</v>
      </c>
      <c r="H368" s="158">
        <v>4.16</v>
      </c>
      <c r="I368" s="159"/>
      <c r="L368" s="155"/>
      <c r="M368" s="160"/>
      <c r="T368" s="161"/>
      <c r="AT368" s="156" t="s">
        <v>153</v>
      </c>
      <c r="AU368" s="156" t="s">
        <v>81</v>
      </c>
      <c r="AV368" s="13" t="s">
        <v>81</v>
      </c>
      <c r="AW368" s="13" t="s">
        <v>28</v>
      </c>
      <c r="AX368" s="13" t="s">
        <v>71</v>
      </c>
      <c r="AY368" s="156" t="s">
        <v>144</v>
      </c>
    </row>
    <row r="369" spans="2:51" s="12" customFormat="1">
      <c r="B369" s="148"/>
      <c r="D369" s="149" t="s">
        <v>153</v>
      </c>
      <c r="E369" s="150" t="s">
        <v>1</v>
      </c>
      <c r="F369" s="151" t="s">
        <v>270</v>
      </c>
      <c r="H369" s="150" t="s">
        <v>1</v>
      </c>
      <c r="I369" s="152"/>
      <c r="L369" s="148"/>
      <c r="M369" s="153"/>
      <c r="T369" s="154"/>
      <c r="AT369" s="150" t="s">
        <v>153</v>
      </c>
      <c r="AU369" s="150" t="s">
        <v>81</v>
      </c>
      <c r="AV369" s="12" t="s">
        <v>79</v>
      </c>
      <c r="AW369" s="12" t="s">
        <v>28</v>
      </c>
      <c r="AX369" s="12" t="s">
        <v>71</v>
      </c>
      <c r="AY369" s="150" t="s">
        <v>144</v>
      </c>
    </row>
    <row r="370" spans="2:51" s="13" customFormat="1">
      <c r="B370" s="155"/>
      <c r="D370" s="149" t="s">
        <v>153</v>
      </c>
      <c r="E370" s="156" t="s">
        <v>1</v>
      </c>
      <c r="F370" s="157" t="s">
        <v>1454</v>
      </c>
      <c r="H370" s="158">
        <v>2.65</v>
      </c>
      <c r="I370" s="159"/>
      <c r="L370" s="155"/>
      <c r="M370" s="160"/>
      <c r="T370" s="161"/>
      <c r="AT370" s="156" t="s">
        <v>153</v>
      </c>
      <c r="AU370" s="156" t="s">
        <v>81</v>
      </c>
      <c r="AV370" s="13" t="s">
        <v>81</v>
      </c>
      <c r="AW370" s="13" t="s">
        <v>28</v>
      </c>
      <c r="AX370" s="13" t="s">
        <v>71</v>
      </c>
      <c r="AY370" s="156" t="s">
        <v>144</v>
      </c>
    </row>
    <row r="371" spans="2:51" s="12" customFormat="1">
      <c r="B371" s="148"/>
      <c r="D371" s="149" t="s">
        <v>153</v>
      </c>
      <c r="E371" s="150" t="s">
        <v>1</v>
      </c>
      <c r="F371" s="151" t="s">
        <v>230</v>
      </c>
      <c r="H371" s="150" t="s">
        <v>1</v>
      </c>
      <c r="I371" s="152"/>
      <c r="L371" s="148"/>
      <c r="M371" s="153"/>
      <c r="T371" s="154"/>
      <c r="AT371" s="150" t="s">
        <v>153</v>
      </c>
      <c r="AU371" s="150" t="s">
        <v>81</v>
      </c>
      <c r="AV371" s="12" t="s">
        <v>79</v>
      </c>
      <c r="AW371" s="12" t="s">
        <v>28</v>
      </c>
      <c r="AX371" s="12" t="s">
        <v>71</v>
      </c>
      <c r="AY371" s="150" t="s">
        <v>144</v>
      </c>
    </row>
    <row r="372" spans="2:51" s="13" customFormat="1">
      <c r="B372" s="155"/>
      <c r="D372" s="149" t="s">
        <v>153</v>
      </c>
      <c r="E372" s="156" t="s">
        <v>1</v>
      </c>
      <c r="F372" s="157" t="s">
        <v>231</v>
      </c>
      <c r="H372" s="158">
        <v>8.39</v>
      </c>
      <c r="I372" s="159"/>
      <c r="L372" s="155"/>
      <c r="M372" s="160"/>
      <c r="T372" s="161"/>
      <c r="AT372" s="156" t="s">
        <v>153</v>
      </c>
      <c r="AU372" s="156" t="s">
        <v>81</v>
      </c>
      <c r="AV372" s="13" t="s">
        <v>81</v>
      </c>
      <c r="AW372" s="13" t="s">
        <v>28</v>
      </c>
      <c r="AX372" s="13" t="s">
        <v>71</v>
      </c>
      <c r="AY372" s="156" t="s">
        <v>144</v>
      </c>
    </row>
    <row r="373" spans="2:51" s="12" customFormat="1">
      <c r="B373" s="148"/>
      <c r="D373" s="149" t="s">
        <v>153</v>
      </c>
      <c r="E373" s="150" t="s">
        <v>1</v>
      </c>
      <c r="F373" s="151" t="s">
        <v>232</v>
      </c>
      <c r="H373" s="150" t="s">
        <v>1</v>
      </c>
      <c r="I373" s="152"/>
      <c r="L373" s="148"/>
      <c r="M373" s="153"/>
      <c r="T373" s="154"/>
      <c r="AT373" s="150" t="s">
        <v>153</v>
      </c>
      <c r="AU373" s="150" t="s">
        <v>81</v>
      </c>
      <c r="AV373" s="12" t="s">
        <v>79</v>
      </c>
      <c r="AW373" s="12" t="s">
        <v>28</v>
      </c>
      <c r="AX373" s="12" t="s">
        <v>71</v>
      </c>
      <c r="AY373" s="150" t="s">
        <v>144</v>
      </c>
    </row>
    <row r="374" spans="2:51" s="13" customFormat="1">
      <c r="B374" s="155"/>
      <c r="D374" s="149" t="s">
        <v>153</v>
      </c>
      <c r="E374" s="156" t="s">
        <v>1</v>
      </c>
      <c r="F374" s="157" t="s">
        <v>233</v>
      </c>
      <c r="H374" s="158">
        <v>9.5299999999999994</v>
      </c>
      <c r="I374" s="159"/>
      <c r="L374" s="155"/>
      <c r="M374" s="160"/>
      <c r="T374" s="161"/>
      <c r="AT374" s="156" t="s">
        <v>153</v>
      </c>
      <c r="AU374" s="156" t="s">
        <v>81</v>
      </c>
      <c r="AV374" s="13" t="s">
        <v>81</v>
      </c>
      <c r="AW374" s="13" t="s">
        <v>28</v>
      </c>
      <c r="AX374" s="13" t="s">
        <v>71</v>
      </c>
      <c r="AY374" s="156" t="s">
        <v>144</v>
      </c>
    </row>
    <row r="375" spans="2:51" s="14" customFormat="1">
      <c r="B375" s="173"/>
      <c r="D375" s="149" t="s">
        <v>153</v>
      </c>
      <c r="E375" s="174" t="s">
        <v>1</v>
      </c>
      <c r="F375" s="175" t="s">
        <v>178</v>
      </c>
      <c r="H375" s="176">
        <v>24.73</v>
      </c>
      <c r="I375" s="177"/>
      <c r="L375" s="173"/>
      <c r="M375" s="178"/>
      <c r="T375" s="179"/>
      <c r="AT375" s="174" t="s">
        <v>153</v>
      </c>
      <c r="AU375" s="174" t="s">
        <v>81</v>
      </c>
      <c r="AV375" s="14" t="s">
        <v>145</v>
      </c>
      <c r="AW375" s="14" t="s">
        <v>28</v>
      </c>
      <c r="AX375" s="14" t="s">
        <v>71</v>
      </c>
      <c r="AY375" s="174" t="s">
        <v>144</v>
      </c>
    </row>
    <row r="376" spans="2:51" s="12" customFormat="1">
      <c r="B376" s="148"/>
      <c r="D376" s="149" t="s">
        <v>153</v>
      </c>
      <c r="E376" s="150" t="s">
        <v>1</v>
      </c>
      <c r="F376" s="151" t="s">
        <v>179</v>
      </c>
      <c r="H376" s="150" t="s">
        <v>1</v>
      </c>
      <c r="I376" s="152"/>
      <c r="L376" s="148"/>
      <c r="M376" s="153"/>
      <c r="T376" s="154"/>
      <c r="AT376" s="150" t="s">
        <v>153</v>
      </c>
      <c r="AU376" s="150" t="s">
        <v>81</v>
      </c>
      <c r="AV376" s="12" t="s">
        <v>79</v>
      </c>
      <c r="AW376" s="12" t="s">
        <v>28</v>
      </c>
      <c r="AX376" s="12" t="s">
        <v>71</v>
      </c>
      <c r="AY376" s="150" t="s">
        <v>144</v>
      </c>
    </row>
    <row r="377" spans="2:51" s="12" customFormat="1">
      <c r="B377" s="148"/>
      <c r="D377" s="149" t="s">
        <v>153</v>
      </c>
      <c r="E377" s="150" t="s">
        <v>1</v>
      </c>
      <c r="F377" s="151" t="s">
        <v>272</v>
      </c>
      <c r="H377" s="150" t="s">
        <v>1</v>
      </c>
      <c r="I377" s="152"/>
      <c r="L377" s="148"/>
      <c r="M377" s="153"/>
      <c r="T377" s="154"/>
      <c r="AT377" s="150" t="s">
        <v>153</v>
      </c>
      <c r="AU377" s="150" t="s">
        <v>81</v>
      </c>
      <c r="AV377" s="12" t="s">
        <v>79</v>
      </c>
      <c r="AW377" s="12" t="s">
        <v>28</v>
      </c>
      <c r="AX377" s="12" t="s">
        <v>71</v>
      </c>
      <c r="AY377" s="150" t="s">
        <v>144</v>
      </c>
    </row>
    <row r="378" spans="2:51" s="13" customFormat="1">
      <c r="B378" s="155"/>
      <c r="D378" s="149" t="s">
        <v>153</v>
      </c>
      <c r="E378" s="156" t="s">
        <v>1</v>
      </c>
      <c r="F378" s="157" t="s">
        <v>1455</v>
      </c>
      <c r="H378" s="158">
        <v>3.24</v>
      </c>
      <c r="I378" s="159"/>
      <c r="L378" s="155"/>
      <c r="M378" s="160"/>
      <c r="T378" s="161"/>
      <c r="AT378" s="156" t="s">
        <v>153</v>
      </c>
      <c r="AU378" s="156" t="s">
        <v>81</v>
      </c>
      <c r="AV378" s="13" t="s">
        <v>81</v>
      </c>
      <c r="AW378" s="13" t="s">
        <v>28</v>
      </c>
      <c r="AX378" s="13" t="s">
        <v>71</v>
      </c>
      <c r="AY378" s="156" t="s">
        <v>144</v>
      </c>
    </row>
    <row r="379" spans="2:51" s="12" customFormat="1">
      <c r="B379" s="148"/>
      <c r="D379" s="149" t="s">
        <v>153</v>
      </c>
      <c r="E379" s="150" t="s">
        <v>1</v>
      </c>
      <c r="F379" s="151" t="s">
        <v>234</v>
      </c>
      <c r="H379" s="150" t="s">
        <v>1</v>
      </c>
      <c r="I379" s="152"/>
      <c r="L379" s="148"/>
      <c r="M379" s="153"/>
      <c r="T379" s="154"/>
      <c r="AT379" s="150" t="s">
        <v>153</v>
      </c>
      <c r="AU379" s="150" t="s">
        <v>81</v>
      </c>
      <c r="AV379" s="12" t="s">
        <v>79</v>
      </c>
      <c r="AW379" s="12" t="s">
        <v>28</v>
      </c>
      <c r="AX379" s="12" t="s">
        <v>71</v>
      </c>
      <c r="AY379" s="150" t="s">
        <v>144</v>
      </c>
    </row>
    <row r="380" spans="2:51" s="13" customFormat="1">
      <c r="B380" s="155"/>
      <c r="D380" s="149" t="s">
        <v>153</v>
      </c>
      <c r="E380" s="156" t="s">
        <v>1</v>
      </c>
      <c r="F380" s="157" t="s">
        <v>235</v>
      </c>
      <c r="H380" s="158">
        <v>1.71</v>
      </c>
      <c r="I380" s="159"/>
      <c r="L380" s="155"/>
      <c r="M380" s="160"/>
      <c r="T380" s="161"/>
      <c r="AT380" s="156" t="s">
        <v>153</v>
      </c>
      <c r="AU380" s="156" t="s">
        <v>81</v>
      </c>
      <c r="AV380" s="13" t="s">
        <v>81</v>
      </c>
      <c r="AW380" s="13" t="s">
        <v>28</v>
      </c>
      <c r="AX380" s="13" t="s">
        <v>71</v>
      </c>
      <c r="AY380" s="156" t="s">
        <v>144</v>
      </c>
    </row>
    <row r="381" spans="2:51" s="12" customFormat="1">
      <c r="B381" s="148"/>
      <c r="D381" s="149" t="s">
        <v>153</v>
      </c>
      <c r="E381" s="150" t="s">
        <v>1</v>
      </c>
      <c r="F381" s="151" t="s">
        <v>236</v>
      </c>
      <c r="H381" s="150" t="s">
        <v>1</v>
      </c>
      <c r="I381" s="152"/>
      <c r="L381" s="148"/>
      <c r="M381" s="153"/>
      <c r="T381" s="154"/>
      <c r="AT381" s="150" t="s">
        <v>153</v>
      </c>
      <c r="AU381" s="150" t="s">
        <v>81</v>
      </c>
      <c r="AV381" s="12" t="s">
        <v>79</v>
      </c>
      <c r="AW381" s="12" t="s">
        <v>28</v>
      </c>
      <c r="AX381" s="12" t="s">
        <v>71</v>
      </c>
      <c r="AY381" s="150" t="s">
        <v>144</v>
      </c>
    </row>
    <row r="382" spans="2:51" s="13" customFormat="1">
      <c r="B382" s="155"/>
      <c r="D382" s="149" t="s">
        <v>153</v>
      </c>
      <c r="E382" s="156" t="s">
        <v>1</v>
      </c>
      <c r="F382" s="157" t="s">
        <v>237</v>
      </c>
      <c r="H382" s="158">
        <v>8.99</v>
      </c>
      <c r="I382" s="159"/>
      <c r="L382" s="155"/>
      <c r="M382" s="160"/>
      <c r="T382" s="161"/>
      <c r="AT382" s="156" t="s">
        <v>153</v>
      </c>
      <c r="AU382" s="156" t="s">
        <v>81</v>
      </c>
      <c r="AV382" s="13" t="s">
        <v>81</v>
      </c>
      <c r="AW382" s="13" t="s">
        <v>28</v>
      </c>
      <c r="AX382" s="13" t="s">
        <v>71</v>
      </c>
      <c r="AY382" s="156" t="s">
        <v>144</v>
      </c>
    </row>
    <row r="383" spans="2:51" s="12" customFormat="1">
      <c r="B383" s="148"/>
      <c r="D383" s="149" t="s">
        <v>153</v>
      </c>
      <c r="E383" s="150" t="s">
        <v>1</v>
      </c>
      <c r="F383" s="151" t="s">
        <v>238</v>
      </c>
      <c r="H383" s="150" t="s">
        <v>1</v>
      </c>
      <c r="I383" s="152"/>
      <c r="L383" s="148"/>
      <c r="M383" s="153"/>
      <c r="T383" s="154"/>
      <c r="AT383" s="150" t="s">
        <v>153</v>
      </c>
      <c r="AU383" s="150" t="s">
        <v>81</v>
      </c>
      <c r="AV383" s="12" t="s">
        <v>79</v>
      </c>
      <c r="AW383" s="12" t="s">
        <v>28</v>
      </c>
      <c r="AX383" s="12" t="s">
        <v>71</v>
      </c>
      <c r="AY383" s="150" t="s">
        <v>144</v>
      </c>
    </row>
    <row r="384" spans="2:51" s="13" customFormat="1">
      <c r="B384" s="155"/>
      <c r="D384" s="149" t="s">
        <v>153</v>
      </c>
      <c r="E384" s="156" t="s">
        <v>1</v>
      </c>
      <c r="F384" s="157" t="s">
        <v>239</v>
      </c>
      <c r="H384" s="158">
        <v>9.07</v>
      </c>
      <c r="I384" s="159"/>
      <c r="L384" s="155"/>
      <c r="M384" s="160"/>
      <c r="T384" s="161"/>
      <c r="AT384" s="156" t="s">
        <v>153</v>
      </c>
      <c r="AU384" s="156" t="s">
        <v>81</v>
      </c>
      <c r="AV384" s="13" t="s">
        <v>81</v>
      </c>
      <c r="AW384" s="13" t="s">
        <v>28</v>
      </c>
      <c r="AX384" s="13" t="s">
        <v>71</v>
      </c>
      <c r="AY384" s="156" t="s">
        <v>144</v>
      </c>
    </row>
    <row r="385" spans="2:65" s="12" customFormat="1">
      <c r="B385" s="148"/>
      <c r="D385" s="149" t="s">
        <v>153</v>
      </c>
      <c r="E385" s="150" t="s">
        <v>1</v>
      </c>
      <c r="F385" s="151" t="s">
        <v>240</v>
      </c>
      <c r="H385" s="150" t="s">
        <v>1</v>
      </c>
      <c r="I385" s="152"/>
      <c r="L385" s="148"/>
      <c r="M385" s="153"/>
      <c r="T385" s="154"/>
      <c r="AT385" s="150" t="s">
        <v>153</v>
      </c>
      <c r="AU385" s="150" t="s">
        <v>81</v>
      </c>
      <c r="AV385" s="12" t="s">
        <v>79</v>
      </c>
      <c r="AW385" s="12" t="s">
        <v>28</v>
      </c>
      <c r="AX385" s="12" t="s">
        <v>71</v>
      </c>
      <c r="AY385" s="150" t="s">
        <v>144</v>
      </c>
    </row>
    <row r="386" spans="2:65" s="13" customFormat="1">
      <c r="B386" s="155"/>
      <c r="D386" s="149" t="s">
        <v>153</v>
      </c>
      <c r="E386" s="156" t="s">
        <v>1</v>
      </c>
      <c r="F386" s="157" t="s">
        <v>241</v>
      </c>
      <c r="H386" s="158">
        <v>1.66</v>
      </c>
      <c r="I386" s="159"/>
      <c r="L386" s="155"/>
      <c r="M386" s="160"/>
      <c r="T386" s="161"/>
      <c r="AT386" s="156" t="s">
        <v>153</v>
      </c>
      <c r="AU386" s="156" t="s">
        <v>81</v>
      </c>
      <c r="AV386" s="13" t="s">
        <v>81</v>
      </c>
      <c r="AW386" s="13" t="s">
        <v>28</v>
      </c>
      <c r="AX386" s="13" t="s">
        <v>71</v>
      </c>
      <c r="AY386" s="156" t="s">
        <v>144</v>
      </c>
    </row>
    <row r="387" spans="2:65" s="14" customFormat="1">
      <c r="B387" s="173"/>
      <c r="D387" s="149" t="s">
        <v>153</v>
      </c>
      <c r="E387" s="174" t="s">
        <v>1</v>
      </c>
      <c r="F387" s="175" t="s">
        <v>178</v>
      </c>
      <c r="H387" s="176">
        <v>24.67</v>
      </c>
      <c r="I387" s="177"/>
      <c r="L387" s="173"/>
      <c r="M387" s="178"/>
      <c r="T387" s="179"/>
      <c r="AT387" s="174" t="s">
        <v>153</v>
      </c>
      <c r="AU387" s="174" t="s">
        <v>81</v>
      </c>
      <c r="AV387" s="14" t="s">
        <v>145</v>
      </c>
      <c r="AW387" s="14" t="s">
        <v>28</v>
      </c>
      <c r="AX387" s="14" t="s">
        <v>71</v>
      </c>
      <c r="AY387" s="174" t="s">
        <v>144</v>
      </c>
    </row>
    <row r="388" spans="2:65" s="15" customFormat="1">
      <c r="B388" s="180"/>
      <c r="D388" s="149" t="s">
        <v>153</v>
      </c>
      <c r="E388" s="181" t="s">
        <v>1</v>
      </c>
      <c r="F388" s="182" t="s">
        <v>182</v>
      </c>
      <c r="H388" s="183">
        <v>49.4</v>
      </c>
      <c r="I388" s="184"/>
      <c r="L388" s="180"/>
      <c r="M388" s="185"/>
      <c r="T388" s="186"/>
      <c r="AT388" s="181" t="s">
        <v>153</v>
      </c>
      <c r="AU388" s="181" t="s">
        <v>81</v>
      </c>
      <c r="AV388" s="15" t="s">
        <v>151</v>
      </c>
      <c r="AW388" s="15" t="s">
        <v>28</v>
      </c>
      <c r="AX388" s="15" t="s">
        <v>79</v>
      </c>
      <c r="AY388" s="181" t="s">
        <v>144</v>
      </c>
    </row>
    <row r="389" spans="2:65" s="1" customFormat="1" ht="37.9" customHeight="1">
      <c r="B389" s="133"/>
      <c r="C389" s="162" t="s">
        <v>516</v>
      </c>
      <c r="D389" s="162" t="s">
        <v>163</v>
      </c>
      <c r="E389" s="163" t="s">
        <v>1528</v>
      </c>
      <c r="F389" s="164" t="s">
        <v>1529</v>
      </c>
      <c r="G389" s="165" t="s">
        <v>171</v>
      </c>
      <c r="H389" s="166">
        <v>55.960999999999999</v>
      </c>
      <c r="I389" s="167"/>
      <c r="J389" s="168">
        <f>ROUND(I389*H389,2)</f>
        <v>0</v>
      </c>
      <c r="K389" s="169"/>
      <c r="L389" s="170"/>
      <c r="M389" s="171" t="s">
        <v>1</v>
      </c>
      <c r="N389" s="172" t="s">
        <v>36</v>
      </c>
      <c r="P389" s="144">
        <f>O389*H389</f>
        <v>0</v>
      </c>
      <c r="Q389" s="144">
        <v>2.1999999999999999E-2</v>
      </c>
      <c r="R389" s="144">
        <f>Q389*H389</f>
        <v>1.231142</v>
      </c>
      <c r="S389" s="144">
        <v>0</v>
      </c>
      <c r="T389" s="145">
        <f>S389*H389</f>
        <v>0</v>
      </c>
      <c r="AR389" s="146" t="s">
        <v>355</v>
      </c>
      <c r="AT389" s="146" t="s">
        <v>163</v>
      </c>
      <c r="AU389" s="146" t="s">
        <v>81</v>
      </c>
      <c r="AY389" s="17" t="s">
        <v>144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7" t="s">
        <v>79</v>
      </c>
      <c r="BK389" s="147">
        <f>ROUND(I389*H389,2)</f>
        <v>0</v>
      </c>
      <c r="BL389" s="17" t="s">
        <v>265</v>
      </c>
      <c r="BM389" s="146" t="s">
        <v>1530</v>
      </c>
    </row>
    <row r="390" spans="2:65" s="13" customFormat="1">
      <c r="B390" s="155"/>
      <c r="D390" s="149" t="s">
        <v>153</v>
      </c>
      <c r="E390" s="156" t="s">
        <v>1</v>
      </c>
      <c r="F390" s="157" t="s">
        <v>1531</v>
      </c>
      <c r="H390" s="158">
        <v>54.34</v>
      </c>
      <c r="I390" s="159"/>
      <c r="L390" s="155"/>
      <c r="M390" s="160"/>
      <c r="T390" s="161"/>
      <c r="AT390" s="156" t="s">
        <v>153</v>
      </c>
      <c r="AU390" s="156" t="s">
        <v>81</v>
      </c>
      <c r="AV390" s="13" t="s">
        <v>81</v>
      </c>
      <c r="AW390" s="13" t="s">
        <v>28</v>
      </c>
      <c r="AX390" s="13" t="s">
        <v>71</v>
      </c>
      <c r="AY390" s="156" t="s">
        <v>144</v>
      </c>
    </row>
    <row r="391" spans="2:65" s="13" customFormat="1">
      <c r="B391" s="155"/>
      <c r="D391" s="149" t="s">
        <v>153</v>
      </c>
      <c r="E391" s="156" t="s">
        <v>1</v>
      </c>
      <c r="F391" s="157" t="s">
        <v>1532</v>
      </c>
      <c r="H391" s="158">
        <v>1.621</v>
      </c>
      <c r="I391" s="159"/>
      <c r="L391" s="155"/>
      <c r="M391" s="160"/>
      <c r="T391" s="161"/>
      <c r="AT391" s="156" t="s">
        <v>153</v>
      </c>
      <c r="AU391" s="156" t="s">
        <v>81</v>
      </c>
      <c r="AV391" s="13" t="s">
        <v>81</v>
      </c>
      <c r="AW391" s="13" t="s">
        <v>28</v>
      </c>
      <c r="AX391" s="13" t="s">
        <v>71</v>
      </c>
      <c r="AY391" s="156" t="s">
        <v>144</v>
      </c>
    </row>
    <row r="392" spans="2:65" s="15" customFormat="1">
      <c r="B392" s="180"/>
      <c r="D392" s="149" t="s">
        <v>153</v>
      </c>
      <c r="E392" s="181" t="s">
        <v>1</v>
      </c>
      <c r="F392" s="182" t="s">
        <v>182</v>
      </c>
      <c r="H392" s="183">
        <v>55.960999999999999</v>
      </c>
      <c r="I392" s="184"/>
      <c r="L392" s="180"/>
      <c r="M392" s="185"/>
      <c r="T392" s="186"/>
      <c r="AT392" s="181" t="s">
        <v>153</v>
      </c>
      <c r="AU392" s="181" t="s">
        <v>81</v>
      </c>
      <c r="AV392" s="15" t="s">
        <v>151</v>
      </c>
      <c r="AW392" s="15" t="s">
        <v>28</v>
      </c>
      <c r="AX392" s="15" t="s">
        <v>79</v>
      </c>
      <c r="AY392" s="181" t="s">
        <v>144</v>
      </c>
    </row>
    <row r="393" spans="2:65" s="1" customFormat="1" ht="16.5" customHeight="1">
      <c r="B393" s="133"/>
      <c r="C393" s="193" t="s">
        <v>523</v>
      </c>
      <c r="D393" s="193" t="s">
        <v>147</v>
      </c>
      <c r="E393" s="194" t="s">
        <v>1533</v>
      </c>
      <c r="F393" s="195" t="s">
        <v>1534</v>
      </c>
      <c r="G393" s="196" t="s">
        <v>171</v>
      </c>
      <c r="H393" s="197">
        <v>49.4</v>
      </c>
      <c r="I393" s="198"/>
      <c r="J393" s="198">
        <f>ROUND(I393*H393,2)</f>
        <v>0</v>
      </c>
      <c r="K393" s="141"/>
      <c r="L393" s="32"/>
      <c r="M393" s="142" t="s">
        <v>1</v>
      </c>
      <c r="N393" s="143" t="s">
        <v>36</v>
      </c>
      <c r="P393" s="144">
        <f>O393*H393</f>
        <v>0</v>
      </c>
      <c r="Q393" s="144">
        <v>1E-4</v>
      </c>
      <c r="R393" s="144">
        <f>Q393*H393</f>
        <v>4.9399999999999999E-3</v>
      </c>
      <c r="S393" s="144">
        <v>0</v>
      </c>
      <c r="T393" s="145">
        <f>S393*H393</f>
        <v>0</v>
      </c>
      <c r="AR393" s="146" t="s">
        <v>265</v>
      </c>
      <c r="AT393" s="146" t="s">
        <v>147</v>
      </c>
      <c r="AU393" s="146" t="s">
        <v>81</v>
      </c>
      <c r="AY393" s="17" t="s">
        <v>144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7" t="s">
        <v>79</v>
      </c>
      <c r="BK393" s="147">
        <f>ROUND(I393*H393,2)</f>
        <v>0</v>
      </c>
      <c r="BL393" s="17" t="s">
        <v>265</v>
      </c>
      <c r="BM393" s="146" t="s">
        <v>1818</v>
      </c>
    </row>
    <row r="394" spans="2:65" s="13" customFormat="1">
      <c r="B394" s="155"/>
      <c r="D394" s="149" t="s">
        <v>153</v>
      </c>
      <c r="E394" s="156" t="s">
        <v>1</v>
      </c>
      <c r="F394" s="157" t="s">
        <v>359</v>
      </c>
      <c r="H394" s="158">
        <v>49.4</v>
      </c>
      <c r="I394" s="159"/>
      <c r="L394" s="155"/>
      <c r="M394" s="160"/>
      <c r="T394" s="161"/>
      <c r="AT394" s="156" t="s">
        <v>153</v>
      </c>
      <c r="AU394" s="156" t="s">
        <v>81</v>
      </c>
      <c r="AV394" s="13" t="s">
        <v>81</v>
      </c>
      <c r="AW394" s="13" t="s">
        <v>28</v>
      </c>
      <c r="AX394" s="13" t="s">
        <v>79</v>
      </c>
      <c r="AY394" s="156" t="s">
        <v>144</v>
      </c>
    </row>
    <row r="395" spans="2:65" s="1" customFormat="1" ht="24.2" customHeight="1">
      <c r="B395" s="133"/>
      <c r="C395" s="134" t="s">
        <v>528</v>
      </c>
      <c r="D395" s="134" t="s">
        <v>147</v>
      </c>
      <c r="E395" s="135" t="s">
        <v>561</v>
      </c>
      <c r="F395" s="136" t="s">
        <v>562</v>
      </c>
      <c r="G395" s="137" t="s">
        <v>491</v>
      </c>
      <c r="H395" s="187"/>
      <c r="I395" s="139"/>
      <c r="J395" s="140">
        <f>ROUND(I395*H395,2)</f>
        <v>0</v>
      </c>
      <c r="K395" s="141"/>
      <c r="L395" s="32"/>
      <c r="M395" s="142" t="s">
        <v>1</v>
      </c>
      <c r="N395" s="143" t="s">
        <v>36</v>
      </c>
      <c r="P395" s="144">
        <f>O395*H395</f>
        <v>0</v>
      </c>
      <c r="Q395" s="144">
        <v>0</v>
      </c>
      <c r="R395" s="144">
        <f>Q395*H395</f>
        <v>0</v>
      </c>
      <c r="S395" s="144">
        <v>0</v>
      </c>
      <c r="T395" s="145">
        <f>S395*H395</f>
        <v>0</v>
      </c>
      <c r="AR395" s="146" t="s">
        <v>265</v>
      </c>
      <c r="AT395" s="146" t="s">
        <v>147</v>
      </c>
      <c r="AU395" s="146" t="s">
        <v>81</v>
      </c>
      <c r="AY395" s="17" t="s">
        <v>144</v>
      </c>
      <c r="BE395" s="147">
        <f>IF(N395="základní",J395,0)</f>
        <v>0</v>
      </c>
      <c r="BF395" s="147">
        <f>IF(N395="snížená",J395,0)</f>
        <v>0</v>
      </c>
      <c r="BG395" s="147">
        <f>IF(N395="zákl. přenesená",J395,0)</f>
        <v>0</v>
      </c>
      <c r="BH395" s="147">
        <f>IF(N395="sníž. přenesená",J395,0)</f>
        <v>0</v>
      </c>
      <c r="BI395" s="147">
        <f>IF(N395="nulová",J395,0)</f>
        <v>0</v>
      </c>
      <c r="BJ395" s="17" t="s">
        <v>79</v>
      </c>
      <c r="BK395" s="147">
        <f>ROUND(I395*H395,2)</f>
        <v>0</v>
      </c>
      <c r="BL395" s="17" t="s">
        <v>265</v>
      </c>
      <c r="BM395" s="146" t="s">
        <v>844</v>
      </c>
    </row>
    <row r="396" spans="2:65" s="11" customFormat="1" ht="22.9" customHeight="1">
      <c r="B396" s="121"/>
      <c r="D396" s="122" t="s">
        <v>70</v>
      </c>
      <c r="E396" s="131" t="s">
        <v>564</v>
      </c>
      <c r="F396" s="131" t="s">
        <v>565</v>
      </c>
      <c r="I396" s="124"/>
      <c r="J396" s="132">
        <f>BK396</f>
        <v>0</v>
      </c>
      <c r="L396" s="121"/>
      <c r="M396" s="126"/>
      <c r="P396" s="127">
        <f>SUM(P397:P469)</f>
        <v>0</v>
      </c>
      <c r="R396" s="127">
        <f>SUM(R397:R469)</f>
        <v>3.3522559499999995</v>
      </c>
      <c r="T396" s="128">
        <f>SUM(T397:T469)</f>
        <v>0</v>
      </c>
      <c r="AR396" s="122" t="s">
        <v>81</v>
      </c>
      <c r="AT396" s="129" t="s">
        <v>70</v>
      </c>
      <c r="AU396" s="129" t="s">
        <v>79</v>
      </c>
      <c r="AY396" s="122" t="s">
        <v>144</v>
      </c>
      <c r="BK396" s="130">
        <f>SUM(BK397:BK469)</f>
        <v>0</v>
      </c>
    </row>
    <row r="397" spans="2:65" s="1" customFormat="1" ht="16.5" customHeight="1">
      <c r="B397" s="133"/>
      <c r="C397" s="134" t="s">
        <v>532</v>
      </c>
      <c r="D397" s="134" t="s">
        <v>147</v>
      </c>
      <c r="E397" s="135" t="s">
        <v>1536</v>
      </c>
      <c r="F397" s="136" t="s">
        <v>1537</v>
      </c>
      <c r="G397" s="137" t="s">
        <v>171</v>
      </c>
      <c r="H397" s="138">
        <v>171.23699999999999</v>
      </c>
      <c r="I397" s="139"/>
      <c r="J397" s="140">
        <f>ROUND(I397*H397,2)</f>
        <v>0</v>
      </c>
      <c r="K397" s="141"/>
      <c r="L397" s="32"/>
      <c r="M397" s="142" t="s">
        <v>1</v>
      </c>
      <c r="N397" s="143" t="s">
        <v>36</v>
      </c>
      <c r="P397" s="144">
        <f>O397*H397</f>
        <v>0</v>
      </c>
      <c r="Q397" s="144">
        <v>2.9999999999999997E-4</v>
      </c>
      <c r="R397" s="144">
        <f>Q397*H397</f>
        <v>5.1371099999999996E-2</v>
      </c>
      <c r="S397" s="144">
        <v>0</v>
      </c>
      <c r="T397" s="145">
        <f>S397*H397</f>
        <v>0</v>
      </c>
      <c r="AR397" s="146" t="s">
        <v>265</v>
      </c>
      <c r="AT397" s="146" t="s">
        <v>147</v>
      </c>
      <c r="AU397" s="146" t="s">
        <v>81</v>
      </c>
      <c r="AY397" s="17" t="s">
        <v>144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7" t="s">
        <v>79</v>
      </c>
      <c r="BK397" s="147">
        <f>ROUND(I397*H397,2)</f>
        <v>0</v>
      </c>
      <c r="BL397" s="17" t="s">
        <v>265</v>
      </c>
      <c r="BM397" s="146" t="s">
        <v>1538</v>
      </c>
    </row>
    <row r="398" spans="2:65" s="13" customFormat="1">
      <c r="B398" s="155"/>
      <c r="D398" s="149" t="s">
        <v>153</v>
      </c>
      <c r="E398" s="156" t="s">
        <v>1</v>
      </c>
      <c r="F398" s="157" t="s">
        <v>1539</v>
      </c>
      <c r="H398" s="158">
        <v>162.13300000000001</v>
      </c>
      <c r="I398" s="159"/>
      <c r="L398" s="155"/>
      <c r="M398" s="160"/>
      <c r="T398" s="161"/>
      <c r="AT398" s="156" t="s">
        <v>153</v>
      </c>
      <c r="AU398" s="156" t="s">
        <v>81</v>
      </c>
      <c r="AV398" s="13" t="s">
        <v>81</v>
      </c>
      <c r="AW398" s="13" t="s">
        <v>28</v>
      </c>
      <c r="AX398" s="13" t="s">
        <v>71</v>
      </c>
      <c r="AY398" s="156" t="s">
        <v>144</v>
      </c>
    </row>
    <row r="399" spans="2:65" s="13" customFormat="1">
      <c r="B399" s="155"/>
      <c r="D399" s="149" t="s">
        <v>153</v>
      </c>
      <c r="E399" s="156" t="s">
        <v>1</v>
      </c>
      <c r="F399" s="157" t="s">
        <v>1540</v>
      </c>
      <c r="H399" s="158">
        <v>4.9119999999999999</v>
      </c>
      <c r="I399" s="159"/>
      <c r="L399" s="155"/>
      <c r="M399" s="160"/>
      <c r="T399" s="161"/>
      <c r="AT399" s="156" t="s">
        <v>153</v>
      </c>
      <c r="AU399" s="156" t="s">
        <v>81</v>
      </c>
      <c r="AV399" s="13" t="s">
        <v>81</v>
      </c>
      <c r="AW399" s="13" t="s">
        <v>28</v>
      </c>
      <c r="AX399" s="13" t="s">
        <v>71</v>
      </c>
      <c r="AY399" s="156" t="s">
        <v>144</v>
      </c>
    </row>
    <row r="400" spans="2:65" s="13" customFormat="1">
      <c r="B400" s="155"/>
      <c r="D400" s="149" t="s">
        <v>153</v>
      </c>
      <c r="E400" s="156" t="s">
        <v>1</v>
      </c>
      <c r="F400" s="157" t="s">
        <v>1541</v>
      </c>
      <c r="H400" s="158">
        <v>4.1920000000000002</v>
      </c>
      <c r="I400" s="159"/>
      <c r="L400" s="155"/>
      <c r="M400" s="160"/>
      <c r="T400" s="161"/>
      <c r="AT400" s="156" t="s">
        <v>153</v>
      </c>
      <c r="AU400" s="156" t="s">
        <v>81</v>
      </c>
      <c r="AV400" s="13" t="s">
        <v>81</v>
      </c>
      <c r="AW400" s="13" t="s">
        <v>28</v>
      </c>
      <c r="AX400" s="13" t="s">
        <v>71</v>
      </c>
      <c r="AY400" s="156" t="s">
        <v>144</v>
      </c>
    </row>
    <row r="401" spans="2:65" s="15" customFormat="1">
      <c r="B401" s="180"/>
      <c r="D401" s="149" t="s">
        <v>153</v>
      </c>
      <c r="E401" s="181" t="s">
        <v>1</v>
      </c>
      <c r="F401" s="182" t="s">
        <v>182</v>
      </c>
      <c r="H401" s="183">
        <v>171.23699999999999</v>
      </c>
      <c r="I401" s="184"/>
      <c r="L401" s="180"/>
      <c r="M401" s="185"/>
      <c r="T401" s="186"/>
      <c r="AT401" s="181" t="s">
        <v>153</v>
      </c>
      <c r="AU401" s="181" t="s">
        <v>81</v>
      </c>
      <c r="AV401" s="15" t="s">
        <v>151</v>
      </c>
      <c r="AW401" s="15" t="s">
        <v>28</v>
      </c>
      <c r="AX401" s="15" t="s">
        <v>79</v>
      </c>
      <c r="AY401" s="181" t="s">
        <v>144</v>
      </c>
    </row>
    <row r="402" spans="2:65" s="1" customFormat="1" ht="24.2" customHeight="1">
      <c r="B402" s="133"/>
      <c r="C402" s="134" t="s">
        <v>538</v>
      </c>
      <c r="D402" s="134" t="s">
        <v>147</v>
      </c>
      <c r="E402" s="135" t="s">
        <v>1542</v>
      </c>
      <c r="F402" s="136" t="s">
        <v>1543</v>
      </c>
      <c r="G402" s="137" t="s">
        <v>318</v>
      </c>
      <c r="H402" s="138">
        <v>14</v>
      </c>
      <c r="I402" s="139"/>
      <c r="J402" s="140">
        <f>ROUND(I402*H402,2)</f>
        <v>0</v>
      </c>
      <c r="K402" s="141"/>
      <c r="L402" s="32"/>
      <c r="M402" s="142" t="s">
        <v>1</v>
      </c>
      <c r="N402" s="143" t="s">
        <v>36</v>
      </c>
      <c r="P402" s="144">
        <f>O402*H402</f>
        <v>0</v>
      </c>
      <c r="Q402" s="144">
        <v>2.1000000000000001E-4</v>
      </c>
      <c r="R402" s="144">
        <f>Q402*H402</f>
        <v>2.9399999999999999E-3</v>
      </c>
      <c r="S402" s="144">
        <v>0</v>
      </c>
      <c r="T402" s="145">
        <f>S402*H402</f>
        <v>0</v>
      </c>
      <c r="AR402" s="146" t="s">
        <v>265</v>
      </c>
      <c r="AT402" s="146" t="s">
        <v>147</v>
      </c>
      <c r="AU402" s="146" t="s">
        <v>81</v>
      </c>
      <c r="AY402" s="17" t="s">
        <v>144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7" t="s">
        <v>79</v>
      </c>
      <c r="BK402" s="147">
        <f>ROUND(I402*H402,2)</f>
        <v>0</v>
      </c>
      <c r="BL402" s="17" t="s">
        <v>265</v>
      </c>
      <c r="BM402" s="146" t="s">
        <v>1819</v>
      </c>
    </row>
    <row r="403" spans="2:65" s="1" customFormat="1" ht="33" customHeight="1">
      <c r="B403" s="133"/>
      <c r="C403" s="134" t="s">
        <v>542</v>
      </c>
      <c r="D403" s="134" t="s">
        <v>147</v>
      </c>
      <c r="E403" s="135" t="s">
        <v>1545</v>
      </c>
      <c r="F403" s="136" t="s">
        <v>1546</v>
      </c>
      <c r="G403" s="137" t="s">
        <v>171</v>
      </c>
      <c r="H403" s="138">
        <v>162.13300000000001</v>
      </c>
      <c r="I403" s="139"/>
      <c r="J403" s="140">
        <f>ROUND(I403*H403,2)</f>
        <v>0</v>
      </c>
      <c r="K403" s="141"/>
      <c r="L403" s="32"/>
      <c r="M403" s="142" t="s">
        <v>1</v>
      </c>
      <c r="N403" s="143" t="s">
        <v>36</v>
      </c>
      <c r="P403" s="144">
        <f>O403*H403</f>
        <v>0</v>
      </c>
      <c r="Q403" s="144">
        <v>5.1999999999999998E-3</v>
      </c>
      <c r="R403" s="144">
        <f>Q403*H403</f>
        <v>0.84309160000000005</v>
      </c>
      <c r="S403" s="144">
        <v>0</v>
      </c>
      <c r="T403" s="145">
        <f>S403*H403</f>
        <v>0</v>
      </c>
      <c r="AR403" s="146" t="s">
        <v>265</v>
      </c>
      <c r="AT403" s="146" t="s">
        <v>147</v>
      </c>
      <c r="AU403" s="146" t="s">
        <v>81</v>
      </c>
      <c r="AY403" s="17" t="s">
        <v>144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7" t="s">
        <v>79</v>
      </c>
      <c r="BK403" s="147">
        <f>ROUND(I403*H403,2)</f>
        <v>0</v>
      </c>
      <c r="BL403" s="17" t="s">
        <v>265</v>
      </c>
      <c r="BM403" s="146" t="s">
        <v>1547</v>
      </c>
    </row>
    <row r="404" spans="2:65" s="12" customFormat="1">
      <c r="B404" s="148"/>
      <c r="D404" s="149" t="s">
        <v>153</v>
      </c>
      <c r="E404" s="150" t="s">
        <v>1</v>
      </c>
      <c r="F404" s="151" t="s">
        <v>174</v>
      </c>
      <c r="H404" s="150" t="s">
        <v>1</v>
      </c>
      <c r="I404" s="152"/>
      <c r="L404" s="148"/>
      <c r="M404" s="153"/>
      <c r="T404" s="154"/>
      <c r="AT404" s="150" t="s">
        <v>153</v>
      </c>
      <c r="AU404" s="150" t="s">
        <v>81</v>
      </c>
      <c r="AV404" s="12" t="s">
        <v>79</v>
      </c>
      <c r="AW404" s="12" t="s">
        <v>28</v>
      </c>
      <c r="AX404" s="12" t="s">
        <v>71</v>
      </c>
      <c r="AY404" s="150" t="s">
        <v>144</v>
      </c>
    </row>
    <row r="405" spans="2:65" s="12" customFormat="1">
      <c r="B405" s="148"/>
      <c r="D405" s="149" t="s">
        <v>153</v>
      </c>
      <c r="E405" s="150" t="s">
        <v>1</v>
      </c>
      <c r="F405" s="151" t="s">
        <v>228</v>
      </c>
      <c r="H405" s="150" t="s">
        <v>1</v>
      </c>
      <c r="I405" s="152"/>
      <c r="L405" s="148"/>
      <c r="M405" s="153"/>
      <c r="T405" s="154"/>
      <c r="AT405" s="150" t="s">
        <v>153</v>
      </c>
      <c r="AU405" s="150" t="s">
        <v>81</v>
      </c>
      <c r="AV405" s="12" t="s">
        <v>79</v>
      </c>
      <c r="AW405" s="12" t="s">
        <v>28</v>
      </c>
      <c r="AX405" s="12" t="s">
        <v>71</v>
      </c>
      <c r="AY405" s="150" t="s">
        <v>144</v>
      </c>
    </row>
    <row r="406" spans="2:65" s="13" customFormat="1">
      <c r="B406" s="155"/>
      <c r="D406" s="149" t="s">
        <v>153</v>
      </c>
      <c r="E406" s="156" t="s">
        <v>1</v>
      </c>
      <c r="F406" s="157" t="s">
        <v>1548</v>
      </c>
      <c r="H406" s="158">
        <v>12.656000000000001</v>
      </c>
      <c r="I406" s="159"/>
      <c r="L406" s="155"/>
      <c r="M406" s="160"/>
      <c r="T406" s="161"/>
      <c r="AT406" s="156" t="s">
        <v>153</v>
      </c>
      <c r="AU406" s="156" t="s">
        <v>81</v>
      </c>
      <c r="AV406" s="13" t="s">
        <v>81</v>
      </c>
      <c r="AW406" s="13" t="s">
        <v>28</v>
      </c>
      <c r="AX406" s="13" t="s">
        <v>71</v>
      </c>
      <c r="AY406" s="156" t="s">
        <v>144</v>
      </c>
    </row>
    <row r="407" spans="2:65" s="12" customFormat="1">
      <c r="B407" s="148"/>
      <c r="D407" s="149" t="s">
        <v>153</v>
      </c>
      <c r="E407" s="150" t="s">
        <v>1</v>
      </c>
      <c r="F407" s="151" t="s">
        <v>230</v>
      </c>
      <c r="H407" s="150" t="s">
        <v>1</v>
      </c>
      <c r="I407" s="152"/>
      <c r="L407" s="148"/>
      <c r="M407" s="153"/>
      <c r="T407" s="154"/>
      <c r="AT407" s="150" t="s">
        <v>153</v>
      </c>
      <c r="AU407" s="150" t="s">
        <v>81</v>
      </c>
      <c r="AV407" s="12" t="s">
        <v>79</v>
      </c>
      <c r="AW407" s="12" t="s">
        <v>28</v>
      </c>
      <c r="AX407" s="12" t="s">
        <v>71</v>
      </c>
      <c r="AY407" s="150" t="s">
        <v>144</v>
      </c>
    </row>
    <row r="408" spans="2:65" s="13" customFormat="1">
      <c r="B408" s="155"/>
      <c r="D408" s="149" t="s">
        <v>153</v>
      </c>
      <c r="E408" s="156" t="s">
        <v>1</v>
      </c>
      <c r="F408" s="157" t="s">
        <v>1549</v>
      </c>
      <c r="H408" s="158">
        <v>25.157</v>
      </c>
      <c r="I408" s="159"/>
      <c r="L408" s="155"/>
      <c r="M408" s="160"/>
      <c r="T408" s="161"/>
      <c r="AT408" s="156" t="s">
        <v>153</v>
      </c>
      <c r="AU408" s="156" t="s">
        <v>81</v>
      </c>
      <c r="AV408" s="13" t="s">
        <v>81</v>
      </c>
      <c r="AW408" s="13" t="s">
        <v>28</v>
      </c>
      <c r="AX408" s="13" t="s">
        <v>71</v>
      </c>
      <c r="AY408" s="156" t="s">
        <v>144</v>
      </c>
    </row>
    <row r="409" spans="2:65" s="12" customFormat="1">
      <c r="B409" s="148"/>
      <c r="D409" s="149" t="s">
        <v>153</v>
      </c>
      <c r="E409" s="150" t="s">
        <v>1</v>
      </c>
      <c r="F409" s="151" t="s">
        <v>232</v>
      </c>
      <c r="H409" s="150" t="s">
        <v>1</v>
      </c>
      <c r="I409" s="152"/>
      <c r="L409" s="148"/>
      <c r="M409" s="153"/>
      <c r="T409" s="154"/>
      <c r="AT409" s="150" t="s">
        <v>153</v>
      </c>
      <c r="AU409" s="150" t="s">
        <v>81</v>
      </c>
      <c r="AV409" s="12" t="s">
        <v>79</v>
      </c>
      <c r="AW409" s="12" t="s">
        <v>28</v>
      </c>
      <c r="AX409" s="12" t="s">
        <v>71</v>
      </c>
      <c r="AY409" s="150" t="s">
        <v>144</v>
      </c>
    </row>
    <row r="410" spans="2:65" s="13" customFormat="1" ht="22.5">
      <c r="B410" s="155"/>
      <c r="D410" s="149" t="s">
        <v>153</v>
      </c>
      <c r="E410" s="156" t="s">
        <v>1</v>
      </c>
      <c r="F410" s="157" t="s">
        <v>1550</v>
      </c>
      <c r="H410" s="158">
        <v>43.314999999999998</v>
      </c>
      <c r="I410" s="159"/>
      <c r="L410" s="155"/>
      <c r="M410" s="160"/>
      <c r="T410" s="161"/>
      <c r="AT410" s="156" t="s">
        <v>153</v>
      </c>
      <c r="AU410" s="156" t="s">
        <v>81</v>
      </c>
      <c r="AV410" s="13" t="s">
        <v>81</v>
      </c>
      <c r="AW410" s="13" t="s">
        <v>28</v>
      </c>
      <c r="AX410" s="13" t="s">
        <v>71</v>
      </c>
      <c r="AY410" s="156" t="s">
        <v>144</v>
      </c>
    </row>
    <row r="411" spans="2:65" s="12" customFormat="1">
      <c r="B411" s="148"/>
      <c r="D411" s="149" t="s">
        <v>153</v>
      </c>
      <c r="E411" s="150" t="s">
        <v>1</v>
      </c>
      <c r="F411" s="151" t="s">
        <v>1551</v>
      </c>
      <c r="H411" s="150" t="s">
        <v>1</v>
      </c>
      <c r="I411" s="152"/>
      <c r="L411" s="148"/>
      <c r="M411" s="153"/>
      <c r="T411" s="154"/>
      <c r="AT411" s="150" t="s">
        <v>153</v>
      </c>
      <c r="AU411" s="150" t="s">
        <v>81</v>
      </c>
      <c r="AV411" s="12" t="s">
        <v>79</v>
      </c>
      <c r="AW411" s="12" t="s">
        <v>28</v>
      </c>
      <c r="AX411" s="12" t="s">
        <v>71</v>
      </c>
      <c r="AY411" s="150" t="s">
        <v>144</v>
      </c>
    </row>
    <row r="412" spans="2:65" s="13" customFormat="1">
      <c r="B412" s="155"/>
      <c r="D412" s="149" t="s">
        <v>153</v>
      </c>
      <c r="E412" s="156" t="s">
        <v>1</v>
      </c>
      <c r="F412" s="157" t="s">
        <v>1552</v>
      </c>
      <c r="H412" s="158">
        <v>1.7529999999999999</v>
      </c>
      <c r="I412" s="159"/>
      <c r="L412" s="155"/>
      <c r="M412" s="160"/>
      <c r="T412" s="161"/>
      <c r="AT412" s="156" t="s">
        <v>153</v>
      </c>
      <c r="AU412" s="156" t="s">
        <v>81</v>
      </c>
      <c r="AV412" s="13" t="s">
        <v>81</v>
      </c>
      <c r="AW412" s="13" t="s">
        <v>28</v>
      </c>
      <c r="AX412" s="13" t="s">
        <v>71</v>
      </c>
      <c r="AY412" s="156" t="s">
        <v>144</v>
      </c>
    </row>
    <row r="413" spans="2:65" s="14" customFormat="1">
      <c r="B413" s="173"/>
      <c r="D413" s="149" t="s">
        <v>153</v>
      </c>
      <c r="E413" s="174" t="s">
        <v>1</v>
      </c>
      <c r="F413" s="175" t="s">
        <v>178</v>
      </c>
      <c r="H413" s="176">
        <v>82.881</v>
      </c>
      <c r="I413" s="177"/>
      <c r="L413" s="173"/>
      <c r="M413" s="178"/>
      <c r="T413" s="179"/>
      <c r="AT413" s="174" t="s">
        <v>153</v>
      </c>
      <c r="AU413" s="174" t="s">
        <v>81</v>
      </c>
      <c r="AV413" s="14" t="s">
        <v>145</v>
      </c>
      <c r="AW413" s="14" t="s">
        <v>28</v>
      </c>
      <c r="AX413" s="14" t="s">
        <v>71</v>
      </c>
      <c r="AY413" s="174" t="s">
        <v>144</v>
      </c>
    </row>
    <row r="414" spans="2:65" s="12" customFormat="1">
      <c r="B414" s="148"/>
      <c r="D414" s="149" t="s">
        <v>153</v>
      </c>
      <c r="E414" s="150" t="s">
        <v>1</v>
      </c>
      <c r="F414" s="151" t="s">
        <v>179</v>
      </c>
      <c r="H414" s="150" t="s">
        <v>1</v>
      </c>
      <c r="I414" s="152"/>
      <c r="L414" s="148"/>
      <c r="M414" s="153"/>
      <c r="T414" s="154"/>
      <c r="AT414" s="150" t="s">
        <v>153</v>
      </c>
      <c r="AU414" s="150" t="s">
        <v>81</v>
      </c>
      <c r="AV414" s="12" t="s">
        <v>79</v>
      </c>
      <c r="AW414" s="12" t="s">
        <v>28</v>
      </c>
      <c r="AX414" s="12" t="s">
        <v>71</v>
      </c>
      <c r="AY414" s="150" t="s">
        <v>144</v>
      </c>
    </row>
    <row r="415" spans="2:65" s="12" customFormat="1">
      <c r="B415" s="148"/>
      <c r="D415" s="149" t="s">
        <v>153</v>
      </c>
      <c r="E415" s="150" t="s">
        <v>1</v>
      </c>
      <c r="F415" s="151" t="s">
        <v>234</v>
      </c>
      <c r="H415" s="150" t="s">
        <v>1</v>
      </c>
      <c r="I415" s="152"/>
      <c r="L415" s="148"/>
      <c r="M415" s="153"/>
      <c r="T415" s="154"/>
      <c r="AT415" s="150" t="s">
        <v>153</v>
      </c>
      <c r="AU415" s="150" t="s">
        <v>81</v>
      </c>
      <c r="AV415" s="12" t="s">
        <v>79</v>
      </c>
      <c r="AW415" s="12" t="s">
        <v>28</v>
      </c>
      <c r="AX415" s="12" t="s">
        <v>71</v>
      </c>
      <c r="AY415" s="150" t="s">
        <v>144</v>
      </c>
    </row>
    <row r="416" spans="2:65" s="13" customFormat="1">
      <c r="B416" s="155"/>
      <c r="D416" s="149" t="s">
        <v>153</v>
      </c>
      <c r="E416" s="156" t="s">
        <v>1</v>
      </c>
      <c r="F416" s="157" t="s">
        <v>1553</v>
      </c>
      <c r="H416" s="158">
        <v>7.9969999999999999</v>
      </c>
      <c r="I416" s="159"/>
      <c r="L416" s="155"/>
      <c r="M416" s="160"/>
      <c r="T416" s="161"/>
      <c r="AT416" s="156" t="s">
        <v>153</v>
      </c>
      <c r="AU416" s="156" t="s">
        <v>81</v>
      </c>
      <c r="AV416" s="13" t="s">
        <v>81</v>
      </c>
      <c r="AW416" s="13" t="s">
        <v>28</v>
      </c>
      <c r="AX416" s="13" t="s">
        <v>71</v>
      </c>
      <c r="AY416" s="156" t="s">
        <v>144</v>
      </c>
    </row>
    <row r="417" spans="2:65" s="12" customFormat="1">
      <c r="B417" s="148"/>
      <c r="D417" s="149" t="s">
        <v>153</v>
      </c>
      <c r="E417" s="150" t="s">
        <v>1</v>
      </c>
      <c r="F417" s="151" t="s">
        <v>236</v>
      </c>
      <c r="H417" s="150" t="s">
        <v>1</v>
      </c>
      <c r="I417" s="152"/>
      <c r="L417" s="148"/>
      <c r="M417" s="153"/>
      <c r="T417" s="154"/>
      <c r="AT417" s="150" t="s">
        <v>153</v>
      </c>
      <c r="AU417" s="150" t="s">
        <v>81</v>
      </c>
      <c r="AV417" s="12" t="s">
        <v>79</v>
      </c>
      <c r="AW417" s="12" t="s">
        <v>28</v>
      </c>
      <c r="AX417" s="12" t="s">
        <v>71</v>
      </c>
      <c r="AY417" s="150" t="s">
        <v>144</v>
      </c>
    </row>
    <row r="418" spans="2:65" s="13" customFormat="1">
      <c r="B418" s="155"/>
      <c r="D418" s="149" t="s">
        <v>153</v>
      </c>
      <c r="E418" s="156" t="s">
        <v>1</v>
      </c>
      <c r="F418" s="157" t="s">
        <v>1554</v>
      </c>
      <c r="H418" s="158">
        <v>28.64</v>
      </c>
      <c r="I418" s="159"/>
      <c r="L418" s="155"/>
      <c r="M418" s="160"/>
      <c r="T418" s="161"/>
      <c r="AT418" s="156" t="s">
        <v>153</v>
      </c>
      <c r="AU418" s="156" t="s">
        <v>81</v>
      </c>
      <c r="AV418" s="13" t="s">
        <v>81</v>
      </c>
      <c r="AW418" s="13" t="s">
        <v>28</v>
      </c>
      <c r="AX418" s="13" t="s">
        <v>71</v>
      </c>
      <c r="AY418" s="156" t="s">
        <v>144</v>
      </c>
    </row>
    <row r="419" spans="2:65" s="12" customFormat="1">
      <c r="B419" s="148"/>
      <c r="D419" s="149" t="s">
        <v>153</v>
      </c>
      <c r="E419" s="150" t="s">
        <v>1</v>
      </c>
      <c r="F419" s="151" t="s">
        <v>238</v>
      </c>
      <c r="H419" s="150" t="s">
        <v>1</v>
      </c>
      <c r="I419" s="152"/>
      <c r="L419" s="148"/>
      <c r="M419" s="153"/>
      <c r="T419" s="154"/>
      <c r="AT419" s="150" t="s">
        <v>153</v>
      </c>
      <c r="AU419" s="150" t="s">
        <v>81</v>
      </c>
      <c r="AV419" s="12" t="s">
        <v>79</v>
      </c>
      <c r="AW419" s="12" t="s">
        <v>28</v>
      </c>
      <c r="AX419" s="12" t="s">
        <v>71</v>
      </c>
      <c r="AY419" s="150" t="s">
        <v>144</v>
      </c>
    </row>
    <row r="420" spans="2:65" s="13" customFormat="1">
      <c r="B420" s="155"/>
      <c r="D420" s="149" t="s">
        <v>153</v>
      </c>
      <c r="E420" s="156" t="s">
        <v>1</v>
      </c>
      <c r="F420" s="157" t="s">
        <v>1555</v>
      </c>
      <c r="H420" s="158">
        <v>41.265000000000001</v>
      </c>
      <c r="I420" s="159"/>
      <c r="L420" s="155"/>
      <c r="M420" s="160"/>
      <c r="T420" s="161"/>
      <c r="AT420" s="156" t="s">
        <v>153</v>
      </c>
      <c r="AU420" s="156" t="s">
        <v>81</v>
      </c>
      <c r="AV420" s="13" t="s">
        <v>81</v>
      </c>
      <c r="AW420" s="13" t="s">
        <v>28</v>
      </c>
      <c r="AX420" s="13" t="s">
        <v>71</v>
      </c>
      <c r="AY420" s="156" t="s">
        <v>144</v>
      </c>
    </row>
    <row r="421" spans="2:65" s="12" customFormat="1">
      <c r="B421" s="148"/>
      <c r="D421" s="149" t="s">
        <v>153</v>
      </c>
      <c r="E421" s="150" t="s">
        <v>1</v>
      </c>
      <c r="F421" s="151" t="s">
        <v>1551</v>
      </c>
      <c r="H421" s="150" t="s">
        <v>1</v>
      </c>
      <c r="I421" s="152"/>
      <c r="L421" s="148"/>
      <c r="M421" s="153"/>
      <c r="T421" s="154"/>
      <c r="AT421" s="150" t="s">
        <v>153</v>
      </c>
      <c r="AU421" s="150" t="s">
        <v>81</v>
      </c>
      <c r="AV421" s="12" t="s">
        <v>79</v>
      </c>
      <c r="AW421" s="12" t="s">
        <v>28</v>
      </c>
      <c r="AX421" s="12" t="s">
        <v>71</v>
      </c>
      <c r="AY421" s="150" t="s">
        <v>144</v>
      </c>
    </row>
    <row r="422" spans="2:65" s="13" customFormat="1">
      <c r="B422" s="155"/>
      <c r="D422" s="149" t="s">
        <v>153</v>
      </c>
      <c r="E422" s="156" t="s">
        <v>1</v>
      </c>
      <c r="F422" s="157" t="s">
        <v>1556</v>
      </c>
      <c r="H422" s="158">
        <v>1.35</v>
      </c>
      <c r="I422" s="159"/>
      <c r="L422" s="155"/>
      <c r="M422" s="160"/>
      <c r="T422" s="161"/>
      <c r="AT422" s="156" t="s">
        <v>153</v>
      </c>
      <c r="AU422" s="156" t="s">
        <v>81</v>
      </c>
      <c r="AV422" s="13" t="s">
        <v>81</v>
      </c>
      <c r="AW422" s="13" t="s">
        <v>28</v>
      </c>
      <c r="AX422" s="13" t="s">
        <v>71</v>
      </c>
      <c r="AY422" s="156" t="s">
        <v>144</v>
      </c>
    </row>
    <row r="423" spans="2:65" s="14" customFormat="1">
      <c r="B423" s="173"/>
      <c r="D423" s="149" t="s">
        <v>153</v>
      </c>
      <c r="E423" s="174" t="s">
        <v>1</v>
      </c>
      <c r="F423" s="175" t="s">
        <v>178</v>
      </c>
      <c r="H423" s="176">
        <v>79.251999999999995</v>
      </c>
      <c r="I423" s="177"/>
      <c r="L423" s="173"/>
      <c r="M423" s="178"/>
      <c r="T423" s="179"/>
      <c r="AT423" s="174" t="s">
        <v>153</v>
      </c>
      <c r="AU423" s="174" t="s">
        <v>81</v>
      </c>
      <c r="AV423" s="14" t="s">
        <v>145</v>
      </c>
      <c r="AW423" s="14" t="s">
        <v>28</v>
      </c>
      <c r="AX423" s="14" t="s">
        <v>71</v>
      </c>
      <c r="AY423" s="174" t="s">
        <v>144</v>
      </c>
    </row>
    <row r="424" spans="2:65" s="15" customFormat="1">
      <c r="B424" s="180"/>
      <c r="D424" s="149" t="s">
        <v>153</v>
      </c>
      <c r="E424" s="181" t="s">
        <v>1</v>
      </c>
      <c r="F424" s="182" t="s">
        <v>182</v>
      </c>
      <c r="H424" s="183">
        <v>162.13300000000001</v>
      </c>
      <c r="I424" s="184"/>
      <c r="L424" s="180"/>
      <c r="M424" s="185"/>
      <c r="T424" s="186"/>
      <c r="AT424" s="181" t="s">
        <v>153</v>
      </c>
      <c r="AU424" s="181" t="s">
        <v>81</v>
      </c>
      <c r="AV424" s="15" t="s">
        <v>151</v>
      </c>
      <c r="AW424" s="15" t="s">
        <v>28</v>
      </c>
      <c r="AX424" s="15" t="s">
        <v>79</v>
      </c>
      <c r="AY424" s="181" t="s">
        <v>144</v>
      </c>
    </row>
    <row r="425" spans="2:65" s="1" customFormat="1" ht="16.5" customHeight="1">
      <c r="B425" s="133"/>
      <c r="C425" s="162" t="s">
        <v>548</v>
      </c>
      <c r="D425" s="162" t="s">
        <v>163</v>
      </c>
      <c r="E425" s="163" t="s">
        <v>1557</v>
      </c>
      <c r="F425" s="164" t="s">
        <v>1558</v>
      </c>
      <c r="G425" s="165" t="s">
        <v>171</v>
      </c>
      <c r="H425" s="166">
        <v>188.36099999999999</v>
      </c>
      <c r="I425" s="167"/>
      <c r="J425" s="168">
        <f>ROUND(I425*H425,2)</f>
        <v>0</v>
      </c>
      <c r="K425" s="169"/>
      <c r="L425" s="170"/>
      <c r="M425" s="171" t="s">
        <v>1</v>
      </c>
      <c r="N425" s="172" t="s">
        <v>36</v>
      </c>
      <c r="P425" s="144">
        <f>O425*H425</f>
        <v>0</v>
      </c>
      <c r="Q425" s="144">
        <v>1.26E-2</v>
      </c>
      <c r="R425" s="144">
        <f>Q425*H425</f>
        <v>2.3733485999999999</v>
      </c>
      <c r="S425" s="144">
        <v>0</v>
      </c>
      <c r="T425" s="145">
        <f>S425*H425</f>
        <v>0</v>
      </c>
      <c r="AR425" s="146" t="s">
        <v>355</v>
      </c>
      <c r="AT425" s="146" t="s">
        <v>163</v>
      </c>
      <c r="AU425" s="146" t="s">
        <v>81</v>
      </c>
      <c r="AY425" s="17" t="s">
        <v>144</v>
      </c>
      <c r="BE425" s="147">
        <f>IF(N425="základní",J425,0)</f>
        <v>0</v>
      </c>
      <c r="BF425" s="147">
        <f>IF(N425="snížená",J425,0)</f>
        <v>0</v>
      </c>
      <c r="BG425" s="147">
        <f>IF(N425="zákl. přenesená",J425,0)</f>
        <v>0</v>
      </c>
      <c r="BH425" s="147">
        <f>IF(N425="sníž. přenesená",J425,0)</f>
        <v>0</v>
      </c>
      <c r="BI425" s="147">
        <f>IF(N425="nulová",J425,0)</f>
        <v>0</v>
      </c>
      <c r="BJ425" s="17" t="s">
        <v>79</v>
      </c>
      <c r="BK425" s="147">
        <f>ROUND(I425*H425,2)</f>
        <v>0</v>
      </c>
      <c r="BL425" s="17" t="s">
        <v>265</v>
      </c>
      <c r="BM425" s="146" t="s">
        <v>1559</v>
      </c>
    </row>
    <row r="426" spans="2:65" s="13" customFormat="1">
      <c r="B426" s="155"/>
      <c r="D426" s="149" t="s">
        <v>153</v>
      </c>
      <c r="E426" s="156" t="s">
        <v>1</v>
      </c>
      <c r="F426" s="157" t="s">
        <v>1539</v>
      </c>
      <c r="H426" s="158">
        <v>162.13300000000001</v>
      </c>
      <c r="I426" s="159"/>
      <c r="L426" s="155"/>
      <c r="M426" s="160"/>
      <c r="T426" s="161"/>
      <c r="AT426" s="156" t="s">
        <v>153</v>
      </c>
      <c r="AU426" s="156" t="s">
        <v>81</v>
      </c>
      <c r="AV426" s="13" t="s">
        <v>81</v>
      </c>
      <c r="AW426" s="13" t="s">
        <v>28</v>
      </c>
      <c r="AX426" s="13" t="s">
        <v>71</v>
      </c>
      <c r="AY426" s="156" t="s">
        <v>144</v>
      </c>
    </row>
    <row r="427" spans="2:65" s="13" customFormat="1">
      <c r="B427" s="155"/>
      <c r="D427" s="149" t="s">
        <v>153</v>
      </c>
      <c r="E427" s="156" t="s">
        <v>1</v>
      </c>
      <c r="F427" s="157" t="s">
        <v>1540</v>
      </c>
      <c r="H427" s="158">
        <v>4.9119999999999999</v>
      </c>
      <c r="I427" s="159"/>
      <c r="L427" s="155"/>
      <c r="M427" s="160"/>
      <c r="T427" s="161"/>
      <c r="AT427" s="156" t="s">
        <v>153</v>
      </c>
      <c r="AU427" s="156" t="s">
        <v>81</v>
      </c>
      <c r="AV427" s="13" t="s">
        <v>81</v>
      </c>
      <c r="AW427" s="13" t="s">
        <v>28</v>
      </c>
      <c r="AX427" s="13" t="s">
        <v>71</v>
      </c>
      <c r="AY427" s="156" t="s">
        <v>144</v>
      </c>
    </row>
    <row r="428" spans="2:65" s="13" customFormat="1">
      <c r="B428" s="155"/>
      <c r="D428" s="149" t="s">
        <v>153</v>
      </c>
      <c r="E428" s="156" t="s">
        <v>1</v>
      </c>
      <c r="F428" s="157" t="s">
        <v>1541</v>
      </c>
      <c r="H428" s="158">
        <v>4.1920000000000002</v>
      </c>
      <c r="I428" s="159"/>
      <c r="L428" s="155"/>
      <c r="M428" s="160"/>
      <c r="T428" s="161"/>
      <c r="AT428" s="156" t="s">
        <v>153</v>
      </c>
      <c r="AU428" s="156" t="s">
        <v>81</v>
      </c>
      <c r="AV428" s="13" t="s">
        <v>81</v>
      </c>
      <c r="AW428" s="13" t="s">
        <v>28</v>
      </c>
      <c r="AX428" s="13" t="s">
        <v>71</v>
      </c>
      <c r="AY428" s="156" t="s">
        <v>144</v>
      </c>
    </row>
    <row r="429" spans="2:65" s="15" customFormat="1">
      <c r="B429" s="180"/>
      <c r="D429" s="149" t="s">
        <v>153</v>
      </c>
      <c r="E429" s="181" t="s">
        <v>1</v>
      </c>
      <c r="F429" s="182" t="s">
        <v>182</v>
      </c>
      <c r="H429" s="183">
        <v>171.23699999999999</v>
      </c>
      <c r="I429" s="184"/>
      <c r="L429" s="180"/>
      <c r="M429" s="185"/>
      <c r="T429" s="186"/>
      <c r="AT429" s="181" t="s">
        <v>153</v>
      </c>
      <c r="AU429" s="181" t="s">
        <v>81</v>
      </c>
      <c r="AV429" s="15" t="s">
        <v>151</v>
      </c>
      <c r="AW429" s="15" t="s">
        <v>28</v>
      </c>
      <c r="AX429" s="15" t="s">
        <v>79</v>
      </c>
      <c r="AY429" s="181" t="s">
        <v>144</v>
      </c>
    </row>
    <row r="430" spans="2:65" s="13" customFormat="1">
      <c r="B430" s="155"/>
      <c r="D430" s="149" t="s">
        <v>153</v>
      </c>
      <c r="F430" s="157" t="s">
        <v>1560</v>
      </c>
      <c r="H430" s="158">
        <v>188.36099999999999</v>
      </c>
      <c r="I430" s="159"/>
      <c r="L430" s="155"/>
      <c r="M430" s="160"/>
      <c r="T430" s="161"/>
      <c r="AT430" s="156" t="s">
        <v>153</v>
      </c>
      <c r="AU430" s="156" t="s">
        <v>81</v>
      </c>
      <c r="AV430" s="13" t="s">
        <v>81</v>
      </c>
      <c r="AW430" s="13" t="s">
        <v>3</v>
      </c>
      <c r="AX430" s="13" t="s">
        <v>79</v>
      </c>
      <c r="AY430" s="156" t="s">
        <v>144</v>
      </c>
    </row>
    <row r="431" spans="2:65" s="1" customFormat="1" ht="24.2" customHeight="1">
      <c r="B431" s="133"/>
      <c r="C431" s="193" t="s">
        <v>554</v>
      </c>
      <c r="D431" s="193" t="s">
        <v>147</v>
      </c>
      <c r="E431" s="194" t="s">
        <v>1561</v>
      </c>
      <c r="F431" s="195" t="s">
        <v>1562</v>
      </c>
      <c r="G431" s="196" t="s">
        <v>279</v>
      </c>
      <c r="H431" s="197">
        <v>95</v>
      </c>
      <c r="I431" s="198"/>
      <c r="J431" s="198">
        <f>ROUND(I431*H431,2)</f>
        <v>0</v>
      </c>
      <c r="K431" s="141"/>
      <c r="L431" s="32"/>
      <c r="M431" s="142" t="s">
        <v>1</v>
      </c>
      <c r="N431" s="143" t="s">
        <v>36</v>
      </c>
      <c r="P431" s="144">
        <f>O431*H431</f>
        <v>0</v>
      </c>
      <c r="Q431" s="144">
        <v>1.8000000000000001E-4</v>
      </c>
      <c r="R431" s="144">
        <f>Q431*H431</f>
        <v>1.7100000000000001E-2</v>
      </c>
      <c r="S431" s="144">
        <v>0</v>
      </c>
      <c r="T431" s="145">
        <f>S431*H431</f>
        <v>0</v>
      </c>
      <c r="AR431" s="146" t="s">
        <v>265</v>
      </c>
      <c r="AT431" s="146" t="s">
        <v>147</v>
      </c>
      <c r="AU431" s="146" t="s">
        <v>81</v>
      </c>
      <c r="AY431" s="17" t="s">
        <v>144</v>
      </c>
      <c r="BE431" s="147">
        <f>IF(N431="základní",J431,0)</f>
        <v>0</v>
      </c>
      <c r="BF431" s="147">
        <f>IF(N431="snížená",J431,0)</f>
        <v>0</v>
      </c>
      <c r="BG431" s="147">
        <f>IF(N431="zákl. přenesená",J431,0)</f>
        <v>0</v>
      </c>
      <c r="BH431" s="147">
        <f>IF(N431="sníž. přenesená",J431,0)</f>
        <v>0</v>
      </c>
      <c r="BI431" s="147">
        <f>IF(N431="nulová",J431,0)</f>
        <v>0</v>
      </c>
      <c r="BJ431" s="17" t="s">
        <v>79</v>
      </c>
      <c r="BK431" s="147">
        <f>ROUND(I431*H431,2)</f>
        <v>0</v>
      </c>
      <c r="BL431" s="17" t="s">
        <v>265</v>
      </c>
      <c r="BM431" s="146" t="s">
        <v>1820</v>
      </c>
    </row>
    <row r="432" spans="2:65" s="13" customFormat="1">
      <c r="B432" s="155"/>
      <c r="D432" s="149" t="s">
        <v>153</v>
      </c>
      <c r="E432" s="156" t="s">
        <v>1</v>
      </c>
      <c r="F432" s="157" t="s">
        <v>1564</v>
      </c>
      <c r="H432" s="158">
        <v>95</v>
      </c>
      <c r="I432" s="159"/>
      <c r="L432" s="155"/>
      <c r="M432" s="160"/>
      <c r="T432" s="161"/>
      <c r="AT432" s="156" t="s">
        <v>153</v>
      </c>
      <c r="AU432" s="156" t="s">
        <v>81</v>
      </c>
      <c r="AV432" s="13" t="s">
        <v>81</v>
      </c>
      <c r="AW432" s="13" t="s">
        <v>28</v>
      </c>
      <c r="AX432" s="13" t="s">
        <v>79</v>
      </c>
      <c r="AY432" s="156" t="s">
        <v>144</v>
      </c>
    </row>
    <row r="433" spans="2:65" s="1" customFormat="1" ht="16.5" customHeight="1">
      <c r="B433" s="133"/>
      <c r="C433" s="455" t="s">
        <v>560</v>
      </c>
      <c r="D433" s="455" t="s">
        <v>163</v>
      </c>
      <c r="E433" s="456" t="s">
        <v>1565</v>
      </c>
      <c r="F433" s="457" t="s">
        <v>1566</v>
      </c>
      <c r="G433" s="458" t="s">
        <v>279</v>
      </c>
      <c r="H433" s="459">
        <v>99.75</v>
      </c>
      <c r="I433" s="460"/>
      <c r="J433" s="460">
        <f>ROUND(I433*H433,2)</f>
        <v>0</v>
      </c>
      <c r="K433" s="169"/>
      <c r="L433" s="170"/>
      <c r="M433" s="171" t="s">
        <v>1</v>
      </c>
      <c r="N433" s="172" t="s">
        <v>36</v>
      </c>
      <c r="P433" s="144">
        <f>O433*H433</f>
        <v>0</v>
      </c>
      <c r="Q433" s="144">
        <v>1.2E-4</v>
      </c>
      <c r="R433" s="144">
        <f>Q433*H433</f>
        <v>1.197E-2</v>
      </c>
      <c r="S433" s="144">
        <v>0</v>
      </c>
      <c r="T433" s="145">
        <f>S433*H433</f>
        <v>0</v>
      </c>
      <c r="AR433" s="146" t="s">
        <v>355</v>
      </c>
      <c r="AT433" s="146" t="s">
        <v>163</v>
      </c>
      <c r="AU433" s="146" t="s">
        <v>81</v>
      </c>
      <c r="AY433" s="17" t="s">
        <v>144</v>
      </c>
      <c r="BE433" s="147">
        <f>IF(N433="základní",J433,0)</f>
        <v>0</v>
      </c>
      <c r="BF433" s="147">
        <f>IF(N433="snížená",J433,0)</f>
        <v>0</v>
      </c>
      <c r="BG433" s="147">
        <f>IF(N433="zákl. přenesená",J433,0)</f>
        <v>0</v>
      </c>
      <c r="BH433" s="147">
        <f>IF(N433="sníž. přenesená",J433,0)</f>
        <v>0</v>
      </c>
      <c r="BI433" s="147">
        <f>IF(N433="nulová",J433,0)</f>
        <v>0</v>
      </c>
      <c r="BJ433" s="17" t="s">
        <v>79</v>
      </c>
      <c r="BK433" s="147">
        <f>ROUND(I433*H433,2)</f>
        <v>0</v>
      </c>
      <c r="BL433" s="17" t="s">
        <v>265</v>
      </c>
      <c r="BM433" s="146" t="s">
        <v>1821</v>
      </c>
    </row>
    <row r="434" spans="2:65" s="13" customFormat="1">
      <c r="B434" s="155"/>
      <c r="D434" s="149" t="s">
        <v>153</v>
      </c>
      <c r="F434" s="157" t="s">
        <v>1568</v>
      </c>
      <c r="H434" s="158">
        <v>99.75</v>
      </c>
      <c r="I434" s="159"/>
      <c r="L434" s="155"/>
      <c r="M434" s="160"/>
      <c r="T434" s="161"/>
      <c r="AT434" s="156" t="s">
        <v>153</v>
      </c>
      <c r="AU434" s="156" t="s">
        <v>81</v>
      </c>
      <c r="AV434" s="13" t="s">
        <v>81</v>
      </c>
      <c r="AW434" s="13" t="s">
        <v>3</v>
      </c>
      <c r="AX434" s="13" t="s">
        <v>79</v>
      </c>
      <c r="AY434" s="156" t="s">
        <v>144</v>
      </c>
    </row>
    <row r="435" spans="2:65" s="1" customFormat="1" ht="16.5" customHeight="1">
      <c r="B435" s="133"/>
      <c r="C435" s="193" t="s">
        <v>566</v>
      </c>
      <c r="D435" s="193" t="s">
        <v>147</v>
      </c>
      <c r="E435" s="194" t="s">
        <v>1569</v>
      </c>
      <c r="F435" s="195" t="s">
        <v>1534</v>
      </c>
      <c r="G435" s="196" t="s">
        <v>171</v>
      </c>
      <c r="H435" s="197">
        <v>171.23699999999999</v>
      </c>
      <c r="I435" s="198"/>
      <c r="J435" s="198">
        <f>ROUND(I435*H435,2)</f>
        <v>0</v>
      </c>
      <c r="K435" s="141"/>
      <c r="L435" s="32"/>
      <c r="M435" s="142" t="s">
        <v>1</v>
      </c>
      <c r="N435" s="143" t="s">
        <v>36</v>
      </c>
      <c r="P435" s="144">
        <f>O435*H435</f>
        <v>0</v>
      </c>
      <c r="Q435" s="144">
        <v>5.0000000000000002E-5</v>
      </c>
      <c r="R435" s="144">
        <f>Q435*H435</f>
        <v>8.5618499999999993E-3</v>
      </c>
      <c r="S435" s="144">
        <v>0</v>
      </c>
      <c r="T435" s="145">
        <f>S435*H435</f>
        <v>0</v>
      </c>
      <c r="AR435" s="146" t="s">
        <v>265</v>
      </c>
      <c r="AT435" s="146" t="s">
        <v>147</v>
      </c>
      <c r="AU435" s="146" t="s">
        <v>81</v>
      </c>
      <c r="AY435" s="17" t="s">
        <v>144</v>
      </c>
      <c r="BE435" s="147">
        <f>IF(N435="základní",J435,0)</f>
        <v>0</v>
      </c>
      <c r="BF435" s="147">
        <f>IF(N435="snížená",J435,0)</f>
        <v>0</v>
      </c>
      <c r="BG435" s="147">
        <f>IF(N435="zákl. přenesená",J435,0)</f>
        <v>0</v>
      </c>
      <c r="BH435" s="147">
        <f>IF(N435="sníž. přenesená",J435,0)</f>
        <v>0</v>
      </c>
      <c r="BI435" s="147">
        <f>IF(N435="nulová",J435,0)</f>
        <v>0</v>
      </c>
      <c r="BJ435" s="17" t="s">
        <v>79</v>
      </c>
      <c r="BK435" s="147">
        <f>ROUND(I435*H435,2)</f>
        <v>0</v>
      </c>
      <c r="BL435" s="17" t="s">
        <v>265</v>
      </c>
      <c r="BM435" s="146" t="s">
        <v>1822</v>
      </c>
    </row>
    <row r="436" spans="2:65" s="13" customFormat="1">
      <c r="B436" s="155"/>
      <c r="D436" s="149" t="s">
        <v>153</v>
      </c>
      <c r="E436" s="156" t="s">
        <v>1</v>
      </c>
      <c r="F436" s="157" t="s">
        <v>1571</v>
      </c>
      <c r="H436" s="158">
        <v>171.23699999999999</v>
      </c>
      <c r="I436" s="159"/>
      <c r="L436" s="155"/>
      <c r="M436" s="160"/>
      <c r="T436" s="161"/>
      <c r="AT436" s="156" t="s">
        <v>153</v>
      </c>
      <c r="AU436" s="156" t="s">
        <v>81</v>
      </c>
      <c r="AV436" s="13" t="s">
        <v>81</v>
      </c>
      <c r="AW436" s="13" t="s">
        <v>28</v>
      </c>
      <c r="AX436" s="13" t="s">
        <v>79</v>
      </c>
      <c r="AY436" s="156" t="s">
        <v>144</v>
      </c>
    </row>
    <row r="437" spans="2:65" s="1" customFormat="1" ht="24.2" customHeight="1">
      <c r="B437" s="133"/>
      <c r="C437" s="134" t="s">
        <v>580</v>
      </c>
      <c r="D437" s="134" t="s">
        <v>147</v>
      </c>
      <c r="E437" s="135" t="s">
        <v>1572</v>
      </c>
      <c r="F437" s="136" t="s">
        <v>1573</v>
      </c>
      <c r="G437" s="137" t="s">
        <v>279</v>
      </c>
      <c r="H437" s="138">
        <v>24.56</v>
      </c>
      <c r="I437" s="139"/>
      <c r="J437" s="140">
        <f>ROUND(I437*H437,2)</f>
        <v>0</v>
      </c>
      <c r="K437" s="141"/>
      <c r="L437" s="32"/>
      <c r="M437" s="142" t="s">
        <v>1</v>
      </c>
      <c r="N437" s="143" t="s">
        <v>36</v>
      </c>
      <c r="P437" s="144">
        <f>O437*H437</f>
        <v>0</v>
      </c>
      <c r="Q437" s="144">
        <v>9.5E-4</v>
      </c>
      <c r="R437" s="144">
        <f>Q437*H437</f>
        <v>2.3331999999999999E-2</v>
      </c>
      <c r="S437" s="144">
        <v>0</v>
      </c>
      <c r="T437" s="145">
        <f>S437*H437</f>
        <v>0</v>
      </c>
      <c r="AR437" s="146" t="s">
        <v>265</v>
      </c>
      <c r="AT437" s="146" t="s">
        <v>147</v>
      </c>
      <c r="AU437" s="146" t="s">
        <v>81</v>
      </c>
      <c r="AY437" s="17" t="s">
        <v>144</v>
      </c>
      <c r="BE437" s="147">
        <f>IF(N437="základní",J437,0)</f>
        <v>0</v>
      </c>
      <c r="BF437" s="147">
        <f>IF(N437="snížená",J437,0)</f>
        <v>0</v>
      </c>
      <c r="BG437" s="147">
        <f>IF(N437="zákl. přenesená",J437,0)</f>
        <v>0</v>
      </c>
      <c r="BH437" s="147">
        <f>IF(N437="sníž. přenesená",J437,0)</f>
        <v>0</v>
      </c>
      <c r="BI437" s="147">
        <f>IF(N437="nulová",J437,0)</f>
        <v>0</v>
      </c>
      <c r="BJ437" s="17" t="s">
        <v>79</v>
      </c>
      <c r="BK437" s="147">
        <f>ROUND(I437*H437,2)</f>
        <v>0</v>
      </c>
      <c r="BL437" s="17" t="s">
        <v>265</v>
      </c>
      <c r="BM437" s="146" t="s">
        <v>1574</v>
      </c>
    </row>
    <row r="438" spans="2:65" s="12" customFormat="1">
      <c r="B438" s="148"/>
      <c r="D438" s="149" t="s">
        <v>153</v>
      </c>
      <c r="E438" s="150" t="s">
        <v>1</v>
      </c>
      <c r="F438" s="151" t="s">
        <v>174</v>
      </c>
      <c r="H438" s="150" t="s">
        <v>1</v>
      </c>
      <c r="I438" s="152"/>
      <c r="L438" s="148"/>
      <c r="M438" s="153"/>
      <c r="T438" s="154"/>
      <c r="AT438" s="150" t="s">
        <v>153</v>
      </c>
      <c r="AU438" s="150" t="s">
        <v>81</v>
      </c>
      <c r="AV438" s="12" t="s">
        <v>79</v>
      </c>
      <c r="AW438" s="12" t="s">
        <v>28</v>
      </c>
      <c r="AX438" s="12" t="s">
        <v>71</v>
      </c>
      <c r="AY438" s="150" t="s">
        <v>144</v>
      </c>
    </row>
    <row r="439" spans="2:65" s="12" customFormat="1">
      <c r="B439" s="148"/>
      <c r="D439" s="149" t="s">
        <v>153</v>
      </c>
      <c r="E439" s="150" t="s">
        <v>1</v>
      </c>
      <c r="F439" s="151" t="s">
        <v>228</v>
      </c>
      <c r="H439" s="150" t="s">
        <v>1</v>
      </c>
      <c r="I439" s="152"/>
      <c r="L439" s="148"/>
      <c r="M439" s="153"/>
      <c r="T439" s="154"/>
      <c r="AT439" s="150" t="s">
        <v>153</v>
      </c>
      <c r="AU439" s="150" t="s">
        <v>81</v>
      </c>
      <c r="AV439" s="12" t="s">
        <v>79</v>
      </c>
      <c r="AW439" s="12" t="s">
        <v>28</v>
      </c>
      <c r="AX439" s="12" t="s">
        <v>71</v>
      </c>
      <c r="AY439" s="150" t="s">
        <v>144</v>
      </c>
    </row>
    <row r="440" spans="2:65" s="13" customFormat="1">
      <c r="B440" s="155"/>
      <c r="D440" s="149" t="s">
        <v>153</v>
      </c>
      <c r="E440" s="156" t="s">
        <v>1</v>
      </c>
      <c r="F440" s="157" t="s">
        <v>1575</v>
      </c>
      <c r="H440" s="158">
        <v>3.2</v>
      </c>
      <c r="I440" s="159"/>
      <c r="L440" s="155"/>
      <c r="M440" s="160"/>
      <c r="T440" s="161"/>
      <c r="AT440" s="156" t="s">
        <v>153</v>
      </c>
      <c r="AU440" s="156" t="s">
        <v>81</v>
      </c>
      <c r="AV440" s="13" t="s">
        <v>81</v>
      </c>
      <c r="AW440" s="13" t="s">
        <v>28</v>
      </c>
      <c r="AX440" s="13" t="s">
        <v>71</v>
      </c>
      <c r="AY440" s="156" t="s">
        <v>144</v>
      </c>
    </row>
    <row r="441" spans="2:65" s="12" customFormat="1">
      <c r="B441" s="148"/>
      <c r="D441" s="149" t="s">
        <v>153</v>
      </c>
      <c r="E441" s="150" t="s">
        <v>1</v>
      </c>
      <c r="F441" s="151" t="s">
        <v>230</v>
      </c>
      <c r="H441" s="150" t="s">
        <v>1</v>
      </c>
      <c r="I441" s="152"/>
      <c r="L441" s="148"/>
      <c r="M441" s="153"/>
      <c r="T441" s="154"/>
      <c r="AT441" s="150" t="s">
        <v>153</v>
      </c>
      <c r="AU441" s="150" t="s">
        <v>81</v>
      </c>
      <c r="AV441" s="12" t="s">
        <v>79</v>
      </c>
      <c r="AW441" s="12" t="s">
        <v>28</v>
      </c>
      <c r="AX441" s="12" t="s">
        <v>71</v>
      </c>
      <c r="AY441" s="150" t="s">
        <v>144</v>
      </c>
    </row>
    <row r="442" spans="2:65" s="13" customFormat="1">
      <c r="B442" s="155"/>
      <c r="D442" s="149" t="s">
        <v>153</v>
      </c>
      <c r="E442" s="156" t="s">
        <v>1</v>
      </c>
      <c r="F442" s="157" t="s">
        <v>1576</v>
      </c>
      <c r="H442" s="158">
        <v>6.84</v>
      </c>
      <c r="I442" s="159"/>
      <c r="L442" s="155"/>
      <c r="M442" s="160"/>
      <c r="T442" s="161"/>
      <c r="AT442" s="156" t="s">
        <v>153</v>
      </c>
      <c r="AU442" s="156" t="s">
        <v>81</v>
      </c>
      <c r="AV442" s="13" t="s">
        <v>81</v>
      </c>
      <c r="AW442" s="13" t="s">
        <v>28</v>
      </c>
      <c r="AX442" s="13" t="s">
        <v>71</v>
      </c>
      <c r="AY442" s="156" t="s">
        <v>144</v>
      </c>
    </row>
    <row r="443" spans="2:65" s="12" customFormat="1">
      <c r="B443" s="148"/>
      <c r="D443" s="149" t="s">
        <v>153</v>
      </c>
      <c r="E443" s="150" t="s">
        <v>1</v>
      </c>
      <c r="F443" s="151" t="s">
        <v>232</v>
      </c>
      <c r="H443" s="150" t="s">
        <v>1</v>
      </c>
      <c r="I443" s="152"/>
      <c r="L443" s="148"/>
      <c r="M443" s="153"/>
      <c r="T443" s="154"/>
      <c r="AT443" s="150" t="s">
        <v>153</v>
      </c>
      <c r="AU443" s="150" t="s">
        <v>81</v>
      </c>
      <c r="AV443" s="12" t="s">
        <v>79</v>
      </c>
      <c r="AW443" s="12" t="s">
        <v>28</v>
      </c>
      <c r="AX443" s="12" t="s">
        <v>71</v>
      </c>
      <c r="AY443" s="150" t="s">
        <v>144</v>
      </c>
    </row>
    <row r="444" spans="2:65" s="13" customFormat="1">
      <c r="B444" s="155"/>
      <c r="D444" s="149" t="s">
        <v>153</v>
      </c>
      <c r="E444" s="156" t="s">
        <v>1</v>
      </c>
      <c r="F444" s="157" t="s">
        <v>1577</v>
      </c>
      <c r="H444" s="158">
        <v>4.84</v>
      </c>
      <c r="I444" s="159"/>
      <c r="L444" s="155"/>
      <c r="M444" s="160"/>
      <c r="T444" s="161"/>
      <c r="AT444" s="156" t="s">
        <v>153</v>
      </c>
      <c r="AU444" s="156" t="s">
        <v>81</v>
      </c>
      <c r="AV444" s="13" t="s">
        <v>81</v>
      </c>
      <c r="AW444" s="13" t="s">
        <v>28</v>
      </c>
      <c r="AX444" s="13" t="s">
        <v>71</v>
      </c>
      <c r="AY444" s="156" t="s">
        <v>144</v>
      </c>
    </row>
    <row r="445" spans="2:65" s="14" customFormat="1">
      <c r="B445" s="173"/>
      <c r="D445" s="149" t="s">
        <v>153</v>
      </c>
      <c r="E445" s="174" t="s">
        <v>1</v>
      </c>
      <c r="F445" s="175" t="s">
        <v>178</v>
      </c>
      <c r="H445" s="176">
        <v>14.88</v>
      </c>
      <c r="I445" s="177"/>
      <c r="L445" s="173"/>
      <c r="M445" s="178"/>
      <c r="T445" s="179"/>
      <c r="AT445" s="174" t="s">
        <v>153</v>
      </c>
      <c r="AU445" s="174" t="s">
        <v>81</v>
      </c>
      <c r="AV445" s="14" t="s">
        <v>145</v>
      </c>
      <c r="AW445" s="14" t="s">
        <v>28</v>
      </c>
      <c r="AX445" s="14" t="s">
        <v>71</v>
      </c>
      <c r="AY445" s="174" t="s">
        <v>144</v>
      </c>
    </row>
    <row r="446" spans="2:65" s="12" customFormat="1">
      <c r="B446" s="148"/>
      <c r="D446" s="149" t="s">
        <v>153</v>
      </c>
      <c r="E446" s="150" t="s">
        <v>1</v>
      </c>
      <c r="F446" s="151" t="s">
        <v>179</v>
      </c>
      <c r="H446" s="150" t="s">
        <v>1</v>
      </c>
      <c r="I446" s="152"/>
      <c r="L446" s="148"/>
      <c r="M446" s="153"/>
      <c r="T446" s="154"/>
      <c r="AT446" s="150" t="s">
        <v>153</v>
      </c>
      <c r="AU446" s="150" t="s">
        <v>81</v>
      </c>
      <c r="AV446" s="12" t="s">
        <v>79</v>
      </c>
      <c r="AW446" s="12" t="s">
        <v>28</v>
      </c>
      <c r="AX446" s="12" t="s">
        <v>71</v>
      </c>
      <c r="AY446" s="150" t="s">
        <v>144</v>
      </c>
    </row>
    <row r="447" spans="2:65" s="12" customFormat="1">
      <c r="B447" s="148"/>
      <c r="D447" s="149" t="s">
        <v>153</v>
      </c>
      <c r="E447" s="150" t="s">
        <v>1</v>
      </c>
      <c r="F447" s="151" t="s">
        <v>236</v>
      </c>
      <c r="H447" s="150" t="s">
        <v>1</v>
      </c>
      <c r="I447" s="152"/>
      <c r="L447" s="148"/>
      <c r="M447" s="153"/>
      <c r="T447" s="154"/>
      <c r="AT447" s="150" t="s">
        <v>153</v>
      </c>
      <c r="AU447" s="150" t="s">
        <v>81</v>
      </c>
      <c r="AV447" s="12" t="s">
        <v>79</v>
      </c>
      <c r="AW447" s="12" t="s">
        <v>28</v>
      </c>
      <c r="AX447" s="12" t="s">
        <v>71</v>
      </c>
      <c r="AY447" s="150" t="s">
        <v>144</v>
      </c>
    </row>
    <row r="448" spans="2:65" s="13" customFormat="1">
      <c r="B448" s="155"/>
      <c r="D448" s="149" t="s">
        <v>153</v>
      </c>
      <c r="E448" s="156" t="s">
        <v>1</v>
      </c>
      <c r="F448" s="157" t="s">
        <v>1577</v>
      </c>
      <c r="H448" s="158">
        <v>4.84</v>
      </c>
      <c r="I448" s="159"/>
      <c r="L448" s="155"/>
      <c r="M448" s="160"/>
      <c r="T448" s="161"/>
      <c r="AT448" s="156" t="s">
        <v>153</v>
      </c>
      <c r="AU448" s="156" t="s">
        <v>81</v>
      </c>
      <c r="AV448" s="13" t="s">
        <v>81</v>
      </c>
      <c r="AW448" s="13" t="s">
        <v>28</v>
      </c>
      <c r="AX448" s="13" t="s">
        <v>71</v>
      </c>
      <c r="AY448" s="156" t="s">
        <v>144</v>
      </c>
    </row>
    <row r="449" spans="2:65" s="12" customFormat="1">
      <c r="B449" s="148"/>
      <c r="D449" s="149" t="s">
        <v>153</v>
      </c>
      <c r="E449" s="150" t="s">
        <v>1</v>
      </c>
      <c r="F449" s="151" t="s">
        <v>238</v>
      </c>
      <c r="H449" s="150" t="s">
        <v>1</v>
      </c>
      <c r="I449" s="152"/>
      <c r="L449" s="148"/>
      <c r="M449" s="153"/>
      <c r="T449" s="154"/>
      <c r="AT449" s="150" t="s">
        <v>153</v>
      </c>
      <c r="AU449" s="150" t="s">
        <v>81</v>
      </c>
      <c r="AV449" s="12" t="s">
        <v>79</v>
      </c>
      <c r="AW449" s="12" t="s">
        <v>28</v>
      </c>
      <c r="AX449" s="12" t="s">
        <v>71</v>
      </c>
      <c r="AY449" s="150" t="s">
        <v>144</v>
      </c>
    </row>
    <row r="450" spans="2:65" s="13" customFormat="1">
      <c r="B450" s="155"/>
      <c r="D450" s="149" t="s">
        <v>153</v>
      </c>
      <c r="E450" s="156" t="s">
        <v>1</v>
      </c>
      <c r="F450" s="157" t="s">
        <v>1577</v>
      </c>
      <c r="H450" s="158">
        <v>4.84</v>
      </c>
      <c r="I450" s="159"/>
      <c r="L450" s="155"/>
      <c r="M450" s="160"/>
      <c r="T450" s="161"/>
      <c r="AT450" s="156" t="s">
        <v>153</v>
      </c>
      <c r="AU450" s="156" t="s">
        <v>81</v>
      </c>
      <c r="AV450" s="13" t="s">
        <v>81</v>
      </c>
      <c r="AW450" s="13" t="s">
        <v>28</v>
      </c>
      <c r="AX450" s="13" t="s">
        <v>71</v>
      </c>
      <c r="AY450" s="156" t="s">
        <v>144</v>
      </c>
    </row>
    <row r="451" spans="2:65" s="14" customFormat="1">
      <c r="B451" s="173"/>
      <c r="D451" s="149" t="s">
        <v>153</v>
      </c>
      <c r="E451" s="174" t="s">
        <v>1</v>
      </c>
      <c r="F451" s="175" t="s">
        <v>178</v>
      </c>
      <c r="H451" s="176">
        <v>9.68</v>
      </c>
      <c r="I451" s="177"/>
      <c r="L451" s="173"/>
      <c r="M451" s="178"/>
      <c r="T451" s="179"/>
      <c r="AT451" s="174" t="s">
        <v>153</v>
      </c>
      <c r="AU451" s="174" t="s">
        <v>81</v>
      </c>
      <c r="AV451" s="14" t="s">
        <v>145</v>
      </c>
      <c r="AW451" s="14" t="s">
        <v>28</v>
      </c>
      <c r="AX451" s="14" t="s">
        <v>71</v>
      </c>
      <c r="AY451" s="174" t="s">
        <v>144</v>
      </c>
    </row>
    <row r="452" spans="2:65" s="15" customFormat="1">
      <c r="B452" s="180"/>
      <c r="D452" s="149" t="s">
        <v>153</v>
      </c>
      <c r="E452" s="181" t="s">
        <v>1</v>
      </c>
      <c r="F452" s="182" t="s">
        <v>182</v>
      </c>
      <c r="H452" s="183">
        <v>24.56</v>
      </c>
      <c r="I452" s="184"/>
      <c r="L452" s="180"/>
      <c r="M452" s="185"/>
      <c r="T452" s="186"/>
      <c r="AT452" s="181" t="s">
        <v>153</v>
      </c>
      <c r="AU452" s="181" t="s">
        <v>81</v>
      </c>
      <c r="AV452" s="15" t="s">
        <v>151</v>
      </c>
      <c r="AW452" s="15" t="s">
        <v>28</v>
      </c>
      <c r="AX452" s="15" t="s">
        <v>79</v>
      </c>
      <c r="AY452" s="181" t="s">
        <v>144</v>
      </c>
    </row>
    <row r="453" spans="2:65" s="1" customFormat="1" ht="33" customHeight="1">
      <c r="B453" s="133"/>
      <c r="C453" s="134" t="s">
        <v>586</v>
      </c>
      <c r="D453" s="134" t="s">
        <v>147</v>
      </c>
      <c r="E453" s="135" t="s">
        <v>1578</v>
      </c>
      <c r="F453" s="136" t="s">
        <v>1579</v>
      </c>
      <c r="G453" s="137" t="s">
        <v>279</v>
      </c>
      <c r="H453" s="138">
        <v>20.96</v>
      </c>
      <c r="I453" s="139"/>
      <c r="J453" s="140">
        <f>ROUND(I453*H453,2)</f>
        <v>0</v>
      </c>
      <c r="K453" s="141"/>
      <c r="L453" s="32"/>
      <c r="M453" s="142" t="s">
        <v>1</v>
      </c>
      <c r="N453" s="143" t="s">
        <v>36</v>
      </c>
      <c r="P453" s="144">
        <f>O453*H453</f>
        <v>0</v>
      </c>
      <c r="Q453" s="144">
        <v>9.7999999999999997E-4</v>
      </c>
      <c r="R453" s="144">
        <f>Q453*H453</f>
        <v>2.0540800000000001E-2</v>
      </c>
      <c r="S453" s="144">
        <v>0</v>
      </c>
      <c r="T453" s="145">
        <f>S453*H453</f>
        <v>0</v>
      </c>
      <c r="AR453" s="146" t="s">
        <v>265</v>
      </c>
      <c r="AT453" s="146" t="s">
        <v>147</v>
      </c>
      <c r="AU453" s="146" t="s">
        <v>81</v>
      </c>
      <c r="AY453" s="17" t="s">
        <v>144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7" t="s">
        <v>79</v>
      </c>
      <c r="BK453" s="147">
        <f>ROUND(I453*H453,2)</f>
        <v>0</v>
      </c>
      <c r="BL453" s="17" t="s">
        <v>265</v>
      </c>
      <c r="BM453" s="146" t="s">
        <v>1580</v>
      </c>
    </row>
    <row r="454" spans="2:65" s="12" customFormat="1">
      <c r="B454" s="148"/>
      <c r="D454" s="149" t="s">
        <v>153</v>
      </c>
      <c r="E454" s="150" t="s">
        <v>1</v>
      </c>
      <c r="F454" s="151" t="s">
        <v>174</v>
      </c>
      <c r="H454" s="150" t="s">
        <v>1</v>
      </c>
      <c r="I454" s="152"/>
      <c r="L454" s="148"/>
      <c r="M454" s="153"/>
      <c r="T454" s="154"/>
      <c r="AT454" s="150" t="s">
        <v>153</v>
      </c>
      <c r="AU454" s="150" t="s">
        <v>81</v>
      </c>
      <c r="AV454" s="12" t="s">
        <v>79</v>
      </c>
      <c r="AW454" s="12" t="s">
        <v>28</v>
      </c>
      <c r="AX454" s="12" t="s">
        <v>71</v>
      </c>
      <c r="AY454" s="150" t="s">
        <v>144</v>
      </c>
    </row>
    <row r="455" spans="2:65" s="12" customFormat="1">
      <c r="B455" s="148"/>
      <c r="D455" s="149" t="s">
        <v>153</v>
      </c>
      <c r="E455" s="150" t="s">
        <v>1</v>
      </c>
      <c r="F455" s="151" t="s">
        <v>230</v>
      </c>
      <c r="H455" s="150" t="s">
        <v>1</v>
      </c>
      <c r="I455" s="152"/>
      <c r="L455" s="148"/>
      <c r="M455" s="153"/>
      <c r="T455" s="154"/>
      <c r="AT455" s="150" t="s">
        <v>153</v>
      </c>
      <c r="AU455" s="150" t="s">
        <v>81</v>
      </c>
      <c r="AV455" s="12" t="s">
        <v>79</v>
      </c>
      <c r="AW455" s="12" t="s">
        <v>28</v>
      </c>
      <c r="AX455" s="12" t="s">
        <v>71</v>
      </c>
      <c r="AY455" s="150" t="s">
        <v>144</v>
      </c>
    </row>
    <row r="456" spans="2:65" s="13" customFormat="1">
      <c r="B456" s="155"/>
      <c r="D456" s="149" t="s">
        <v>153</v>
      </c>
      <c r="E456" s="156" t="s">
        <v>1</v>
      </c>
      <c r="F456" s="157" t="s">
        <v>1581</v>
      </c>
      <c r="H456" s="158">
        <v>6.04</v>
      </c>
      <c r="I456" s="159"/>
      <c r="L456" s="155"/>
      <c r="M456" s="160"/>
      <c r="T456" s="161"/>
      <c r="AT456" s="156" t="s">
        <v>153</v>
      </c>
      <c r="AU456" s="156" t="s">
        <v>81</v>
      </c>
      <c r="AV456" s="13" t="s">
        <v>81</v>
      </c>
      <c r="AW456" s="13" t="s">
        <v>28</v>
      </c>
      <c r="AX456" s="13" t="s">
        <v>71</v>
      </c>
      <c r="AY456" s="156" t="s">
        <v>144</v>
      </c>
    </row>
    <row r="457" spans="2:65" s="12" customFormat="1">
      <c r="B457" s="148"/>
      <c r="D457" s="149" t="s">
        <v>153</v>
      </c>
      <c r="E457" s="150" t="s">
        <v>1</v>
      </c>
      <c r="F457" s="151" t="s">
        <v>232</v>
      </c>
      <c r="H457" s="150" t="s">
        <v>1</v>
      </c>
      <c r="I457" s="152"/>
      <c r="L457" s="148"/>
      <c r="M457" s="153"/>
      <c r="T457" s="154"/>
      <c r="AT457" s="150" t="s">
        <v>153</v>
      </c>
      <c r="AU457" s="150" t="s">
        <v>81</v>
      </c>
      <c r="AV457" s="12" t="s">
        <v>79</v>
      </c>
      <c r="AW457" s="12" t="s">
        <v>28</v>
      </c>
      <c r="AX457" s="12" t="s">
        <v>71</v>
      </c>
      <c r="AY457" s="150" t="s">
        <v>144</v>
      </c>
    </row>
    <row r="458" spans="2:65" s="13" customFormat="1">
      <c r="B458" s="155"/>
      <c r="D458" s="149" t="s">
        <v>153</v>
      </c>
      <c r="E458" s="156" t="s">
        <v>1</v>
      </c>
      <c r="F458" s="157" t="s">
        <v>1582</v>
      </c>
      <c r="H458" s="158">
        <v>5.04</v>
      </c>
      <c r="I458" s="159"/>
      <c r="L458" s="155"/>
      <c r="M458" s="160"/>
      <c r="T458" s="161"/>
      <c r="AT458" s="156" t="s">
        <v>153</v>
      </c>
      <c r="AU458" s="156" t="s">
        <v>81</v>
      </c>
      <c r="AV458" s="13" t="s">
        <v>81</v>
      </c>
      <c r="AW458" s="13" t="s">
        <v>28</v>
      </c>
      <c r="AX458" s="13" t="s">
        <v>71</v>
      </c>
      <c r="AY458" s="156" t="s">
        <v>144</v>
      </c>
    </row>
    <row r="459" spans="2:65" s="14" customFormat="1">
      <c r="B459" s="173"/>
      <c r="D459" s="149" t="s">
        <v>153</v>
      </c>
      <c r="E459" s="174" t="s">
        <v>1</v>
      </c>
      <c r="F459" s="175" t="s">
        <v>178</v>
      </c>
      <c r="H459" s="176">
        <v>11.08</v>
      </c>
      <c r="I459" s="177"/>
      <c r="L459" s="173"/>
      <c r="M459" s="178"/>
      <c r="T459" s="179"/>
      <c r="AT459" s="174" t="s">
        <v>153</v>
      </c>
      <c r="AU459" s="174" t="s">
        <v>81</v>
      </c>
      <c r="AV459" s="14" t="s">
        <v>145</v>
      </c>
      <c r="AW459" s="14" t="s">
        <v>28</v>
      </c>
      <c r="AX459" s="14" t="s">
        <v>71</v>
      </c>
      <c r="AY459" s="174" t="s">
        <v>144</v>
      </c>
    </row>
    <row r="460" spans="2:65" s="12" customFormat="1">
      <c r="B460" s="148"/>
      <c r="D460" s="149" t="s">
        <v>153</v>
      </c>
      <c r="E460" s="150" t="s">
        <v>1</v>
      </c>
      <c r="F460" s="151" t="s">
        <v>179</v>
      </c>
      <c r="H460" s="150" t="s">
        <v>1</v>
      </c>
      <c r="I460" s="152"/>
      <c r="L460" s="148"/>
      <c r="M460" s="153"/>
      <c r="T460" s="154"/>
      <c r="AT460" s="150" t="s">
        <v>153</v>
      </c>
      <c r="AU460" s="150" t="s">
        <v>81</v>
      </c>
      <c r="AV460" s="12" t="s">
        <v>79</v>
      </c>
      <c r="AW460" s="12" t="s">
        <v>28</v>
      </c>
      <c r="AX460" s="12" t="s">
        <v>71</v>
      </c>
      <c r="AY460" s="150" t="s">
        <v>144</v>
      </c>
    </row>
    <row r="461" spans="2:65" s="12" customFormat="1">
      <c r="B461" s="148"/>
      <c r="D461" s="149" t="s">
        <v>153</v>
      </c>
      <c r="E461" s="150" t="s">
        <v>1</v>
      </c>
      <c r="F461" s="151" t="s">
        <v>234</v>
      </c>
      <c r="H461" s="150" t="s">
        <v>1</v>
      </c>
      <c r="I461" s="152"/>
      <c r="L461" s="148"/>
      <c r="M461" s="153"/>
      <c r="T461" s="154"/>
      <c r="AT461" s="150" t="s">
        <v>153</v>
      </c>
      <c r="AU461" s="150" t="s">
        <v>81</v>
      </c>
      <c r="AV461" s="12" t="s">
        <v>79</v>
      </c>
      <c r="AW461" s="12" t="s">
        <v>28</v>
      </c>
      <c r="AX461" s="12" t="s">
        <v>71</v>
      </c>
      <c r="AY461" s="150" t="s">
        <v>144</v>
      </c>
    </row>
    <row r="462" spans="2:65" s="13" customFormat="1">
      <c r="B462" s="155"/>
      <c r="D462" s="149" t="s">
        <v>153</v>
      </c>
      <c r="E462" s="156" t="s">
        <v>1</v>
      </c>
      <c r="F462" s="157" t="s">
        <v>1583</v>
      </c>
      <c r="H462" s="158">
        <v>0.6</v>
      </c>
      <c r="I462" s="159"/>
      <c r="L462" s="155"/>
      <c r="M462" s="160"/>
      <c r="T462" s="161"/>
      <c r="AT462" s="156" t="s">
        <v>153</v>
      </c>
      <c r="AU462" s="156" t="s">
        <v>81</v>
      </c>
      <c r="AV462" s="13" t="s">
        <v>81</v>
      </c>
      <c r="AW462" s="13" t="s">
        <v>28</v>
      </c>
      <c r="AX462" s="13" t="s">
        <v>71</v>
      </c>
      <c r="AY462" s="156" t="s">
        <v>144</v>
      </c>
    </row>
    <row r="463" spans="2:65" s="12" customFormat="1">
      <c r="B463" s="148"/>
      <c r="D463" s="149" t="s">
        <v>153</v>
      </c>
      <c r="E463" s="150" t="s">
        <v>1</v>
      </c>
      <c r="F463" s="151" t="s">
        <v>236</v>
      </c>
      <c r="H463" s="150" t="s">
        <v>1</v>
      </c>
      <c r="I463" s="152"/>
      <c r="L463" s="148"/>
      <c r="M463" s="153"/>
      <c r="T463" s="154"/>
      <c r="AT463" s="150" t="s">
        <v>153</v>
      </c>
      <c r="AU463" s="150" t="s">
        <v>81</v>
      </c>
      <c r="AV463" s="12" t="s">
        <v>79</v>
      </c>
      <c r="AW463" s="12" t="s">
        <v>28</v>
      </c>
      <c r="AX463" s="12" t="s">
        <v>71</v>
      </c>
      <c r="AY463" s="150" t="s">
        <v>144</v>
      </c>
    </row>
    <row r="464" spans="2:65" s="13" customFormat="1">
      <c r="B464" s="155"/>
      <c r="D464" s="149" t="s">
        <v>153</v>
      </c>
      <c r="E464" s="156" t="s">
        <v>1</v>
      </c>
      <c r="F464" s="157" t="s">
        <v>1584</v>
      </c>
      <c r="H464" s="158">
        <v>4.84</v>
      </c>
      <c r="I464" s="159"/>
      <c r="L464" s="155"/>
      <c r="M464" s="160"/>
      <c r="T464" s="161"/>
      <c r="AT464" s="156" t="s">
        <v>153</v>
      </c>
      <c r="AU464" s="156" t="s">
        <v>81</v>
      </c>
      <c r="AV464" s="13" t="s">
        <v>81</v>
      </c>
      <c r="AW464" s="13" t="s">
        <v>28</v>
      </c>
      <c r="AX464" s="13" t="s">
        <v>71</v>
      </c>
      <c r="AY464" s="156" t="s">
        <v>144</v>
      </c>
    </row>
    <row r="465" spans="2:65" s="12" customFormat="1">
      <c r="B465" s="148"/>
      <c r="D465" s="149" t="s">
        <v>153</v>
      </c>
      <c r="E465" s="150" t="s">
        <v>1</v>
      </c>
      <c r="F465" s="151" t="s">
        <v>238</v>
      </c>
      <c r="H465" s="150" t="s">
        <v>1</v>
      </c>
      <c r="I465" s="152"/>
      <c r="L465" s="148"/>
      <c r="M465" s="153"/>
      <c r="T465" s="154"/>
      <c r="AT465" s="150" t="s">
        <v>153</v>
      </c>
      <c r="AU465" s="150" t="s">
        <v>81</v>
      </c>
      <c r="AV465" s="12" t="s">
        <v>79</v>
      </c>
      <c r="AW465" s="12" t="s">
        <v>28</v>
      </c>
      <c r="AX465" s="12" t="s">
        <v>71</v>
      </c>
      <c r="AY465" s="150" t="s">
        <v>144</v>
      </c>
    </row>
    <row r="466" spans="2:65" s="13" customFormat="1">
      <c r="B466" s="155"/>
      <c r="D466" s="149" t="s">
        <v>153</v>
      </c>
      <c r="E466" s="156" t="s">
        <v>1</v>
      </c>
      <c r="F466" s="157" t="s">
        <v>1585</v>
      </c>
      <c r="H466" s="158">
        <v>4.4400000000000004</v>
      </c>
      <c r="I466" s="159"/>
      <c r="L466" s="155"/>
      <c r="M466" s="160"/>
      <c r="T466" s="161"/>
      <c r="AT466" s="156" t="s">
        <v>153</v>
      </c>
      <c r="AU466" s="156" t="s">
        <v>81</v>
      </c>
      <c r="AV466" s="13" t="s">
        <v>81</v>
      </c>
      <c r="AW466" s="13" t="s">
        <v>28</v>
      </c>
      <c r="AX466" s="13" t="s">
        <v>71</v>
      </c>
      <c r="AY466" s="156" t="s">
        <v>144</v>
      </c>
    </row>
    <row r="467" spans="2:65" s="14" customFormat="1">
      <c r="B467" s="173"/>
      <c r="D467" s="149" t="s">
        <v>153</v>
      </c>
      <c r="E467" s="174" t="s">
        <v>1</v>
      </c>
      <c r="F467" s="175" t="s">
        <v>178</v>
      </c>
      <c r="H467" s="176">
        <v>9.8800000000000008</v>
      </c>
      <c r="I467" s="177"/>
      <c r="L467" s="173"/>
      <c r="M467" s="178"/>
      <c r="T467" s="179"/>
      <c r="AT467" s="174" t="s">
        <v>153</v>
      </c>
      <c r="AU467" s="174" t="s">
        <v>81</v>
      </c>
      <c r="AV467" s="14" t="s">
        <v>145</v>
      </c>
      <c r="AW467" s="14" t="s">
        <v>28</v>
      </c>
      <c r="AX467" s="14" t="s">
        <v>71</v>
      </c>
      <c r="AY467" s="174" t="s">
        <v>144</v>
      </c>
    </row>
    <row r="468" spans="2:65" s="15" customFormat="1">
      <c r="B468" s="180"/>
      <c r="D468" s="149" t="s">
        <v>153</v>
      </c>
      <c r="E468" s="181" t="s">
        <v>1</v>
      </c>
      <c r="F468" s="182" t="s">
        <v>182</v>
      </c>
      <c r="H468" s="183">
        <v>20.96</v>
      </c>
      <c r="I468" s="184"/>
      <c r="L468" s="180"/>
      <c r="M468" s="185"/>
      <c r="T468" s="186"/>
      <c r="AT468" s="181" t="s">
        <v>153</v>
      </c>
      <c r="AU468" s="181" t="s">
        <v>81</v>
      </c>
      <c r="AV468" s="15" t="s">
        <v>151</v>
      </c>
      <c r="AW468" s="15" t="s">
        <v>28</v>
      </c>
      <c r="AX468" s="15" t="s">
        <v>79</v>
      </c>
      <c r="AY468" s="181" t="s">
        <v>144</v>
      </c>
    </row>
    <row r="469" spans="2:65" s="1" customFormat="1" ht="24.2" customHeight="1">
      <c r="B469" s="133"/>
      <c r="C469" s="134" t="s">
        <v>842</v>
      </c>
      <c r="D469" s="134" t="s">
        <v>147</v>
      </c>
      <c r="E469" s="135" t="s">
        <v>581</v>
      </c>
      <c r="F469" s="136" t="s">
        <v>582</v>
      </c>
      <c r="G469" s="137" t="s">
        <v>491</v>
      </c>
      <c r="H469" s="187"/>
      <c r="I469" s="139"/>
      <c r="J469" s="140">
        <f>ROUND(I469*H469,2)</f>
        <v>0</v>
      </c>
      <c r="K469" s="141"/>
      <c r="L469" s="32"/>
      <c r="M469" s="142" t="s">
        <v>1</v>
      </c>
      <c r="N469" s="143" t="s">
        <v>36</v>
      </c>
      <c r="P469" s="144">
        <f>O469*H469</f>
        <v>0</v>
      </c>
      <c r="Q469" s="144">
        <v>0</v>
      </c>
      <c r="R469" s="144">
        <f>Q469*H469</f>
        <v>0</v>
      </c>
      <c r="S469" s="144">
        <v>0</v>
      </c>
      <c r="T469" s="145">
        <f>S469*H469</f>
        <v>0</v>
      </c>
      <c r="AR469" s="146" t="s">
        <v>265</v>
      </c>
      <c r="AT469" s="146" t="s">
        <v>147</v>
      </c>
      <c r="AU469" s="146" t="s">
        <v>81</v>
      </c>
      <c r="AY469" s="17" t="s">
        <v>144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7" t="s">
        <v>79</v>
      </c>
      <c r="BK469" s="147">
        <f>ROUND(I469*H469,2)</f>
        <v>0</v>
      </c>
      <c r="BL469" s="17" t="s">
        <v>265</v>
      </c>
      <c r="BM469" s="146" t="s">
        <v>847</v>
      </c>
    </row>
    <row r="470" spans="2:65" s="11" customFormat="1" ht="22.9" customHeight="1">
      <c r="B470" s="121"/>
      <c r="D470" s="122" t="s">
        <v>70</v>
      </c>
      <c r="E470" s="131" t="s">
        <v>1586</v>
      </c>
      <c r="F470" s="131" t="s">
        <v>1587</v>
      </c>
      <c r="I470" s="124"/>
      <c r="J470" s="132">
        <f>BK470</f>
        <v>0</v>
      </c>
      <c r="L470" s="121"/>
      <c r="M470" s="126"/>
      <c r="P470" s="127">
        <f>SUM(P471:P488)</f>
        <v>0</v>
      </c>
      <c r="R470" s="127">
        <f>SUM(R471:R488)</f>
        <v>2.3993999999999998E-2</v>
      </c>
      <c r="T470" s="128">
        <f>SUM(T471:T488)</f>
        <v>0</v>
      </c>
      <c r="AR470" s="122" t="s">
        <v>81</v>
      </c>
      <c r="AT470" s="129" t="s">
        <v>70</v>
      </c>
      <c r="AU470" s="129" t="s">
        <v>79</v>
      </c>
      <c r="AY470" s="122" t="s">
        <v>144</v>
      </c>
      <c r="BK470" s="130">
        <f>SUM(BK471:BK488)</f>
        <v>0</v>
      </c>
    </row>
    <row r="471" spans="2:65" s="1" customFormat="1" ht="16.5" customHeight="1">
      <c r="B471" s="133"/>
      <c r="C471" s="134" t="s">
        <v>843</v>
      </c>
      <c r="D471" s="134" t="s">
        <v>147</v>
      </c>
      <c r="E471" s="135" t="s">
        <v>1588</v>
      </c>
      <c r="F471" s="136" t="s">
        <v>1589</v>
      </c>
      <c r="G471" s="137" t="s">
        <v>318</v>
      </c>
      <c r="H471" s="138">
        <v>9</v>
      </c>
      <c r="I471" s="139"/>
      <c r="J471" s="140">
        <f>ROUND(I471*H471,2)</f>
        <v>0</v>
      </c>
      <c r="K471" s="141"/>
      <c r="L471" s="32"/>
      <c r="M471" s="142" t="s">
        <v>1</v>
      </c>
      <c r="N471" s="143" t="s">
        <v>36</v>
      </c>
      <c r="P471" s="144">
        <f>O471*H471</f>
        <v>0</v>
      </c>
      <c r="Q471" s="144">
        <v>0</v>
      </c>
      <c r="R471" s="144">
        <f>Q471*H471</f>
        <v>0</v>
      </c>
      <c r="S471" s="144">
        <v>0</v>
      </c>
      <c r="T471" s="145">
        <f>S471*H471</f>
        <v>0</v>
      </c>
      <c r="AR471" s="146" t="s">
        <v>265</v>
      </c>
      <c r="AT471" s="146" t="s">
        <v>147</v>
      </c>
      <c r="AU471" s="146" t="s">
        <v>81</v>
      </c>
      <c r="AY471" s="17" t="s">
        <v>144</v>
      </c>
      <c r="BE471" s="147">
        <f>IF(N471="základní",J471,0)</f>
        <v>0</v>
      </c>
      <c r="BF471" s="147">
        <f>IF(N471="snížená",J471,0)</f>
        <v>0</v>
      </c>
      <c r="BG471" s="147">
        <f>IF(N471="zákl. přenesená",J471,0)</f>
        <v>0</v>
      </c>
      <c r="BH471" s="147">
        <f>IF(N471="sníž. přenesená",J471,0)</f>
        <v>0</v>
      </c>
      <c r="BI471" s="147">
        <f>IF(N471="nulová",J471,0)</f>
        <v>0</v>
      </c>
      <c r="BJ471" s="17" t="s">
        <v>79</v>
      </c>
      <c r="BK471" s="147">
        <f>ROUND(I471*H471,2)</f>
        <v>0</v>
      </c>
      <c r="BL471" s="17" t="s">
        <v>265</v>
      </c>
      <c r="BM471" s="146" t="s">
        <v>1590</v>
      </c>
    </row>
    <row r="472" spans="2:65" s="12" customFormat="1">
      <c r="B472" s="148"/>
      <c r="D472" s="149" t="s">
        <v>153</v>
      </c>
      <c r="E472" s="150" t="s">
        <v>1</v>
      </c>
      <c r="F472" s="151" t="s">
        <v>320</v>
      </c>
      <c r="H472" s="150" t="s">
        <v>1</v>
      </c>
      <c r="I472" s="152"/>
      <c r="L472" s="148"/>
      <c r="M472" s="153"/>
      <c r="T472" s="154"/>
      <c r="AT472" s="150" t="s">
        <v>153</v>
      </c>
      <c r="AU472" s="150" t="s">
        <v>81</v>
      </c>
      <c r="AV472" s="12" t="s">
        <v>79</v>
      </c>
      <c r="AW472" s="12" t="s">
        <v>28</v>
      </c>
      <c r="AX472" s="12" t="s">
        <v>71</v>
      </c>
      <c r="AY472" s="150" t="s">
        <v>144</v>
      </c>
    </row>
    <row r="473" spans="2:65" s="13" customFormat="1">
      <c r="B473" s="155"/>
      <c r="D473" s="149" t="s">
        <v>153</v>
      </c>
      <c r="E473" s="156" t="s">
        <v>1</v>
      </c>
      <c r="F473" s="157" t="s">
        <v>145</v>
      </c>
      <c r="H473" s="158">
        <v>3</v>
      </c>
      <c r="I473" s="159"/>
      <c r="L473" s="155"/>
      <c r="M473" s="160"/>
      <c r="T473" s="161"/>
      <c r="AT473" s="156" t="s">
        <v>153</v>
      </c>
      <c r="AU473" s="156" t="s">
        <v>81</v>
      </c>
      <c r="AV473" s="13" t="s">
        <v>81</v>
      </c>
      <c r="AW473" s="13" t="s">
        <v>28</v>
      </c>
      <c r="AX473" s="13" t="s">
        <v>71</v>
      </c>
      <c r="AY473" s="156" t="s">
        <v>144</v>
      </c>
    </row>
    <row r="474" spans="2:65" s="12" customFormat="1">
      <c r="B474" s="148"/>
      <c r="D474" s="149" t="s">
        <v>153</v>
      </c>
      <c r="E474" s="150" t="s">
        <v>1</v>
      </c>
      <c r="F474" s="151" t="s">
        <v>500</v>
      </c>
      <c r="H474" s="150" t="s">
        <v>1</v>
      </c>
      <c r="I474" s="152"/>
      <c r="L474" s="148"/>
      <c r="M474" s="153"/>
      <c r="T474" s="154"/>
      <c r="AT474" s="150" t="s">
        <v>153</v>
      </c>
      <c r="AU474" s="150" t="s">
        <v>81</v>
      </c>
      <c r="AV474" s="12" t="s">
        <v>79</v>
      </c>
      <c r="AW474" s="12" t="s">
        <v>28</v>
      </c>
      <c r="AX474" s="12" t="s">
        <v>71</v>
      </c>
      <c r="AY474" s="150" t="s">
        <v>144</v>
      </c>
    </row>
    <row r="475" spans="2:65" s="12" customFormat="1">
      <c r="B475" s="148"/>
      <c r="D475" s="149" t="s">
        <v>153</v>
      </c>
      <c r="E475" s="150" t="s">
        <v>1</v>
      </c>
      <c r="F475" s="151" t="s">
        <v>1477</v>
      </c>
      <c r="H475" s="150" t="s">
        <v>1</v>
      </c>
      <c r="I475" s="152"/>
      <c r="L475" s="148"/>
      <c r="M475" s="153"/>
      <c r="T475" s="154"/>
      <c r="AT475" s="150" t="s">
        <v>153</v>
      </c>
      <c r="AU475" s="150" t="s">
        <v>81</v>
      </c>
      <c r="AV475" s="12" t="s">
        <v>79</v>
      </c>
      <c r="AW475" s="12" t="s">
        <v>28</v>
      </c>
      <c r="AX475" s="12" t="s">
        <v>71</v>
      </c>
      <c r="AY475" s="150" t="s">
        <v>144</v>
      </c>
    </row>
    <row r="476" spans="2:65" s="13" customFormat="1">
      <c r="B476" s="155"/>
      <c r="D476" s="149" t="s">
        <v>153</v>
      </c>
      <c r="E476" s="156" t="s">
        <v>1</v>
      </c>
      <c r="F476" s="157" t="s">
        <v>79</v>
      </c>
      <c r="H476" s="158">
        <v>1</v>
      </c>
      <c r="I476" s="159"/>
      <c r="L476" s="155"/>
      <c r="M476" s="160"/>
      <c r="T476" s="161"/>
      <c r="AT476" s="156" t="s">
        <v>153</v>
      </c>
      <c r="AU476" s="156" t="s">
        <v>81</v>
      </c>
      <c r="AV476" s="13" t="s">
        <v>81</v>
      </c>
      <c r="AW476" s="13" t="s">
        <v>28</v>
      </c>
      <c r="AX476" s="13" t="s">
        <v>71</v>
      </c>
      <c r="AY476" s="156" t="s">
        <v>144</v>
      </c>
    </row>
    <row r="477" spans="2:65" s="12" customFormat="1">
      <c r="B477" s="148"/>
      <c r="D477" s="149" t="s">
        <v>153</v>
      </c>
      <c r="E477" s="150" t="s">
        <v>1</v>
      </c>
      <c r="F477" s="151" t="s">
        <v>1478</v>
      </c>
      <c r="H477" s="150" t="s">
        <v>1</v>
      </c>
      <c r="I477" s="152"/>
      <c r="L477" s="148"/>
      <c r="M477" s="153"/>
      <c r="T477" s="154"/>
      <c r="AT477" s="150" t="s">
        <v>153</v>
      </c>
      <c r="AU477" s="150" t="s">
        <v>81</v>
      </c>
      <c r="AV477" s="12" t="s">
        <v>79</v>
      </c>
      <c r="AW477" s="12" t="s">
        <v>28</v>
      </c>
      <c r="AX477" s="12" t="s">
        <v>71</v>
      </c>
      <c r="AY477" s="150" t="s">
        <v>144</v>
      </c>
    </row>
    <row r="478" spans="2:65" s="13" customFormat="1">
      <c r="B478" s="155"/>
      <c r="D478" s="149" t="s">
        <v>153</v>
      </c>
      <c r="E478" s="156" t="s">
        <v>1</v>
      </c>
      <c r="F478" s="157" t="s">
        <v>79</v>
      </c>
      <c r="H478" s="158">
        <v>1</v>
      </c>
      <c r="I478" s="159"/>
      <c r="L478" s="155"/>
      <c r="M478" s="160"/>
      <c r="T478" s="161"/>
      <c r="AT478" s="156" t="s">
        <v>153</v>
      </c>
      <c r="AU478" s="156" t="s">
        <v>81</v>
      </c>
      <c r="AV478" s="13" t="s">
        <v>81</v>
      </c>
      <c r="AW478" s="13" t="s">
        <v>28</v>
      </c>
      <c r="AX478" s="13" t="s">
        <v>71</v>
      </c>
      <c r="AY478" s="156" t="s">
        <v>144</v>
      </c>
    </row>
    <row r="479" spans="2:65" s="12" customFormat="1">
      <c r="B479" s="148"/>
      <c r="D479" s="149" t="s">
        <v>153</v>
      </c>
      <c r="E479" s="150" t="s">
        <v>1</v>
      </c>
      <c r="F479" s="151" t="s">
        <v>179</v>
      </c>
      <c r="H479" s="150" t="s">
        <v>1</v>
      </c>
      <c r="I479" s="152"/>
      <c r="L479" s="148"/>
      <c r="M479" s="153"/>
      <c r="T479" s="154"/>
      <c r="AT479" s="150" t="s">
        <v>153</v>
      </c>
      <c r="AU479" s="150" t="s">
        <v>81</v>
      </c>
      <c r="AV479" s="12" t="s">
        <v>79</v>
      </c>
      <c r="AW479" s="12" t="s">
        <v>28</v>
      </c>
      <c r="AX479" s="12" t="s">
        <v>71</v>
      </c>
      <c r="AY479" s="150" t="s">
        <v>144</v>
      </c>
    </row>
    <row r="480" spans="2:65" s="12" customFormat="1">
      <c r="B480" s="148"/>
      <c r="D480" s="149" t="s">
        <v>153</v>
      </c>
      <c r="E480" s="150" t="s">
        <v>1</v>
      </c>
      <c r="F480" s="151" t="s">
        <v>1479</v>
      </c>
      <c r="H480" s="150" t="s">
        <v>1</v>
      </c>
      <c r="I480" s="152"/>
      <c r="L480" s="148"/>
      <c r="M480" s="153"/>
      <c r="T480" s="154"/>
      <c r="AT480" s="150" t="s">
        <v>153</v>
      </c>
      <c r="AU480" s="150" t="s">
        <v>81</v>
      </c>
      <c r="AV480" s="12" t="s">
        <v>79</v>
      </c>
      <c r="AW480" s="12" t="s">
        <v>28</v>
      </c>
      <c r="AX480" s="12" t="s">
        <v>71</v>
      </c>
      <c r="AY480" s="150" t="s">
        <v>144</v>
      </c>
    </row>
    <row r="481" spans="2:65" s="13" customFormat="1">
      <c r="B481" s="155"/>
      <c r="D481" s="149" t="s">
        <v>153</v>
      </c>
      <c r="E481" s="156" t="s">
        <v>1</v>
      </c>
      <c r="F481" s="157" t="s">
        <v>151</v>
      </c>
      <c r="H481" s="158">
        <v>4</v>
      </c>
      <c r="I481" s="159"/>
      <c r="L481" s="155"/>
      <c r="M481" s="160"/>
      <c r="T481" s="161"/>
      <c r="AT481" s="156" t="s">
        <v>153</v>
      </c>
      <c r="AU481" s="156" t="s">
        <v>81</v>
      </c>
      <c r="AV481" s="13" t="s">
        <v>81</v>
      </c>
      <c r="AW481" s="13" t="s">
        <v>28</v>
      </c>
      <c r="AX481" s="13" t="s">
        <v>71</v>
      </c>
      <c r="AY481" s="156" t="s">
        <v>144</v>
      </c>
    </row>
    <row r="482" spans="2:65" s="15" customFormat="1">
      <c r="B482" s="180"/>
      <c r="D482" s="149" t="s">
        <v>153</v>
      </c>
      <c r="E482" s="181" t="s">
        <v>1</v>
      </c>
      <c r="F482" s="182" t="s">
        <v>182</v>
      </c>
      <c r="H482" s="183">
        <v>9</v>
      </c>
      <c r="I482" s="184"/>
      <c r="L482" s="180"/>
      <c r="M482" s="185"/>
      <c r="T482" s="186"/>
      <c r="AT482" s="181" t="s">
        <v>153</v>
      </c>
      <c r="AU482" s="181" t="s">
        <v>81</v>
      </c>
      <c r="AV482" s="15" t="s">
        <v>151</v>
      </c>
      <c r="AW482" s="15" t="s">
        <v>28</v>
      </c>
      <c r="AX482" s="15" t="s">
        <v>79</v>
      </c>
      <c r="AY482" s="181" t="s">
        <v>144</v>
      </c>
    </row>
    <row r="483" spans="2:65" s="1" customFormat="1" ht="24.2" customHeight="1">
      <c r="B483" s="133"/>
      <c r="C483" s="134" t="s">
        <v>845</v>
      </c>
      <c r="D483" s="134" t="s">
        <v>147</v>
      </c>
      <c r="E483" s="135" t="s">
        <v>1591</v>
      </c>
      <c r="F483" s="136" t="s">
        <v>1592</v>
      </c>
      <c r="G483" s="137" t="s">
        <v>171</v>
      </c>
      <c r="H483" s="138">
        <v>55.8</v>
      </c>
      <c r="I483" s="139"/>
      <c r="J483" s="140">
        <f>ROUND(I483*H483,2)</f>
        <v>0</v>
      </c>
      <c r="K483" s="141"/>
      <c r="L483" s="32"/>
      <c r="M483" s="142" t="s">
        <v>1</v>
      </c>
      <c r="N483" s="143" t="s">
        <v>36</v>
      </c>
      <c r="P483" s="144">
        <f>O483*H483</f>
        <v>0</v>
      </c>
      <c r="Q483" s="144">
        <v>4.2999999999999999E-4</v>
      </c>
      <c r="R483" s="144">
        <f>Q483*H483</f>
        <v>2.3993999999999998E-2</v>
      </c>
      <c r="S483" s="144">
        <v>0</v>
      </c>
      <c r="T483" s="145">
        <f>S483*H483</f>
        <v>0</v>
      </c>
      <c r="AR483" s="146" t="s">
        <v>265</v>
      </c>
      <c r="AT483" s="146" t="s">
        <v>147</v>
      </c>
      <c r="AU483" s="146" t="s">
        <v>81</v>
      </c>
      <c r="AY483" s="17" t="s">
        <v>144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7" t="s">
        <v>79</v>
      </c>
      <c r="BK483" s="147">
        <f>ROUND(I483*H483,2)</f>
        <v>0</v>
      </c>
      <c r="BL483" s="17" t="s">
        <v>265</v>
      </c>
      <c r="BM483" s="146" t="s">
        <v>1593</v>
      </c>
    </row>
    <row r="484" spans="2:65" s="12" customFormat="1">
      <c r="B484" s="148"/>
      <c r="D484" s="149" t="s">
        <v>153</v>
      </c>
      <c r="E484" s="150" t="s">
        <v>1</v>
      </c>
      <c r="F484" s="151" t="s">
        <v>174</v>
      </c>
      <c r="H484" s="150" t="s">
        <v>1</v>
      </c>
      <c r="I484" s="152"/>
      <c r="L484" s="148"/>
      <c r="M484" s="153"/>
      <c r="T484" s="154"/>
      <c r="AT484" s="150" t="s">
        <v>153</v>
      </c>
      <c r="AU484" s="150" t="s">
        <v>81</v>
      </c>
      <c r="AV484" s="12" t="s">
        <v>79</v>
      </c>
      <c r="AW484" s="12" t="s">
        <v>28</v>
      </c>
      <c r="AX484" s="12" t="s">
        <v>71</v>
      </c>
      <c r="AY484" s="150" t="s">
        <v>144</v>
      </c>
    </row>
    <row r="485" spans="2:65" s="13" customFormat="1">
      <c r="B485" s="155"/>
      <c r="D485" s="149" t="s">
        <v>153</v>
      </c>
      <c r="E485" s="156" t="s">
        <v>1</v>
      </c>
      <c r="F485" s="157" t="s">
        <v>307</v>
      </c>
      <c r="H485" s="158">
        <v>27.9</v>
      </c>
      <c r="I485" s="159"/>
      <c r="L485" s="155"/>
      <c r="M485" s="160"/>
      <c r="T485" s="161"/>
      <c r="AT485" s="156" t="s">
        <v>153</v>
      </c>
      <c r="AU485" s="156" t="s">
        <v>81</v>
      </c>
      <c r="AV485" s="13" t="s">
        <v>81</v>
      </c>
      <c r="AW485" s="13" t="s">
        <v>28</v>
      </c>
      <c r="AX485" s="13" t="s">
        <v>71</v>
      </c>
      <c r="AY485" s="156" t="s">
        <v>144</v>
      </c>
    </row>
    <row r="486" spans="2:65" s="12" customFormat="1">
      <c r="B486" s="148"/>
      <c r="D486" s="149" t="s">
        <v>153</v>
      </c>
      <c r="E486" s="150" t="s">
        <v>1</v>
      </c>
      <c r="F486" s="151" t="s">
        <v>179</v>
      </c>
      <c r="H486" s="150" t="s">
        <v>1</v>
      </c>
      <c r="I486" s="152"/>
      <c r="L486" s="148"/>
      <c r="M486" s="153"/>
      <c r="T486" s="154"/>
      <c r="AT486" s="150" t="s">
        <v>153</v>
      </c>
      <c r="AU486" s="150" t="s">
        <v>81</v>
      </c>
      <c r="AV486" s="12" t="s">
        <v>79</v>
      </c>
      <c r="AW486" s="12" t="s">
        <v>28</v>
      </c>
      <c r="AX486" s="12" t="s">
        <v>71</v>
      </c>
      <c r="AY486" s="150" t="s">
        <v>144</v>
      </c>
    </row>
    <row r="487" spans="2:65" s="13" customFormat="1">
      <c r="B487" s="155"/>
      <c r="D487" s="149" t="s">
        <v>153</v>
      </c>
      <c r="E487" s="156" t="s">
        <v>1</v>
      </c>
      <c r="F487" s="157" t="s">
        <v>307</v>
      </c>
      <c r="H487" s="158">
        <v>27.9</v>
      </c>
      <c r="I487" s="159"/>
      <c r="L487" s="155"/>
      <c r="M487" s="160"/>
      <c r="T487" s="161"/>
      <c r="AT487" s="156" t="s">
        <v>153</v>
      </c>
      <c r="AU487" s="156" t="s">
        <v>81</v>
      </c>
      <c r="AV487" s="13" t="s">
        <v>81</v>
      </c>
      <c r="AW487" s="13" t="s">
        <v>28</v>
      </c>
      <c r="AX487" s="13" t="s">
        <v>71</v>
      </c>
      <c r="AY487" s="156" t="s">
        <v>144</v>
      </c>
    </row>
    <row r="488" spans="2:65" s="15" customFormat="1">
      <c r="B488" s="180"/>
      <c r="D488" s="149" t="s">
        <v>153</v>
      </c>
      <c r="E488" s="181" t="s">
        <v>1</v>
      </c>
      <c r="F488" s="182" t="s">
        <v>182</v>
      </c>
      <c r="H488" s="183">
        <v>55.8</v>
      </c>
      <c r="I488" s="184"/>
      <c r="L488" s="180"/>
      <c r="M488" s="185"/>
      <c r="T488" s="186"/>
      <c r="AT488" s="181" t="s">
        <v>153</v>
      </c>
      <c r="AU488" s="181" t="s">
        <v>81</v>
      </c>
      <c r="AV488" s="15" t="s">
        <v>151</v>
      </c>
      <c r="AW488" s="15" t="s">
        <v>28</v>
      </c>
      <c r="AX488" s="15" t="s">
        <v>79</v>
      </c>
      <c r="AY488" s="181" t="s">
        <v>144</v>
      </c>
    </row>
    <row r="489" spans="2:65" s="11" customFormat="1" ht="22.9" customHeight="1">
      <c r="B489" s="121"/>
      <c r="D489" s="122" t="s">
        <v>70</v>
      </c>
      <c r="E489" s="131" t="s">
        <v>584</v>
      </c>
      <c r="F489" s="131" t="s">
        <v>585</v>
      </c>
      <c r="I489" s="124"/>
      <c r="J489" s="132">
        <f>BK489</f>
        <v>0</v>
      </c>
      <c r="L489" s="121"/>
      <c r="M489" s="126"/>
      <c r="P489" s="127">
        <f>SUM(P490:P516)</f>
        <v>0</v>
      </c>
      <c r="R489" s="127">
        <f>SUM(R490:R516)</f>
        <v>4.4798020000000001E-2</v>
      </c>
      <c r="T489" s="128">
        <f>SUM(T490:T516)</f>
        <v>0</v>
      </c>
      <c r="AR489" s="122" t="s">
        <v>81</v>
      </c>
      <c r="AT489" s="129" t="s">
        <v>70</v>
      </c>
      <c r="AU489" s="129" t="s">
        <v>79</v>
      </c>
      <c r="AY489" s="122" t="s">
        <v>144</v>
      </c>
      <c r="BK489" s="130">
        <f>SUM(BK490:BK516)</f>
        <v>0</v>
      </c>
    </row>
    <row r="490" spans="2:65" s="1" customFormat="1" ht="24.2" customHeight="1">
      <c r="B490" s="133"/>
      <c r="C490" s="134" t="s">
        <v>846</v>
      </c>
      <c r="D490" s="134" t="s">
        <v>147</v>
      </c>
      <c r="E490" s="135" t="s">
        <v>1594</v>
      </c>
      <c r="F490" s="136" t="s">
        <v>1595</v>
      </c>
      <c r="G490" s="137" t="s">
        <v>171</v>
      </c>
      <c r="H490" s="138">
        <v>97.387</v>
      </c>
      <c r="I490" s="139"/>
      <c r="J490" s="140">
        <f>ROUND(I490*H490,2)</f>
        <v>0</v>
      </c>
      <c r="K490" s="141"/>
      <c r="L490" s="32"/>
      <c r="M490" s="142" t="s">
        <v>1</v>
      </c>
      <c r="N490" s="143" t="s">
        <v>36</v>
      </c>
      <c r="P490" s="144">
        <f>O490*H490</f>
        <v>0</v>
      </c>
      <c r="Q490" s="144">
        <v>2.0000000000000001E-4</v>
      </c>
      <c r="R490" s="144">
        <f>Q490*H490</f>
        <v>1.9477400000000002E-2</v>
      </c>
      <c r="S490" s="144">
        <v>0</v>
      </c>
      <c r="T490" s="145">
        <f>S490*H490</f>
        <v>0</v>
      </c>
      <c r="AR490" s="146" t="s">
        <v>265</v>
      </c>
      <c r="AT490" s="146" t="s">
        <v>147</v>
      </c>
      <c r="AU490" s="146" t="s">
        <v>81</v>
      </c>
      <c r="AY490" s="17" t="s">
        <v>144</v>
      </c>
      <c r="BE490" s="147">
        <f>IF(N490="základní",J490,0)</f>
        <v>0</v>
      </c>
      <c r="BF490" s="147">
        <f>IF(N490="snížená",J490,0)</f>
        <v>0</v>
      </c>
      <c r="BG490" s="147">
        <f>IF(N490="zákl. přenesená",J490,0)</f>
        <v>0</v>
      </c>
      <c r="BH490" s="147">
        <f>IF(N490="sníž. přenesená",J490,0)</f>
        <v>0</v>
      </c>
      <c r="BI490" s="147">
        <f>IF(N490="nulová",J490,0)</f>
        <v>0</v>
      </c>
      <c r="BJ490" s="17" t="s">
        <v>79</v>
      </c>
      <c r="BK490" s="147">
        <f>ROUND(I490*H490,2)</f>
        <v>0</v>
      </c>
      <c r="BL490" s="17" t="s">
        <v>265</v>
      </c>
      <c r="BM490" s="146" t="s">
        <v>1596</v>
      </c>
    </row>
    <row r="491" spans="2:65" s="1" customFormat="1" ht="33" customHeight="1">
      <c r="B491" s="133"/>
      <c r="C491" s="134" t="s">
        <v>848</v>
      </c>
      <c r="D491" s="134" t="s">
        <v>147</v>
      </c>
      <c r="E491" s="135" t="s">
        <v>1597</v>
      </c>
      <c r="F491" s="136" t="s">
        <v>1598</v>
      </c>
      <c r="G491" s="137" t="s">
        <v>171</v>
      </c>
      <c r="H491" s="138">
        <v>97.387</v>
      </c>
      <c r="I491" s="139"/>
      <c r="J491" s="140">
        <f>ROUND(I491*H491,2)</f>
        <v>0</v>
      </c>
      <c r="K491" s="141"/>
      <c r="L491" s="32"/>
      <c r="M491" s="142" t="s">
        <v>1</v>
      </c>
      <c r="N491" s="143" t="s">
        <v>36</v>
      </c>
      <c r="P491" s="144">
        <f>O491*H491</f>
        <v>0</v>
      </c>
      <c r="Q491" s="144">
        <v>2.5999999999999998E-4</v>
      </c>
      <c r="R491" s="144">
        <f>Q491*H491</f>
        <v>2.5320619999999999E-2</v>
      </c>
      <c r="S491" s="144">
        <v>0</v>
      </c>
      <c r="T491" s="145">
        <f>S491*H491</f>
        <v>0</v>
      </c>
      <c r="AR491" s="146" t="s">
        <v>265</v>
      </c>
      <c r="AT491" s="146" t="s">
        <v>147</v>
      </c>
      <c r="AU491" s="146" t="s">
        <v>81</v>
      </c>
      <c r="AY491" s="17" t="s">
        <v>144</v>
      </c>
      <c r="BE491" s="147">
        <f>IF(N491="základní",J491,0)</f>
        <v>0</v>
      </c>
      <c r="BF491" s="147">
        <f>IF(N491="snížená",J491,0)</f>
        <v>0</v>
      </c>
      <c r="BG491" s="147">
        <f>IF(N491="zákl. přenesená",J491,0)</f>
        <v>0</v>
      </c>
      <c r="BH491" s="147">
        <f>IF(N491="sníž. přenesená",J491,0)</f>
        <v>0</v>
      </c>
      <c r="BI491" s="147">
        <f>IF(N491="nulová",J491,0)</f>
        <v>0</v>
      </c>
      <c r="BJ491" s="17" t="s">
        <v>79</v>
      </c>
      <c r="BK491" s="147">
        <f>ROUND(I491*H491,2)</f>
        <v>0</v>
      </c>
      <c r="BL491" s="17" t="s">
        <v>265</v>
      </c>
      <c r="BM491" s="146" t="s">
        <v>1599</v>
      </c>
    </row>
    <row r="492" spans="2:65" s="12" customFormat="1">
      <c r="B492" s="148"/>
      <c r="D492" s="149" t="s">
        <v>153</v>
      </c>
      <c r="E492" s="150" t="s">
        <v>1</v>
      </c>
      <c r="F492" s="151" t="s">
        <v>1600</v>
      </c>
      <c r="H492" s="150" t="s">
        <v>1</v>
      </c>
      <c r="I492" s="152"/>
      <c r="L492" s="148"/>
      <c r="M492" s="153"/>
      <c r="T492" s="154"/>
      <c r="AT492" s="150" t="s">
        <v>153</v>
      </c>
      <c r="AU492" s="150" t="s">
        <v>81</v>
      </c>
      <c r="AV492" s="12" t="s">
        <v>79</v>
      </c>
      <c r="AW492" s="12" t="s">
        <v>28</v>
      </c>
      <c r="AX492" s="12" t="s">
        <v>71</v>
      </c>
      <c r="AY492" s="150" t="s">
        <v>144</v>
      </c>
    </row>
    <row r="493" spans="2:65" s="12" customFormat="1">
      <c r="B493" s="148"/>
      <c r="D493" s="149" t="s">
        <v>153</v>
      </c>
      <c r="E493" s="150" t="s">
        <v>1</v>
      </c>
      <c r="F493" s="151" t="s">
        <v>174</v>
      </c>
      <c r="H493" s="150" t="s">
        <v>1</v>
      </c>
      <c r="I493" s="152"/>
      <c r="L493" s="148"/>
      <c r="M493" s="153"/>
      <c r="T493" s="154"/>
      <c r="AT493" s="150" t="s">
        <v>153</v>
      </c>
      <c r="AU493" s="150" t="s">
        <v>81</v>
      </c>
      <c r="AV493" s="12" t="s">
        <v>79</v>
      </c>
      <c r="AW493" s="12" t="s">
        <v>28</v>
      </c>
      <c r="AX493" s="12" t="s">
        <v>71</v>
      </c>
      <c r="AY493" s="150" t="s">
        <v>144</v>
      </c>
    </row>
    <row r="494" spans="2:65" s="12" customFormat="1">
      <c r="B494" s="148"/>
      <c r="D494" s="149" t="s">
        <v>153</v>
      </c>
      <c r="E494" s="150" t="s">
        <v>1</v>
      </c>
      <c r="F494" s="151" t="s">
        <v>228</v>
      </c>
      <c r="H494" s="150" t="s">
        <v>1</v>
      </c>
      <c r="I494" s="152"/>
      <c r="L494" s="148"/>
      <c r="M494" s="153"/>
      <c r="T494" s="154"/>
      <c r="AT494" s="150" t="s">
        <v>153</v>
      </c>
      <c r="AU494" s="150" t="s">
        <v>81</v>
      </c>
      <c r="AV494" s="12" t="s">
        <v>79</v>
      </c>
      <c r="AW494" s="12" t="s">
        <v>28</v>
      </c>
      <c r="AX494" s="12" t="s">
        <v>71</v>
      </c>
      <c r="AY494" s="150" t="s">
        <v>144</v>
      </c>
    </row>
    <row r="495" spans="2:65" s="13" customFormat="1">
      <c r="B495" s="155"/>
      <c r="D495" s="149" t="s">
        <v>153</v>
      </c>
      <c r="E495" s="156" t="s">
        <v>1</v>
      </c>
      <c r="F495" s="157" t="s">
        <v>1601</v>
      </c>
      <c r="H495" s="158">
        <v>4.0750000000000002</v>
      </c>
      <c r="I495" s="159"/>
      <c r="L495" s="155"/>
      <c r="M495" s="160"/>
      <c r="T495" s="161"/>
      <c r="AT495" s="156" t="s">
        <v>153</v>
      </c>
      <c r="AU495" s="156" t="s">
        <v>81</v>
      </c>
      <c r="AV495" s="13" t="s">
        <v>81</v>
      </c>
      <c r="AW495" s="13" t="s">
        <v>28</v>
      </c>
      <c r="AX495" s="13" t="s">
        <v>71</v>
      </c>
      <c r="AY495" s="156" t="s">
        <v>144</v>
      </c>
    </row>
    <row r="496" spans="2:65" s="12" customFormat="1">
      <c r="B496" s="148"/>
      <c r="D496" s="149" t="s">
        <v>153</v>
      </c>
      <c r="E496" s="150" t="s">
        <v>1</v>
      </c>
      <c r="F496" s="151" t="s">
        <v>270</v>
      </c>
      <c r="H496" s="150" t="s">
        <v>1</v>
      </c>
      <c r="I496" s="152"/>
      <c r="L496" s="148"/>
      <c r="M496" s="153"/>
      <c r="T496" s="154"/>
      <c r="AT496" s="150" t="s">
        <v>153</v>
      </c>
      <c r="AU496" s="150" t="s">
        <v>81</v>
      </c>
      <c r="AV496" s="12" t="s">
        <v>79</v>
      </c>
      <c r="AW496" s="12" t="s">
        <v>28</v>
      </c>
      <c r="AX496" s="12" t="s">
        <v>71</v>
      </c>
      <c r="AY496" s="150" t="s">
        <v>144</v>
      </c>
    </row>
    <row r="497" spans="2:51" s="13" customFormat="1">
      <c r="B497" s="155"/>
      <c r="D497" s="149" t="s">
        <v>153</v>
      </c>
      <c r="E497" s="156" t="s">
        <v>1</v>
      </c>
      <c r="F497" s="157" t="s">
        <v>1602</v>
      </c>
      <c r="H497" s="158">
        <v>11.516</v>
      </c>
      <c r="I497" s="159"/>
      <c r="L497" s="155"/>
      <c r="M497" s="160"/>
      <c r="T497" s="161"/>
      <c r="AT497" s="156" t="s">
        <v>153</v>
      </c>
      <c r="AU497" s="156" t="s">
        <v>81</v>
      </c>
      <c r="AV497" s="13" t="s">
        <v>81</v>
      </c>
      <c r="AW497" s="13" t="s">
        <v>28</v>
      </c>
      <c r="AX497" s="13" t="s">
        <v>71</v>
      </c>
      <c r="AY497" s="156" t="s">
        <v>144</v>
      </c>
    </row>
    <row r="498" spans="2:51" s="14" customFormat="1">
      <c r="B498" s="173"/>
      <c r="D498" s="149" t="s">
        <v>153</v>
      </c>
      <c r="E498" s="174" t="s">
        <v>1</v>
      </c>
      <c r="F498" s="175" t="s">
        <v>178</v>
      </c>
      <c r="H498" s="176">
        <v>15.590999999999999</v>
      </c>
      <c r="I498" s="177"/>
      <c r="L498" s="173"/>
      <c r="M498" s="178"/>
      <c r="T498" s="179"/>
      <c r="AT498" s="174" t="s">
        <v>153</v>
      </c>
      <c r="AU498" s="174" t="s">
        <v>81</v>
      </c>
      <c r="AV498" s="14" t="s">
        <v>145</v>
      </c>
      <c r="AW498" s="14" t="s">
        <v>28</v>
      </c>
      <c r="AX498" s="14" t="s">
        <v>71</v>
      </c>
      <c r="AY498" s="174" t="s">
        <v>144</v>
      </c>
    </row>
    <row r="499" spans="2:51" s="12" customFormat="1">
      <c r="B499" s="148"/>
      <c r="D499" s="149" t="s">
        <v>153</v>
      </c>
      <c r="E499" s="150" t="s">
        <v>1</v>
      </c>
      <c r="F499" s="151" t="s">
        <v>179</v>
      </c>
      <c r="H499" s="150" t="s">
        <v>1</v>
      </c>
      <c r="I499" s="152"/>
      <c r="L499" s="148"/>
      <c r="M499" s="153"/>
      <c r="T499" s="154"/>
      <c r="AT499" s="150" t="s">
        <v>153</v>
      </c>
      <c r="AU499" s="150" t="s">
        <v>81</v>
      </c>
      <c r="AV499" s="12" t="s">
        <v>79</v>
      </c>
      <c r="AW499" s="12" t="s">
        <v>28</v>
      </c>
      <c r="AX499" s="12" t="s">
        <v>71</v>
      </c>
      <c r="AY499" s="150" t="s">
        <v>144</v>
      </c>
    </row>
    <row r="500" spans="2:51" s="12" customFormat="1">
      <c r="B500" s="148"/>
      <c r="D500" s="149" t="s">
        <v>153</v>
      </c>
      <c r="E500" s="150" t="s">
        <v>1</v>
      </c>
      <c r="F500" s="151" t="s">
        <v>272</v>
      </c>
      <c r="H500" s="150" t="s">
        <v>1</v>
      </c>
      <c r="I500" s="152"/>
      <c r="L500" s="148"/>
      <c r="M500" s="153"/>
      <c r="T500" s="154"/>
      <c r="AT500" s="150" t="s">
        <v>153</v>
      </c>
      <c r="AU500" s="150" t="s">
        <v>81</v>
      </c>
      <c r="AV500" s="12" t="s">
        <v>79</v>
      </c>
      <c r="AW500" s="12" t="s">
        <v>28</v>
      </c>
      <c r="AX500" s="12" t="s">
        <v>71</v>
      </c>
      <c r="AY500" s="150" t="s">
        <v>144</v>
      </c>
    </row>
    <row r="501" spans="2:51" s="13" customFormat="1">
      <c r="B501" s="155"/>
      <c r="D501" s="149" t="s">
        <v>153</v>
      </c>
      <c r="E501" s="156" t="s">
        <v>1</v>
      </c>
      <c r="F501" s="157" t="s">
        <v>1603</v>
      </c>
      <c r="H501" s="158">
        <v>6.4640000000000004</v>
      </c>
      <c r="I501" s="159"/>
      <c r="L501" s="155"/>
      <c r="M501" s="160"/>
      <c r="T501" s="161"/>
      <c r="AT501" s="156" t="s">
        <v>153</v>
      </c>
      <c r="AU501" s="156" t="s">
        <v>81</v>
      </c>
      <c r="AV501" s="13" t="s">
        <v>81</v>
      </c>
      <c r="AW501" s="13" t="s">
        <v>28</v>
      </c>
      <c r="AX501" s="13" t="s">
        <v>71</v>
      </c>
      <c r="AY501" s="156" t="s">
        <v>144</v>
      </c>
    </row>
    <row r="502" spans="2:51" s="12" customFormat="1">
      <c r="B502" s="148"/>
      <c r="D502" s="149" t="s">
        <v>153</v>
      </c>
      <c r="E502" s="150" t="s">
        <v>1</v>
      </c>
      <c r="F502" s="151" t="s">
        <v>234</v>
      </c>
      <c r="H502" s="150" t="s">
        <v>1</v>
      </c>
      <c r="I502" s="152"/>
      <c r="L502" s="148"/>
      <c r="M502" s="153"/>
      <c r="T502" s="154"/>
      <c r="AT502" s="150" t="s">
        <v>153</v>
      </c>
      <c r="AU502" s="150" t="s">
        <v>81</v>
      </c>
      <c r="AV502" s="12" t="s">
        <v>79</v>
      </c>
      <c r="AW502" s="12" t="s">
        <v>28</v>
      </c>
      <c r="AX502" s="12" t="s">
        <v>71</v>
      </c>
      <c r="AY502" s="150" t="s">
        <v>144</v>
      </c>
    </row>
    <row r="503" spans="2:51" s="13" customFormat="1">
      <c r="B503" s="155"/>
      <c r="D503" s="149" t="s">
        <v>153</v>
      </c>
      <c r="E503" s="156" t="s">
        <v>1</v>
      </c>
      <c r="F503" s="157" t="s">
        <v>1604</v>
      </c>
      <c r="H503" s="158">
        <v>3.2490000000000001</v>
      </c>
      <c r="I503" s="159"/>
      <c r="L503" s="155"/>
      <c r="M503" s="160"/>
      <c r="T503" s="161"/>
      <c r="AT503" s="156" t="s">
        <v>153</v>
      </c>
      <c r="AU503" s="156" t="s">
        <v>81</v>
      </c>
      <c r="AV503" s="13" t="s">
        <v>81</v>
      </c>
      <c r="AW503" s="13" t="s">
        <v>28</v>
      </c>
      <c r="AX503" s="13" t="s">
        <v>71</v>
      </c>
      <c r="AY503" s="156" t="s">
        <v>144</v>
      </c>
    </row>
    <row r="504" spans="2:51" s="12" customFormat="1">
      <c r="B504" s="148"/>
      <c r="D504" s="149" t="s">
        <v>153</v>
      </c>
      <c r="E504" s="150" t="s">
        <v>1</v>
      </c>
      <c r="F504" s="151" t="s">
        <v>240</v>
      </c>
      <c r="H504" s="150" t="s">
        <v>1</v>
      </c>
      <c r="I504" s="152"/>
      <c r="L504" s="148"/>
      <c r="M504" s="153"/>
      <c r="T504" s="154"/>
      <c r="AT504" s="150" t="s">
        <v>153</v>
      </c>
      <c r="AU504" s="150" t="s">
        <v>81</v>
      </c>
      <c r="AV504" s="12" t="s">
        <v>79</v>
      </c>
      <c r="AW504" s="12" t="s">
        <v>28</v>
      </c>
      <c r="AX504" s="12" t="s">
        <v>71</v>
      </c>
      <c r="AY504" s="150" t="s">
        <v>144</v>
      </c>
    </row>
    <row r="505" spans="2:51" s="13" customFormat="1">
      <c r="B505" s="155"/>
      <c r="D505" s="149" t="s">
        <v>153</v>
      </c>
      <c r="E505" s="156" t="s">
        <v>1</v>
      </c>
      <c r="F505" s="157" t="s">
        <v>1605</v>
      </c>
      <c r="H505" s="158">
        <v>8.6790000000000003</v>
      </c>
      <c r="I505" s="159"/>
      <c r="L505" s="155"/>
      <c r="M505" s="160"/>
      <c r="T505" s="161"/>
      <c r="AT505" s="156" t="s">
        <v>153</v>
      </c>
      <c r="AU505" s="156" t="s">
        <v>81</v>
      </c>
      <c r="AV505" s="13" t="s">
        <v>81</v>
      </c>
      <c r="AW505" s="13" t="s">
        <v>28</v>
      </c>
      <c r="AX505" s="13" t="s">
        <v>71</v>
      </c>
      <c r="AY505" s="156" t="s">
        <v>144</v>
      </c>
    </row>
    <row r="506" spans="2:51" s="14" customFormat="1">
      <c r="B506" s="173"/>
      <c r="D506" s="149" t="s">
        <v>153</v>
      </c>
      <c r="E506" s="174" t="s">
        <v>1</v>
      </c>
      <c r="F506" s="175" t="s">
        <v>178</v>
      </c>
      <c r="H506" s="176">
        <v>18.391999999999999</v>
      </c>
      <c r="I506" s="177"/>
      <c r="L506" s="173"/>
      <c r="M506" s="178"/>
      <c r="T506" s="179"/>
      <c r="AT506" s="174" t="s">
        <v>153</v>
      </c>
      <c r="AU506" s="174" t="s">
        <v>81</v>
      </c>
      <c r="AV506" s="14" t="s">
        <v>145</v>
      </c>
      <c r="AW506" s="14" t="s">
        <v>28</v>
      </c>
      <c r="AX506" s="14" t="s">
        <v>71</v>
      </c>
      <c r="AY506" s="174" t="s">
        <v>144</v>
      </c>
    </row>
    <row r="507" spans="2:51" s="12" customFormat="1">
      <c r="B507" s="148"/>
      <c r="D507" s="149" t="s">
        <v>153</v>
      </c>
      <c r="E507" s="150" t="s">
        <v>1</v>
      </c>
      <c r="F507" s="151" t="s">
        <v>1606</v>
      </c>
      <c r="H507" s="150" t="s">
        <v>1</v>
      </c>
      <c r="I507" s="152"/>
      <c r="L507" s="148"/>
      <c r="M507" s="153"/>
      <c r="T507" s="154"/>
      <c r="AT507" s="150" t="s">
        <v>153</v>
      </c>
      <c r="AU507" s="150" t="s">
        <v>81</v>
      </c>
      <c r="AV507" s="12" t="s">
        <v>79</v>
      </c>
      <c r="AW507" s="12" t="s">
        <v>28</v>
      </c>
      <c r="AX507" s="12" t="s">
        <v>71</v>
      </c>
      <c r="AY507" s="150" t="s">
        <v>144</v>
      </c>
    </row>
    <row r="508" spans="2:51" s="13" customFormat="1">
      <c r="B508" s="155"/>
      <c r="D508" s="149" t="s">
        <v>153</v>
      </c>
      <c r="E508" s="156" t="s">
        <v>1</v>
      </c>
      <c r="F508" s="157" t="s">
        <v>1607</v>
      </c>
      <c r="H508" s="158">
        <v>13.536</v>
      </c>
      <c r="I508" s="159"/>
      <c r="L508" s="155"/>
      <c r="M508" s="160"/>
      <c r="T508" s="161"/>
      <c r="AT508" s="156" t="s">
        <v>153</v>
      </c>
      <c r="AU508" s="156" t="s">
        <v>81</v>
      </c>
      <c r="AV508" s="13" t="s">
        <v>81</v>
      </c>
      <c r="AW508" s="13" t="s">
        <v>28</v>
      </c>
      <c r="AX508" s="13" t="s">
        <v>71</v>
      </c>
      <c r="AY508" s="156" t="s">
        <v>144</v>
      </c>
    </row>
    <row r="509" spans="2:51" s="14" customFormat="1">
      <c r="B509" s="173"/>
      <c r="D509" s="149" t="s">
        <v>153</v>
      </c>
      <c r="E509" s="174" t="s">
        <v>1</v>
      </c>
      <c r="F509" s="175" t="s">
        <v>178</v>
      </c>
      <c r="H509" s="176">
        <v>13.536</v>
      </c>
      <c r="I509" s="177"/>
      <c r="L509" s="173"/>
      <c r="M509" s="178"/>
      <c r="T509" s="179"/>
      <c r="AT509" s="174" t="s">
        <v>153</v>
      </c>
      <c r="AU509" s="174" t="s">
        <v>81</v>
      </c>
      <c r="AV509" s="14" t="s">
        <v>145</v>
      </c>
      <c r="AW509" s="14" t="s">
        <v>28</v>
      </c>
      <c r="AX509" s="14" t="s">
        <v>71</v>
      </c>
      <c r="AY509" s="174" t="s">
        <v>144</v>
      </c>
    </row>
    <row r="510" spans="2:51" s="12" customFormat="1">
      <c r="B510" s="148"/>
      <c r="D510" s="149" t="s">
        <v>153</v>
      </c>
      <c r="E510" s="150" t="s">
        <v>1</v>
      </c>
      <c r="F510" s="151" t="s">
        <v>1608</v>
      </c>
      <c r="H510" s="150" t="s">
        <v>1</v>
      </c>
      <c r="I510" s="152"/>
      <c r="L510" s="148"/>
      <c r="M510" s="153"/>
      <c r="T510" s="154"/>
      <c r="AT510" s="150" t="s">
        <v>153</v>
      </c>
      <c r="AU510" s="150" t="s">
        <v>81</v>
      </c>
      <c r="AV510" s="12" t="s">
        <v>79</v>
      </c>
      <c r="AW510" s="12" t="s">
        <v>28</v>
      </c>
      <c r="AX510" s="12" t="s">
        <v>71</v>
      </c>
      <c r="AY510" s="150" t="s">
        <v>144</v>
      </c>
    </row>
    <row r="511" spans="2:51" s="13" customFormat="1">
      <c r="B511" s="155"/>
      <c r="D511" s="149" t="s">
        <v>153</v>
      </c>
      <c r="E511" s="156" t="s">
        <v>1</v>
      </c>
      <c r="F511" s="157" t="s">
        <v>1459</v>
      </c>
      <c r="H511" s="158">
        <v>6.3579999999999997</v>
      </c>
      <c r="I511" s="159"/>
      <c r="L511" s="155"/>
      <c r="M511" s="160"/>
      <c r="T511" s="161"/>
      <c r="AT511" s="156" t="s">
        <v>153</v>
      </c>
      <c r="AU511" s="156" t="s">
        <v>81</v>
      </c>
      <c r="AV511" s="13" t="s">
        <v>81</v>
      </c>
      <c r="AW511" s="13" t="s">
        <v>28</v>
      </c>
      <c r="AX511" s="13" t="s">
        <v>71</v>
      </c>
      <c r="AY511" s="156" t="s">
        <v>144</v>
      </c>
    </row>
    <row r="512" spans="2:51" s="14" customFormat="1">
      <c r="B512" s="173"/>
      <c r="D512" s="149" t="s">
        <v>153</v>
      </c>
      <c r="E512" s="174" t="s">
        <v>1</v>
      </c>
      <c r="F512" s="175" t="s">
        <v>178</v>
      </c>
      <c r="H512" s="176">
        <v>6.3579999999999997</v>
      </c>
      <c r="I512" s="177"/>
      <c r="L512" s="173"/>
      <c r="M512" s="178"/>
      <c r="T512" s="179"/>
      <c r="AT512" s="174" t="s">
        <v>153</v>
      </c>
      <c r="AU512" s="174" t="s">
        <v>81</v>
      </c>
      <c r="AV512" s="14" t="s">
        <v>145</v>
      </c>
      <c r="AW512" s="14" t="s">
        <v>28</v>
      </c>
      <c r="AX512" s="14" t="s">
        <v>71</v>
      </c>
      <c r="AY512" s="174" t="s">
        <v>144</v>
      </c>
    </row>
    <row r="513" spans="2:51" s="12" customFormat="1">
      <c r="B513" s="148"/>
      <c r="D513" s="149" t="s">
        <v>153</v>
      </c>
      <c r="E513" s="150" t="s">
        <v>1</v>
      </c>
      <c r="F513" s="151" t="s">
        <v>1609</v>
      </c>
      <c r="H513" s="150" t="s">
        <v>1</v>
      </c>
      <c r="I513" s="152"/>
      <c r="L513" s="148"/>
      <c r="M513" s="153"/>
      <c r="T513" s="154"/>
      <c r="AT513" s="150" t="s">
        <v>153</v>
      </c>
      <c r="AU513" s="150" t="s">
        <v>81</v>
      </c>
      <c r="AV513" s="12" t="s">
        <v>79</v>
      </c>
      <c r="AW513" s="12" t="s">
        <v>28</v>
      </c>
      <c r="AX513" s="12" t="s">
        <v>71</v>
      </c>
      <c r="AY513" s="150" t="s">
        <v>144</v>
      </c>
    </row>
    <row r="514" spans="2:51" s="13" customFormat="1">
      <c r="B514" s="155"/>
      <c r="D514" s="149" t="s">
        <v>153</v>
      </c>
      <c r="E514" s="156" t="s">
        <v>1</v>
      </c>
      <c r="F514" s="157" t="s">
        <v>223</v>
      </c>
      <c r="H514" s="158">
        <v>43.51</v>
      </c>
      <c r="I514" s="159"/>
      <c r="L514" s="155"/>
      <c r="M514" s="160"/>
      <c r="T514" s="161"/>
      <c r="AT514" s="156" t="s">
        <v>153</v>
      </c>
      <c r="AU514" s="156" t="s">
        <v>81</v>
      </c>
      <c r="AV514" s="13" t="s">
        <v>81</v>
      </c>
      <c r="AW514" s="13" t="s">
        <v>28</v>
      </c>
      <c r="AX514" s="13" t="s">
        <v>71</v>
      </c>
      <c r="AY514" s="156" t="s">
        <v>144</v>
      </c>
    </row>
    <row r="515" spans="2:51" s="14" customFormat="1">
      <c r="B515" s="173"/>
      <c r="D515" s="149" t="s">
        <v>153</v>
      </c>
      <c r="E515" s="174" t="s">
        <v>1</v>
      </c>
      <c r="F515" s="175" t="s">
        <v>178</v>
      </c>
      <c r="H515" s="176">
        <v>43.51</v>
      </c>
      <c r="I515" s="177"/>
      <c r="L515" s="173"/>
      <c r="M515" s="178"/>
      <c r="T515" s="179"/>
      <c r="AT515" s="174" t="s">
        <v>153</v>
      </c>
      <c r="AU515" s="174" t="s">
        <v>81</v>
      </c>
      <c r="AV515" s="14" t="s">
        <v>145</v>
      </c>
      <c r="AW515" s="14" t="s">
        <v>28</v>
      </c>
      <c r="AX515" s="14" t="s">
        <v>71</v>
      </c>
      <c r="AY515" s="174" t="s">
        <v>144</v>
      </c>
    </row>
    <row r="516" spans="2:51" s="15" customFormat="1">
      <c r="B516" s="180"/>
      <c r="D516" s="149" t="s">
        <v>153</v>
      </c>
      <c r="E516" s="181" t="s">
        <v>1</v>
      </c>
      <c r="F516" s="182" t="s">
        <v>182</v>
      </c>
      <c r="H516" s="183">
        <v>97.387</v>
      </c>
      <c r="I516" s="184"/>
      <c r="L516" s="180"/>
      <c r="M516" s="461"/>
      <c r="N516" s="462"/>
      <c r="O516" s="462"/>
      <c r="P516" s="462"/>
      <c r="Q516" s="462"/>
      <c r="R516" s="462"/>
      <c r="S516" s="462"/>
      <c r="T516" s="463"/>
      <c r="AT516" s="181" t="s">
        <v>153</v>
      </c>
      <c r="AU516" s="181" t="s">
        <v>81</v>
      </c>
      <c r="AV516" s="15" t="s">
        <v>151</v>
      </c>
      <c r="AW516" s="15" t="s">
        <v>28</v>
      </c>
      <c r="AX516" s="15" t="s">
        <v>79</v>
      </c>
      <c r="AY516" s="181" t="s">
        <v>144</v>
      </c>
    </row>
    <row r="517" spans="2:51" s="1" customFormat="1" ht="6.95" customHeight="1">
      <c r="B517" s="44"/>
      <c r="C517" s="45"/>
      <c r="D517" s="45"/>
      <c r="E517" s="45"/>
      <c r="F517" s="45"/>
      <c r="G517" s="45"/>
      <c r="H517" s="45"/>
      <c r="I517" s="45"/>
      <c r="J517" s="45"/>
      <c r="K517" s="45"/>
      <c r="L517" s="32"/>
    </row>
  </sheetData>
  <autoFilter ref="C128:K516" xr:uid="{00000000-0009-0000-0000-000008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39</vt:i4>
      </vt:variant>
    </vt:vector>
  </HeadingPairs>
  <TitlesOfParts>
    <vt:vector size="64" baseType="lpstr">
      <vt:lpstr>REKAP CELEK</vt:lpstr>
      <vt:lpstr>INV-REKAPITULACE</vt:lpstr>
      <vt:lpstr>El-Rozpočet</vt:lpstr>
      <vt:lpstr>VZT-výkaz výměr</vt:lpstr>
      <vt:lpstr>Rekapitulace stavby I</vt:lpstr>
      <vt:lpstr>001b - 1 PP - typ A a B INV</vt:lpstr>
      <vt:lpstr>01b - 1 NP - typ C a D INV</vt:lpstr>
      <vt:lpstr>02b - 2 NP - typ A a B INV</vt:lpstr>
      <vt:lpstr>03b - 3 NP - typ A a B INV</vt:lpstr>
      <vt:lpstr>04b - 4 NP - typ A a B INV</vt:lpstr>
      <vt:lpstr>05b - 5 NP - typ A a B INV</vt:lpstr>
      <vt:lpstr>06b - 6 NP - typ A a B INV</vt:lpstr>
      <vt:lpstr>07b - 7 NP - typ A a B INV</vt:lpstr>
      <vt:lpstr>VRNb - Vedlejší náklady</vt:lpstr>
      <vt:lpstr>NEI-REKAPITULACE</vt:lpstr>
      <vt:lpstr>D.1.4.3.- ZTI</vt:lpstr>
      <vt:lpstr>Rekapitulace stavby N</vt:lpstr>
      <vt:lpstr>001bb - 1 PP - typ A a B ...</vt:lpstr>
      <vt:lpstr>01bb - 1 NP - typ C a D N...</vt:lpstr>
      <vt:lpstr>02bb - 2 NP - typ A a B N...</vt:lpstr>
      <vt:lpstr>03bb - 3 NP - typ A a B N...</vt:lpstr>
      <vt:lpstr>04bb - 4 NP - typ A a B N...</vt:lpstr>
      <vt:lpstr>05bb - 5 NP - typ A a B N...</vt:lpstr>
      <vt:lpstr>06bb - 6 NP - typ A a B N...</vt:lpstr>
      <vt:lpstr>07bb - 7 NP - typ A a B N...</vt:lpstr>
      <vt:lpstr>'001b - 1 PP - typ A a B INV'!Názvy_tisku</vt:lpstr>
      <vt:lpstr>'001bb - 1 PP - typ A a B ...'!Názvy_tisku</vt:lpstr>
      <vt:lpstr>'01b - 1 NP - typ C a D INV'!Názvy_tisku</vt:lpstr>
      <vt:lpstr>'01bb - 1 NP - typ C a D N...'!Názvy_tisku</vt:lpstr>
      <vt:lpstr>'02b - 2 NP - typ A a B INV'!Názvy_tisku</vt:lpstr>
      <vt:lpstr>'02bb - 2 NP - typ A a B N...'!Názvy_tisku</vt:lpstr>
      <vt:lpstr>'03b - 3 NP - typ A a B INV'!Názvy_tisku</vt:lpstr>
      <vt:lpstr>'03bb - 3 NP - typ A a B N...'!Názvy_tisku</vt:lpstr>
      <vt:lpstr>'04b - 4 NP - typ A a B INV'!Názvy_tisku</vt:lpstr>
      <vt:lpstr>'04bb - 4 NP - typ A a B N...'!Názvy_tisku</vt:lpstr>
      <vt:lpstr>'05b - 5 NP - typ A a B INV'!Názvy_tisku</vt:lpstr>
      <vt:lpstr>'05bb - 5 NP - typ A a B N...'!Názvy_tisku</vt:lpstr>
      <vt:lpstr>'06b - 6 NP - typ A a B INV'!Názvy_tisku</vt:lpstr>
      <vt:lpstr>'06bb - 6 NP - typ A a B N...'!Názvy_tisku</vt:lpstr>
      <vt:lpstr>'07b - 7 NP - typ A a B INV'!Názvy_tisku</vt:lpstr>
      <vt:lpstr>'07bb - 7 NP - typ A a B N...'!Názvy_tisku</vt:lpstr>
      <vt:lpstr>'Rekapitulace stavby I'!Názvy_tisku</vt:lpstr>
      <vt:lpstr>'Rekapitulace stavby N'!Názvy_tisku</vt:lpstr>
      <vt:lpstr>'VRNb - Vedlejší náklady'!Názvy_tisku</vt:lpstr>
      <vt:lpstr>'001b - 1 PP - typ A a B INV'!Oblast_tisku</vt:lpstr>
      <vt:lpstr>'001bb - 1 PP - typ A a B ...'!Oblast_tisku</vt:lpstr>
      <vt:lpstr>'01b - 1 NP - typ C a D INV'!Oblast_tisku</vt:lpstr>
      <vt:lpstr>'01bb - 1 NP - typ C a D N...'!Oblast_tisku</vt:lpstr>
      <vt:lpstr>'02b - 2 NP - typ A a B INV'!Oblast_tisku</vt:lpstr>
      <vt:lpstr>'02bb - 2 NP - typ A a B N...'!Oblast_tisku</vt:lpstr>
      <vt:lpstr>'03b - 3 NP - typ A a B INV'!Oblast_tisku</vt:lpstr>
      <vt:lpstr>'03bb - 3 NP - typ A a B N...'!Oblast_tisku</vt:lpstr>
      <vt:lpstr>'04b - 4 NP - typ A a B INV'!Oblast_tisku</vt:lpstr>
      <vt:lpstr>'04bb - 4 NP - typ A a B N...'!Oblast_tisku</vt:lpstr>
      <vt:lpstr>'05b - 5 NP - typ A a B INV'!Oblast_tisku</vt:lpstr>
      <vt:lpstr>'05bb - 5 NP - typ A a B N...'!Oblast_tisku</vt:lpstr>
      <vt:lpstr>'06b - 6 NP - typ A a B INV'!Oblast_tisku</vt:lpstr>
      <vt:lpstr>'06bb - 6 NP - typ A a B N...'!Oblast_tisku</vt:lpstr>
      <vt:lpstr>'07b - 7 NP - typ A a B INV'!Oblast_tisku</vt:lpstr>
      <vt:lpstr>'07bb - 7 NP - typ A a B N...'!Oblast_tisku</vt:lpstr>
      <vt:lpstr>'D.1.4.3.- ZTI'!Oblast_tisku</vt:lpstr>
      <vt:lpstr>'Rekapitulace stavby I'!Oblast_tisku</vt:lpstr>
      <vt:lpstr>'Rekapitulace stavby N'!Oblast_tisku</vt:lpstr>
      <vt:lpstr>'VRNb - Vedlejší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DESKTOP-N3SG8TT\Michaela</dc:creator>
  <cp:lastModifiedBy>VálekTomáš</cp:lastModifiedBy>
  <dcterms:created xsi:type="dcterms:W3CDTF">2024-05-06T21:23:09Z</dcterms:created>
  <dcterms:modified xsi:type="dcterms:W3CDTF">2024-05-07T14:01:50Z</dcterms:modified>
</cp:coreProperties>
</file>