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unicz-my.sharepoint.com/personal/29608181_cuni_cz/Documents/Dokumenty/STAVEB AKCE/STAVEBNÍ AKCE/STAVEBNÏ AKCE/2023/sanace Anatomie UN5 05-2023/PD/vv+rozp/verze pro VZ 30-05-2024/"/>
    </mc:Choice>
  </mc:AlternateContent>
  <xr:revisionPtr revIDLastSave="49" documentId="8_{F7C4E15C-472F-43AD-AD3E-37A16D743695}" xr6:coauthVersionLast="47" xr6:coauthVersionMax="47" xr10:uidLastSave="{26A9F0E6-5F0A-4FC4-8C9B-3DE182A28317}"/>
  <bookViews>
    <workbookView xWindow="-120" yWindow="-120" windowWidth="19440" windowHeight="11640" xr2:uid="{00000000-000D-0000-FFFF-FFFF00000000}"/>
  </bookViews>
  <sheets>
    <sheet name="Pokyny pro vyplnění" sheetId="11" r:id="rId1"/>
    <sheet name="Rekapitulace" sheetId="1" r:id="rId2"/>
    <sheet name="VzorPolozky" sheetId="10" state="hidden" r:id="rId3"/>
    <sheet name="01 stavební" sheetId="12" r:id="rId4"/>
    <sheet name="02 ZTI" sheetId="13" r:id="rId5"/>
    <sheet name="03 ÚT+CHL" sheetId="14" r:id="rId6"/>
    <sheet name="04 VZT" sheetId="15" r:id="rId7"/>
    <sheet name="05 EL" sheetId="16" r:id="rId8"/>
    <sheet name="06 VRN" sheetId="17" r:id="rId9"/>
  </sheets>
  <externalReferences>
    <externalReference r:id="rId10"/>
  </externalReferences>
  <definedNames>
    <definedName name="CelkemDPHVypocet" localSheetId="1">Rekapitulace!$H$52</definedName>
    <definedName name="CenaCelkem">Rekapitulace!$G$29</definedName>
    <definedName name="CenaCelkemBezDPH">Rekapitulace!$G$28</definedName>
    <definedName name="CenaCelkemVypocet" localSheetId="1">Rekapitulace!$I$52</definedName>
    <definedName name="cisloobjektu">Rekapitulace!$D$3</definedName>
    <definedName name="CisloRozpoctu">'[1]Krycí list'!$C$2</definedName>
    <definedName name="CisloStavby" localSheetId="1">Rekapitulace!$D$2</definedName>
    <definedName name="cislostavby">'[1]Krycí list'!$A$7</definedName>
    <definedName name="CisloStavebnihoRozpoctu">Rekapitulace!$D$4</definedName>
    <definedName name="dadresa">Rekapitulace!$D$12:$G$12</definedName>
    <definedName name="DIČ" localSheetId="1">Rekapitulace!$I$12</definedName>
    <definedName name="dmisto">Rekapitulace!$E$13:$G$13</definedName>
    <definedName name="DPHSni">Rekapitulace!$G$24</definedName>
    <definedName name="DPHZakl">Rekapitulace!$G$26</definedName>
    <definedName name="dpsc" localSheetId="1">Rekapitulace!$D$13</definedName>
    <definedName name="IČO" localSheetId="1">Rekapitulace!$I$11</definedName>
    <definedName name="Mena">Rekapitulace!$J$29</definedName>
    <definedName name="MistoStavby">Rekapitulace!$D$4</definedName>
    <definedName name="nazevobjektu">Rekapitulace!$E$3</definedName>
    <definedName name="NazevRozpoctu">'[1]Krycí list'!$D$2</definedName>
    <definedName name="NazevStavby" localSheetId="1">Rekapitulace!$E$2</definedName>
    <definedName name="nazevstavby">'[1]Krycí list'!$C$7</definedName>
    <definedName name="NazevStavebnihoRozpoctu">Rekapitulace!$E$4</definedName>
    <definedName name="_xlnm.Print_Titles" localSheetId="3">'01 stavební'!$1:$7</definedName>
    <definedName name="_xlnm.Print_Titles" localSheetId="4">'02 ZTI'!$1:$7</definedName>
    <definedName name="_xlnm.Print_Titles" localSheetId="5">'03 ÚT+CHL'!$1:$7</definedName>
    <definedName name="_xlnm.Print_Titles" localSheetId="6">'04 VZT'!$1:$7</definedName>
    <definedName name="_xlnm.Print_Titles" localSheetId="7">'05 EL'!$1:$7</definedName>
    <definedName name="_xlnm.Print_Titles" localSheetId="8">'06 VRN'!$1:$7</definedName>
    <definedName name="oadresa">Rekapitulace!$D$6</definedName>
    <definedName name="Objednatel" localSheetId="1">Rekapitulace!$D$5</definedName>
    <definedName name="Objekt" localSheetId="1">Rekapitulace!$B$38</definedName>
    <definedName name="_xlnm.Print_Area" localSheetId="3">'01 stavební'!$A$1:$Y$358</definedName>
    <definedName name="_xlnm.Print_Area" localSheetId="4">'02 ZTI'!$A$1:$Y$74</definedName>
    <definedName name="_xlnm.Print_Area" localSheetId="5">'03 ÚT+CHL'!$A$1:$Y$85</definedName>
    <definedName name="_xlnm.Print_Area" localSheetId="6">'04 VZT'!$A$1:$Y$118</definedName>
    <definedName name="_xlnm.Print_Area" localSheetId="7">'05 EL'!$A$1:$Y$87</definedName>
    <definedName name="_xlnm.Print_Area" localSheetId="8">'06 VRN'!$A$1:$Y$23</definedName>
    <definedName name="_xlnm.Print_Area" localSheetId="1">Rekapitulace!$A$1:$J$116</definedName>
    <definedName name="odic" localSheetId="1">Rekapitulace!$I$6</definedName>
    <definedName name="oico" localSheetId="1">Rekapitulace!$I$5</definedName>
    <definedName name="omisto" localSheetId="1">Rekapitulace!$E$7</definedName>
    <definedName name="onazev" localSheetId="1">Rekapitulace!$D$6</definedName>
    <definedName name="opsc" localSheetId="1">Rekapitulace!$D$7</definedName>
    <definedName name="padresa">Rekapitulace!$D$9</definedName>
    <definedName name="pdic">Rekapitulace!$I$9</definedName>
    <definedName name="pico">Rekapitulace!$I$8</definedName>
    <definedName name="pmisto">Rekapitulace!$E$10</definedName>
    <definedName name="PocetMJ">#REF!</definedName>
    <definedName name="PoptavkaID">Rekapitulace!$A$1</definedName>
    <definedName name="pPSC">Rekapitulace!$D$10</definedName>
    <definedName name="Projektant">Rekapitulace!$D$8</definedName>
    <definedName name="SazbaDPH1" localSheetId="1">Rekapitulace!$E$23</definedName>
    <definedName name="SazbaDPH1">'[1]Krycí list'!$C$30</definedName>
    <definedName name="SazbaDPH2" localSheetId="1">Rekapitulace!$E$25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Rekapitulace!$D$14</definedName>
    <definedName name="Z_B7E7C763_C459_487D_8ABA_5CFDDFBD5A84_.wvu.Cols" localSheetId="1" hidden="1">Rekapitulace!$A:$A</definedName>
    <definedName name="Z_B7E7C763_C459_487D_8ABA_5CFDDFBD5A84_.wvu.PrintArea" localSheetId="1" hidden="1">Rekapitulace!$B$1:$J$36</definedName>
    <definedName name="ZakladDPHSni">Rekapitulace!$G$23</definedName>
    <definedName name="ZakladDPHSniVypocet" localSheetId="1">Rekapitulace!$F$52</definedName>
    <definedName name="ZakladDPHZakl">Rekapitulace!$G$25</definedName>
    <definedName name="ZakladDPHZaklVypocet" localSheetId="1">Rekapitulace!$G$52</definedName>
    <definedName name="ZaObjednatele">Rekapitulace!$G$34</definedName>
    <definedName name="Zaokrouhleni">Rekapitulace!$G$27</definedName>
    <definedName name="ZaZhotovitele">Rekapitulace!$D$34</definedName>
    <definedName name="Zhotovitel">Rekapitulace!$D$11:$G$11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5" l="1"/>
  <c r="I70" i="15"/>
  <c r="K70" i="15"/>
  <c r="G71" i="15"/>
  <c r="M71" i="15" s="1"/>
  <c r="I71" i="15"/>
  <c r="K71" i="15"/>
  <c r="G72" i="15"/>
  <c r="I72" i="15"/>
  <c r="K72" i="15"/>
  <c r="G74" i="15"/>
  <c r="I74" i="15"/>
  <c r="K74" i="15"/>
  <c r="G75" i="15"/>
  <c r="G73" i="15" s="1"/>
  <c r="I75" i="15"/>
  <c r="K75" i="15"/>
  <c r="G76" i="15"/>
  <c r="M76" i="15" s="1"/>
  <c r="I76" i="15"/>
  <c r="I73" i="15" s="1"/>
  <c r="K76" i="15"/>
  <c r="G77" i="15"/>
  <c r="I77" i="15"/>
  <c r="K77" i="15"/>
  <c r="K73" i="15" s="1"/>
  <c r="G78" i="15"/>
  <c r="I78" i="15"/>
  <c r="K78" i="15"/>
  <c r="G41" i="14"/>
  <c r="I41" i="14"/>
  <c r="K41" i="14"/>
  <c r="M41" i="14"/>
  <c r="O41" i="14"/>
  <c r="Q41" i="14"/>
  <c r="V41" i="14"/>
  <c r="F43" i="1"/>
  <c r="G9" i="17"/>
  <c r="M9" i="17" s="1"/>
  <c r="I9" i="17"/>
  <c r="K9" i="17"/>
  <c r="O9" i="17"/>
  <c r="Q9" i="17"/>
  <c r="V9" i="17"/>
  <c r="G10" i="17"/>
  <c r="I10" i="17"/>
  <c r="K10" i="17"/>
  <c r="O10" i="17"/>
  <c r="O8" i="17" s="1"/>
  <c r="Q10" i="17"/>
  <c r="V10" i="17"/>
  <c r="V8" i="17" s="1"/>
  <c r="G12" i="17"/>
  <c r="G11" i="17" s="1"/>
  <c r="I114" i="1" s="1"/>
  <c r="I12" i="17"/>
  <c r="I11" i="17" s="1"/>
  <c r="K12" i="17"/>
  <c r="K11" i="17" s="1"/>
  <c r="O12" i="17"/>
  <c r="O11" i="17" s="1"/>
  <c r="Q12" i="17"/>
  <c r="Q11" i="17" s="1"/>
  <c r="V12" i="17"/>
  <c r="V11" i="17" s="1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AE19" i="17"/>
  <c r="F51" i="1" s="1"/>
  <c r="G9" i="16"/>
  <c r="M9" i="16" s="1"/>
  <c r="I9" i="16"/>
  <c r="K9" i="16"/>
  <c r="O9" i="16"/>
  <c r="Q9" i="16"/>
  <c r="V9" i="16"/>
  <c r="G10" i="16"/>
  <c r="I10" i="16"/>
  <c r="K10" i="16"/>
  <c r="O10" i="16"/>
  <c r="Q10" i="16"/>
  <c r="V10" i="16"/>
  <c r="V8" i="16" s="1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4" i="16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5" i="16"/>
  <c r="I45" i="16"/>
  <c r="K45" i="16"/>
  <c r="M45" i="16"/>
  <c r="O45" i="16"/>
  <c r="Q45" i="16"/>
  <c r="V45" i="16"/>
  <c r="G46" i="16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4" i="16"/>
  <c r="I54" i="16"/>
  <c r="K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7" i="16"/>
  <c r="M67" i="16" s="1"/>
  <c r="I67" i="16"/>
  <c r="K67" i="16"/>
  <c r="O67" i="16"/>
  <c r="Q67" i="16"/>
  <c r="V67" i="16"/>
  <c r="G68" i="16"/>
  <c r="M68" i="16" s="1"/>
  <c r="I68" i="16"/>
  <c r="K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AE87" i="16"/>
  <c r="F49" i="1" s="1"/>
  <c r="G9" i="15"/>
  <c r="M9" i="15" s="1"/>
  <c r="I9" i="15"/>
  <c r="K9" i="15"/>
  <c r="O9" i="15"/>
  <c r="Q9" i="15"/>
  <c r="V9" i="15"/>
  <c r="G10" i="15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I26" i="15"/>
  <c r="K26" i="15"/>
  <c r="M26" i="15"/>
  <c r="O26" i="15"/>
  <c r="Q26" i="15"/>
  <c r="V26" i="15"/>
  <c r="G28" i="15"/>
  <c r="M28" i="15" s="1"/>
  <c r="I28" i="15"/>
  <c r="K28" i="15"/>
  <c r="O28" i="15"/>
  <c r="Q28" i="15"/>
  <c r="V28" i="15"/>
  <c r="G29" i="15"/>
  <c r="I29" i="15"/>
  <c r="K29" i="15"/>
  <c r="O29" i="15"/>
  <c r="O27" i="15" s="1"/>
  <c r="Q29" i="15"/>
  <c r="V29" i="15"/>
  <c r="Q30" i="15"/>
  <c r="G31" i="15"/>
  <c r="G30" i="15" s="1"/>
  <c r="I106" i="1" s="1"/>
  <c r="I31" i="15"/>
  <c r="I30" i="15" s="1"/>
  <c r="K31" i="15"/>
  <c r="K30" i="15" s="1"/>
  <c r="O31" i="15"/>
  <c r="O30" i="15" s="1"/>
  <c r="Q31" i="15"/>
  <c r="V31" i="15"/>
  <c r="V30" i="15" s="1"/>
  <c r="G33" i="15"/>
  <c r="I33" i="15"/>
  <c r="K33" i="15"/>
  <c r="O33" i="15"/>
  <c r="Q33" i="15"/>
  <c r="V33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M70" i="15"/>
  <c r="O70" i="15"/>
  <c r="Q70" i="15"/>
  <c r="V70" i="15"/>
  <c r="O71" i="15"/>
  <c r="Q71" i="15"/>
  <c r="V71" i="15"/>
  <c r="M72" i="15"/>
  <c r="O72" i="15"/>
  <c r="Q72" i="15"/>
  <c r="V72" i="15"/>
  <c r="M74" i="15"/>
  <c r="O74" i="15"/>
  <c r="Q74" i="15"/>
  <c r="V74" i="15"/>
  <c r="O75" i="15"/>
  <c r="Q75" i="15"/>
  <c r="V75" i="15"/>
  <c r="O76" i="15"/>
  <c r="Q76" i="15"/>
  <c r="V76" i="15"/>
  <c r="M77" i="15"/>
  <c r="O77" i="15"/>
  <c r="Q77" i="15"/>
  <c r="V77" i="15"/>
  <c r="M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M82" i="15" s="1"/>
  <c r="I82" i="15"/>
  <c r="K82" i="15"/>
  <c r="O82" i="15"/>
  <c r="Q82" i="15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K89" i="15"/>
  <c r="O89" i="15"/>
  <c r="Q89" i="15"/>
  <c r="V89" i="15"/>
  <c r="G90" i="15"/>
  <c r="M90" i="15" s="1"/>
  <c r="I90" i="15"/>
  <c r="K90" i="15"/>
  <c r="O90" i="15"/>
  <c r="Q90" i="15"/>
  <c r="V90" i="15"/>
  <c r="G92" i="15"/>
  <c r="I92" i="15"/>
  <c r="I91" i="15" s="1"/>
  <c r="K92" i="15"/>
  <c r="M92" i="15"/>
  <c r="O92" i="15"/>
  <c r="Q92" i="15"/>
  <c r="V92" i="15"/>
  <c r="G93" i="15"/>
  <c r="I93" i="15"/>
  <c r="K93" i="15"/>
  <c r="O93" i="15"/>
  <c r="Q93" i="15"/>
  <c r="V93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7" i="15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7" i="15"/>
  <c r="I107" i="15"/>
  <c r="K107" i="15"/>
  <c r="O107" i="15"/>
  <c r="Q107" i="15"/>
  <c r="V107" i="15"/>
  <c r="G108" i="15"/>
  <c r="I108" i="15"/>
  <c r="K108" i="15"/>
  <c r="M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M110" i="15" s="1"/>
  <c r="I110" i="15"/>
  <c r="K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M112" i="15" s="1"/>
  <c r="I112" i="15"/>
  <c r="K112" i="15"/>
  <c r="O112" i="15"/>
  <c r="Q112" i="15"/>
  <c r="V112" i="15"/>
  <c r="AE114" i="15"/>
  <c r="F47" i="1" s="1"/>
  <c r="G9" i="14"/>
  <c r="M9" i="14" s="1"/>
  <c r="I9" i="14"/>
  <c r="K9" i="14"/>
  <c r="O9" i="14"/>
  <c r="Q9" i="14"/>
  <c r="V9" i="14"/>
  <c r="G10" i="14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V12" i="14"/>
  <c r="G43" i="14"/>
  <c r="I43" i="14"/>
  <c r="K43" i="14"/>
  <c r="O43" i="14"/>
  <c r="O42" i="14" s="1"/>
  <c r="Q43" i="14"/>
  <c r="V43" i="14"/>
  <c r="G44" i="14"/>
  <c r="I44" i="14"/>
  <c r="I42" i="14" s="1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7" i="14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3" i="14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7" i="14"/>
  <c r="I57" i="14"/>
  <c r="K57" i="14"/>
  <c r="O57" i="14"/>
  <c r="Q57" i="14"/>
  <c r="V57" i="14"/>
  <c r="G59" i="14"/>
  <c r="M59" i="14" s="1"/>
  <c r="I59" i="14"/>
  <c r="K59" i="14"/>
  <c r="O59" i="14"/>
  <c r="Q59" i="14"/>
  <c r="V59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M64" i="14" s="1"/>
  <c r="I64" i="14"/>
  <c r="K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M69" i="14" s="1"/>
  <c r="I69" i="14"/>
  <c r="K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4" i="14"/>
  <c r="M74" i="14" s="1"/>
  <c r="I74" i="14"/>
  <c r="K74" i="14"/>
  <c r="O74" i="14"/>
  <c r="Q74" i="14"/>
  <c r="V74" i="14"/>
  <c r="G75" i="14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AE81" i="14"/>
  <c r="F45" i="1" s="1"/>
  <c r="G9" i="13"/>
  <c r="AF70" i="13" s="1"/>
  <c r="G43" i="1" s="1"/>
  <c r="I9" i="13"/>
  <c r="K9" i="13"/>
  <c r="O9" i="13"/>
  <c r="Q9" i="13"/>
  <c r="V9" i="13"/>
  <c r="G10" i="13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M12" i="13" s="1"/>
  <c r="I12" i="13"/>
  <c r="K12" i="13"/>
  <c r="O12" i="13"/>
  <c r="Q12" i="13"/>
  <c r="V12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21" i="13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V24" i="13" s="1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30" i="13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2" i="13"/>
  <c r="I62" i="13"/>
  <c r="K62" i="13"/>
  <c r="M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AE70" i="13"/>
  <c r="F42" i="1" s="1"/>
  <c r="BA343" i="12"/>
  <c r="BA274" i="12"/>
  <c r="BA156" i="12"/>
  <c r="BA27" i="12"/>
  <c r="BA20" i="12"/>
  <c r="BA12" i="12"/>
  <c r="G9" i="12"/>
  <c r="M9" i="12" s="1"/>
  <c r="I9" i="12"/>
  <c r="I8" i="12" s="1"/>
  <c r="K9" i="12"/>
  <c r="O9" i="12"/>
  <c r="Q9" i="12"/>
  <c r="V9" i="12"/>
  <c r="G17" i="12"/>
  <c r="I17" i="12"/>
  <c r="K17" i="12"/>
  <c r="O17" i="12"/>
  <c r="Q17" i="12"/>
  <c r="V17" i="12"/>
  <c r="G24" i="12"/>
  <c r="M24" i="12" s="1"/>
  <c r="I24" i="12"/>
  <c r="K24" i="12"/>
  <c r="O24" i="12"/>
  <c r="Q24" i="12"/>
  <c r="V24" i="12"/>
  <c r="G35" i="12"/>
  <c r="M35" i="12" s="1"/>
  <c r="I35" i="12"/>
  <c r="K35" i="12"/>
  <c r="O35" i="12"/>
  <c r="Q35" i="12"/>
  <c r="V35" i="12"/>
  <c r="G37" i="12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51" i="12"/>
  <c r="I51" i="12"/>
  <c r="K51" i="12"/>
  <c r="O51" i="12"/>
  <c r="Q51" i="12"/>
  <c r="V51" i="12"/>
  <c r="G56" i="12"/>
  <c r="I56" i="12"/>
  <c r="K56" i="12"/>
  <c r="M56" i="12"/>
  <c r="O56" i="12"/>
  <c r="Q56" i="12"/>
  <c r="V56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78" i="12"/>
  <c r="M78" i="12" s="1"/>
  <c r="I78" i="12"/>
  <c r="K78" i="12"/>
  <c r="O78" i="12"/>
  <c r="Q78" i="12"/>
  <c r="V78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14" i="12"/>
  <c r="I114" i="12"/>
  <c r="K114" i="12"/>
  <c r="M114" i="12"/>
  <c r="O114" i="12"/>
  <c r="Q114" i="12"/>
  <c r="V114" i="12"/>
  <c r="G116" i="12"/>
  <c r="M116" i="12" s="1"/>
  <c r="I116" i="12"/>
  <c r="K116" i="12"/>
  <c r="O116" i="12"/>
  <c r="Q116" i="12"/>
  <c r="V116" i="12"/>
  <c r="G119" i="12"/>
  <c r="G118" i="12" s="1"/>
  <c r="I73" i="1" s="1"/>
  <c r="I119" i="12"/>
  <c r="I118" i="12" s="1"/>
  <c r="K119" i="12"/>
  <c r="K118" i="12" s="1"/>
  <c r="O119" i="12"/>
  <c r="O118" i="12" s="1"/>
  <c r="Q119" i="12"/>
  <c r="Q118" i="12" s="1"/>
  <c r="V119" i="12"/>
  <c r="V118" i="12" s="1"/>
  <c r="G133" i="12"/>
  <c r="G132" i="12" s="1"/>
  <c r="I74" i="1" s="1"/>
  <c r="I133" i="12"/>
  <c r="I132" i="12" s="1"/>
  <c r="K133" i="12"/>
  <c r="K132" i="12" s="1"/>
  <c r="O133" i="12"/>
  <c r="O132" i="12" s="1"/>
  <c r="Q133" i="12"/>
  <c r="Q132" i="12" s="1"/>
  <c r="V133" i="12"/>
  <c r="V132" i="12" s="1"/>
  <c r="G136" i="12"/>
  <c r="G135" i="12" s="1"/>
  <c r="I75" i="1" s="1"/>
  <c r="I136" i="12"/>
  <c r="I135" i="12" s="1"/>
  <c r="K136" i="12"/>
  <c r="K135" i="12" s="1"/>
  <c r="O136" i="12"/>
  <c r="O135" i="12" s="1"/>
  <c r="Q136" i="12"/>
  <c r="Q135" i="12" s="1"/>
  <c r="V136" i="12"/>
  <c r="V135" i="12" s="1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50" i="12"/>
  <c r="M150" i="12" s="1"/>
  <c r="I150" i="12"/>
  <c r="K150" i="12"/>
  <c r="O150" i="12"/>
  <c r="Q150" i="12"/>
  <c r="V150" i="12"/>
  <c r="G155" i="12"/>
  <c r="M155" i="12" s="1"/>
  <c r="I155" i="12"/>
  <c r="K155" i="12"/>
  <c r="O155" i="12"/>
  <c r="Q155" i="12"/>
  <c r="V155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4" i="12"/>
  <c r="M174" i="12" s="1"/>
  <c r="I174" i="12"/>
  <c r="K174" i="12"/>
  <c r="O174" i="12"/>
  <c r="Q174" i="12"/>
  <c r="V174" i="12"/>
  <c r="G177" i="12"/>
  <c r="I177" i="12"/>
  <c r="K177" i="12"/>
  <c r="M177" i="12"/>
  <c r="O177" i="12"/>
  <c r="Q177" i="12"/>
  <c r="V177" i="12"/>
  <c r="G181" i="12"/>
  <c r="M181" i="12" s="1"/>
  <c r="I181" i="12"/>
  <c r="K181" i="12"/>
  <c r="O181" i="12"/>
  <c r="Q181" i="12"/>
  <c r="V181" i="12"/>
  <c r="G191" i="12"/>
  <c r="M191" i="12" s="1"/>
  <c r="I191" i="12"/>
  <c r="K191" i="12"/>
  <c r="O191" i="12"/>
  <c r="Q191" i="12"/>
  <c r="V191" i="12"/>
  <c r="G201" i="12"/>
  <c r="M201" i="12" s="1"/>
  <c r="I201" i="12"/>
  <c r="K201" i="12"/>
  <c r="O201" i="12"/>
  <c r="Q201" i="12"/>
  <c r="V201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2" i="12"/>
  <c r="M212" i="12" s="1"/>
  <c r="I212" i="12"/>
  <c r="K212" i="12"/>
  <c r="O212" i="12"/>
  <c r="Q212" i="12"/>
  <c r="V212" i="12"/>
  <c r="V215" i="12"/>
  <c r="G216" i="12"/>
  <c r="G215" i="12" s="1"/>
  <c r="I78" i="1" s="1"/>
  <c r="I216" i="12"/>
  <c r="I215" i="12" s="1"/>
  <c r="K216" i="12"/>
  <c r="K215" i="12" s="1"/>
  <c r="M216" i="12"/>
  <c r="M215" i="12" s="1"/>
  <c r="O216" i="12"/>
  <c r="O215" i="12" s="1"/>
  <c r="Q216" i="12"/>
  <c r="Q215" i="12" s="1"/>
  <c r="V216" i="12"/>
  <c r="G218" i="12"/>
  <c r="M218" i="12" s="1"/>
  <c r="I218" i="12"/>
  <c r="K218" i="12"/>
  <c r="O218" i="12"/>
  <c r="Q218" i="12"/>
  <c r="V218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5" i="12"/>
  <c r="I245" i="12"/>
  <c r="K245" i="12"/>
  <c r="M245" i="12"/>
  <c r="O245" i="12"/>
  <c r="Q245" i="12"/>
  <c r="V245" i="12"/>
  <c r="G247" i="12"/>
  <c r="M247" i="12" s="1"/>
  <c r="I247" i="12"/>
  <c r="K247" i="12"/>
  <c r="O247" i="12"/>
  <c r="Q247" i="12"/>
  <c r="V247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61" i="12"/>
  <c r="M261" i="12" s="1"/>
  <c r="I261" i="12"/>
  <c r="K261" i="12"/>
  <c r="O261" i="12"/>
  <c r="Q261" i="12"/>
  <c r="V261" i="12"/>
  <c r="G263" i="12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72" i="12"/>
  <c r="I272" i="12"/>
  <c r="K272" i="12"/>
  <c r="M272" i="12"/>
  <c r="O272" i="12"/>
  <c r="Q272" i="12"/>
  <c r="V272" i="12"/>
  <c r="G278" i="12"/>
  <c r="M278" i="12" s="1"/>
  <c r="I278" i="12"/>
  <c r="K278" i="12"/>
  <c r="O278" i="12"/>
  <c r="Q278" i="12"/>
  <c r="V278" i="12"/>
  <c r="G282" i="12"/>
  <c r="M282" i="12" s="1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5" i="12"/>
  <c r="I285" i="12"/>
  <c r="K285" i="12"/>
  <c r="O285" i="12"/>
  <c r="Q285" i="12"/>
  <c r="V285" i="12"/>
  <c r="G291" i="12"/>
  <c r="M291" i="12" s="1"/>
  <c r="I291" i="12"/>
  <c r="K291" i="12"/>
  <c r="O291" i="12"/>
  <c r="Q291" i="12"/>
  <c r="V291" i="12"/>
  <c r="G296" i="12"/>
  <c r="M296" i="12" s="1"/>
  <c r="I296" i="12"/>
  <c r="K296" i="12"/>
  <c r="O296" i="12"/>
  <c r="Q296" i="12"/>
  <c r="V296" i="12"/>
  <c r="G301" i="12"/>
  <c r="M301" i="12" s="1"/>
  <c r="I301" i="12"/>
  <c r="K301" i="12"/>
  <c r="O301" i="12"/>
  <c r="Q301" i="12"/>
  <c r="V301" i="12"/>
  <c r="G303" i="12"/>
  <c r="M303" i="12" s="1"/>
  <c r="I303" i="12"/>
  <c r="K303" i="12"/>
  <c r="O303" i="12"/>
  <c r="Q303" i="12"/>
  <c r="V303" i="12"/>
  <c r="G306" i="12"/>
  <c r="I306" i="12"/>
  <c r="K306" i="12"/>
  <c r="M306" i="12"/>
  <c r="O306" i="12"/>
  <c r="Q306" i="12"/>
  <c r="V306" i="12"/>
  <c r="G308" i="12"/>
  <c r="M308" i="12" s="1"/>
  <c r="I308" i="12"/>
  <c r="K308" i="12"/>
  <c r="O308" i="12"/>
  <c r="Q308" i="12"/>
  <c r="V308" i="12"/>
  <c r="G314" i="12"/>
  <c r="M314" i="12" s="1"/>
  <c r="I314" i="12"/>
  <c r="K314" i="12"/>
  <c r="O314" i="12"/>
  <c r="Q314" i="12"/>
  <c r="V314" i="12"/>
  <c r="G319" i="12"/>
  <c r="M319" i="12" s="1"/>
  <c r="I319" i="12"/>
  <c r="K319" i="12"/>
  <c r="O319" i="12"/>
  <c r="Q319" i="12"/>
  <c r="V319" i="12"/>
  <c r="G321" i="12"/>
  <c r="M321" i="12" s="1"/>
  <c r="I321" i="12"/>
  <c r="K321" i="12"/>
  <c r="O321" i="12"/>
  <c r="Q321" i="12"/>
  <c r="V321" i="12"/>
  <c r="G324" i="12"/>
  <c r="M324" i="12" s="1"/>
  <c r="I324" i="12"/>
  <c r="K324" i="12"/>
  <c r="O324" i="12"/>
  <c r="Q324" i="12"/>
  <c r="V324" i="12"/>
  <c r="V320" i="12" s="1"/>
  <c r="G327" i="12"/>
  <c r="I327" i="12"/>
  <c r="K327" i="12"/>
  <c r="O327" i="12"/>
  <c r="O326" i="12" s="1"/>
  <c r="Q327" i="12"/>
  <c r="V327" i="12"/>
  <c r="V326" i="12" s="1"/>
  <c r="G333" i="12"/>
  <c r="I333" i="12"/>
  <c r="I326" i="12" s="1"/>
  <c r="K333" i="12"/>
  <c r="M333" i="12"/>
  <c r="O333" i="12"/>
  <c r="Q333" i="12"/>
  <c r="V333" i="12"/>
  <c r="G342" i="12"/>
  <c r="M342" i="12" s="1"/>
  <c r="I342" i="12"/>
  <c r="K342" i="12"/>
  <c r="O342" i="12"/>
  <c r="Q342" i="12"/>
  <c r="V342" i="12"/>
  <c r="G347" i="12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0" i="12"/>
  <c r="M350" i="12" s="1"/>
  <c r="I350" i="12"/>
  <c r="K350" i="12"/>
  <c r="O350" i="12"/>
  <c r="Q350" i="12"/>
  <c r="V350" i="12"/>
  <c r="G351" i="12"/>
  <c r="M351" i="12" s="1"/>
  <c r="I351" i="12"/>
  <c r="K351" i="12"/>
  <c r="O351" i="12"/>
  <c r="Q351" i="12"/>
  <c r="V351" i="12"/>
  <c r="G352" i="12"/>
  <c r="M352" i="12" s="1"/>
  <c r="I352" i="12"/>
  <c r="K352" i="12"/>
  <c r="O352" i="12"/>
  <c r="Q352" i="12"/>
  <c r="V352" i="12"/>
  <c r="AE354" i="12"/>
  <c r="F41" i="1" s="1"/>
  <c r="AZ64" i="1"/>
  <c r="AZ63" i="1"/>
  <c r="AZ62" i="1"/>
  <c r="AZ59" i="1"/>
  <c r="AZ58" i="1"/>
  <c r="AZ57" i="1"/>
  <c r="AZ56" i="1"/>
  <c r="AZ55" i="1"/>
  <c r="AF354" i="12" l="1"/>
  <c r="G40" i="1" s="1"/>
  <c r="V42" i="14"/>
  <c r="O307" i="12"/>
  <c r="V217" i="12"/>
  <c r="I138" i="12"/>
  <c r="V20" i="13"/>
  <c r="M9" i="13"/>
  <c r="AF81" i="14"/>
  <c r="G45" i="1" s="1"/>
  <c r="H45" i="1" s="1"/>
  <c r="I45" i="1" s="1"/>
  <c r="O8" i="14"/>
  <c r="F48" i="1"/>
  <c r="O320" i="12"/>
  <c r="V235" i="12"/>
  <c r="O24" i="13"/>
  <c r="O12" i="14"/>
  <c r="O8" i="16"/>
  <c r="O235" i="12"/>
  <c r="V307" i="12"/>
  <c r="O217" i="12"/>
  <c r="I34" i="12"/>
  <c r="I20" i="13"/>
  <c r="O20" i="13"/>
  <c r="V8" i="14"/>
  <c r="V27" i="15"/>
  <c r="AF19" i="17"/>
  <c r="G51" i="1" s="1"/>
  <c r="H51" i="1" s="1"/>
  <c r="I51" i="1" s="1"/>
  <c r="I13" i="17"/>
  <c r="F50" i="1"/>
  <c r="Q13" i="17"/>
  <c r="V13" i="17"/>
  <c r="O13" i="17"/>
  <c r="K13" i="17"/>
  <c r="G13" i="17"/>
  <c r="I115" i="1" s="1"/>
  <c r="I20" i="1" s="1"/>
  <c r="K8" i="17"/>
  <c r="G8" i="17"/>
  <c r="Q8" i="17"/>
  <c r="I8" i="17"/>
  <c r="Q53" i="16"/>
  <c r="I53" i="16"/>
  <c r="V53" i="16"/>
  <c r="O53" i="16"/>
  <c r="K44" i="16"/>
  <c r="G44" i="16"/>
  <c r="I103" i="1" s="1"/>
  <c r="Q44" i="16"/>
  <c r="I44" i="16"/>
  <c r="K13" i="16"/>
  <c r="G13" i="16"/>
  <c r="I101" i="1" s="1"/>
  <c r="K53" i="16"/>
  <c r="G53" i="16"/>
  <c r="I102" i="1" s="1"/>
  <c r="V44" i="16"/>
  <c r="O44" i="16"/>
  <c r="Q13" i="16"/>
  <c r="I13" i="16"/>
  <c r="V13" i="16"/>
  <c r="O13" i="16"/>
  <c r="K8" i="16"/>
  <c r="G8" i="16"/>
  <c r="Q8" i="16"/>
  <c r="I8" i="16"/>
  <c r="V105" i="15"/>
  <c r="O105" i="15"/>
  <c r="K95" i="15"/>
  <c r="G95" i="15"/>
  <c r="I110" i="1" s="1"/>
  <c r="Q95" i="15"/>
  <c r="I95" i="15"/>
  <c r="K91" i="15"/>
  <c r="G91" i="15"/>
  <c r="I109" i="1" s="1"/>
  <c r="Q91" i="15"/>
  <c r="V73" i="15"/>
  <c r="O73" i="15"/>
  <c r="Q32" i="15"/>
  <c r="I32" i="15"/>
  <c r="V32" i="15"/>
  <c r="O32" i="15"/>
  <c r="K8" i="15"/>
  <c r="G8" i="15"/>
  <c r="Q8" i="15"/>
  <c r="I8" i="15"/>
  <c r="F46" i="1"/>
  <c r="AF114" i="15"/>
  <c r="K105" i="15"/>
  <c r="G105" i="15"/>
  <c r="I111" i="1" s="1"/>
  <c r="Q105" i="15"/>
  <c r="I105" i="15"/>
  <c r="V95" i="15"/>
  <c r="O95" i="15"/>
  <c r="V91" i="15"/>
  <c r="O91" i="15"/>
  <c r="I108" i="1"/>
  <c r="Q73" i="15"/>
  <c r="K32" i="15"/>
  <c r="G32" i="15"/>
  <c r="I107" i="1" s="1"/>
  <c r="K27" i="15"/>
  <c r="G27" i="15"/>
  <c r="I105" i="1" s="1"/>
  <c r="Q27" i="15"/>
  <c r="I27" i="15"/>
  <c r="V8" i="15"/>
  <c r="O8" i="15"/>
  <c r="V73" i="14"/>
  <c r="O73" i="14"/>
  <c r="Q56" i="14"/>
  <c r="I56" i="14"/>
  <c r="V56" i="14"/>
  <c r="O56" i="14"/>
  <c r="K52" i="14"/>
  <c r="G52" i="14"/>
  <c r="I91" i="1" s="1"/>
  <c r="K46" i="14"/>
  <c r="G46" i="14"/>
  <c r="I90" i="1" s="1"/>
  <c r="Q42" i="14"/>
  <c r="K73" i="14"/>
  <c r="G73" i="14"/>
  <c r="I93" i="1" s="1"/>
  <c r="Q73" i="14"/>
  <c r="I73" i="14"/>
  <c r="K56" i="14"/>
  <c r="G56" i="14"/>
  <c r="I92" i="1" s="1"/>
  <c r="Q52" i="14"/>
  <c r="I52" i="14"/>
  <c r="V52" i="14"/>
  <c r="O52" i="14"/>
  <c r="Q46" i="14"/>
  <c r="I46" i="14"/>
  <c r="V46" i="14"/>
  <c r="O46" i="14"/>
  <c r="K42" i="14"/>
  <c r="G42" i="14"/>
  <c r="I89" i="1" s="1"/>
  <c r="K12" i="14"/>
  <c r="G12" i="14"/>
  <c r="I88" i="1" s="1"/>
  <c r="Q12" i="14"/>
  <c r="I12" i="14"/>
  <c r="K8" i="14"/>
  <c r="G8" i="14"/>
  <c r="Q8" i="14"/>
  <c r="I8" i="14"/>
  <c r="F44" i="1"/>
  <c r="K61" i="13"/>
  <c r="Q61" i="13"/>
  <c r="I61" i="13"/>
  <c r="K42" i="13"/>
  <c r="Q42" i="13"/>
  <c r="I42" i="13"/>
  <c r="V36" i="13"/>
  <c r="O36" i="13"/>
  <c r="V29" i="13"/>
  <c r="O29" i="13"/>
  <c r="K29" i="13"/>
  <c r="G29" i="13"/>
  <c r="I83" i="1" s="1"/>
  <c r="Q20" i="13"/>
  <c r="K8" i="13"/>
  <c r="G8" i="13"/>
  <c r="Q8" i="13"/>
  <c r="I8" i="13"/>
  <c r="H43" i="1"/>
  <c r="I43" i="1" s="1"/>
  <c r="V61" i="13"/>
  <c r="O61" i="13"/>
  <c r="V42" i="13"/>
  <c r="O42" i="13"/>
  <c r="K36" i="13"/>
  <c r="Q36" i="13"/>
  <c r="I36" i="13"/>
  <c r="Q29" i="13"/>
  <c r="M30" i="13"/>
  <c r="M29" i="13" s="1"/>
  <c r="I29" i="13"/>
  <c r="K24" i="13"/>
  <c r="Q24" i="13"/>
  <c r="I24" i="13"/>
  <c r="K20" i="13"/>
  <c r="G20" i="13"/>
  <c r="I81" i="1" s="1"/>
  <c r="V8" i="13"/>
  <c r="O8" i="13"/>
  <c r="G42" i="1"/>
  <c r="H42" i="1" s="1"/>
  <c r="I42" i="1" s="1"/>
  <c r="G41" i="1"/>
  <c r="H41" i="1" s="1"/>
  <c r="I41" i="1" s="1"/>
  <c r="Q284" i="12"/>
  <c r="I284" i="12"/>
  <c r="V284" i="12"/>
  <c r="O284" i="12"/>
  <c r="K262" i="12"/>
  <c r="G262" i="12"/>
  <c r="I95" i="1" s="1"/>
  <c r="Q138" i="12"/>
  <c r="Q50" i="12"/>
  <c r="I50" i="12"/>
  <c r="V50" i="12"/>
  <c r="O50" i="12"/>
  <c r="K8" i="12"/>
  <c r="K346" i="12"/>
  <c r="G346" i="12"/>
  <c r="I112" i="1" s="1"/>
  <c r="Q326" i="12"/>
  <c r="K143" i="12"/>
  <c r="Q143" i="12"/>
  <c r="I143" i="12"/>
  <c r="K34" i="12"/>
  <c r="G34" i="12"/>
  <c r="I71" i="1" s="1"/>
  <c r="Q34" i="12"/>
  <c r="G8" i="12"/>
  <c r="Q8" i="12"/>
  <c r="Q346" i="12"/>
  <c r="I346" i="12"/>
  <c r="V346" i="12"/>
  <c r="O346" i="12"/>
  <c r="K326" i="12"/>
  <c r="G326" i="12"/>
  <c r="I99" i="1" s="1"/>
  <c r="K320" i="12"/>
  <c r="Q320" i="12"/>
  <c r="I320" i="12"/>
  <c r="K307" i="12"/>
  <c r="Q307" i="12"/>
  <c r="I307" i="12"/>
  <c r="K284" i="12"/>
  <c r="G284" i="12"/>
  <c r="I96" i="1" s="1"/>
  <c r="Q262" i="12"/>
  <c r="I262" i="12"/>
  <c r="V262" i="12"/>
  <c r="O262" i="12"/>
  <c r="K235" i="12"/>
  <c r="Q235" i="12"/>
  <c r="I235" i="12"/>
  <c r="K217" i="12"/>
  <c r="Q217" i="12"/>
  <c r="I217" i="12"/>
  <c r="V143" i="12"/>
  <c r="O143" i="12"/>
  <c r="V138" i="12"/>
  <c r="O138" i="12"/>
  <c r="K138" i="12"/>
  <c r="G138" i="12"/>
  <c r="I76" i="1" s="1"/>
  <c r="K50" i="12"/>
  <c r="G50" i="12"/>
  <c r="I72" i="1" s="1"/>
  <c r="V34" i="12"/>
  <c r="O34" i="12"/>
  <c r="V8" i="12"/>
  <c r="O8" i="12"/>
  <c r="F39" i="1"/>
  <c r="F52" i="1" s="1"/>
  <c r="G23" i="1" s="1"/>
  <c r="F40" i="1"/>
  <c r="M14" i="17"/>
  <c r="M13" i="17" s="1"/>
  <c r="M12" i="17"/>
  <c r="M11" i="17" s="1"/>
  <c r="M10" i="17"/>
  <c r="M8" i="17" s="1"/>
  <c r="AF87" i="16"/>
  <c r="M54" i="16"/>
  <c r="M53" i="16" s="1"/>
  <c r="M46" i="16"/>
  <c r="M44" i="16" s="1"/>
  <c r="M14" i="16"/>
  <c r="M13" i="16" s="1"/>
  <c r="M10" i="16"/>
  <c r="M8" i="16" s="1"/>
  <c r="M107" i="15"/>
  <c r="M105" i="15" s="1"/>
  <c r="M97" i="15"/>
  <c r="M95" i="15" s="1"/>
  <c r="M93" i="15"/>
  <c r="M91" i="15" s="1"/>
  <c r="M75" i="15"/>
  <c r="M73" i="15" s="1"/>
  <c r="M33" i="15"/>
  <c r="M32" i="15" s="1"/>
  <c r="M31" i="15"/>
  <c r="M30" i="15" s="1"/>
  <c r="M29" i="15"/>
  <c r="M27" i="15" s="1"/>
  <c r="M10" i="15"/>
  <c r="M8" i="15" s="1"/>
  <c r="M75" i="14"/>
  <c r="M73" i="14" s="1"/>
  <c r="M57" i="14"/>
  <c r="M56" i="14" s="1"/>
  <c r="M53" i="14"/>
  <c r="M52" i="14" s="1"/>
  <c r="M47" i="14"/>
  <c r="M46" i="14" s="1"/>
  <c r="M43" i="14"/>
  <c r="M42" i="14" s="1"/>
  <c r="M12" i="14"/>
  <c r="M10" i="14"/>
  <c r="M8" i="14" s="1"/>
  <c r="M61" i="13"/>
  <c r="M42" i="13"/>
  <c r="M36" i="13"/>
  <c r="M24" i="13"/>
  <c r="G61" i="13"/>
  <c r="I86" i="1" s="1"/>
  <c r="G42" i="13"/>
  <c r="I85" i="1" s="1"/>
  <c r="G36" i="13"/>
  <c r="I84" i="1" s="1"/>
  <c r="G24" i="13"/>
  <c r="I82" i="1" s="1"/>
  <c r="M21" i="13"/>
  <c r="M20" i="13" s="1"/>
  <c r="M10" i="13"/>
  <c r="M8" i="13" s="1"/>
  <c r="M143" i="12"/>
  <c r="M138" i="12"/>
  <c r="M320" i="12"/>
  <c r="M307" i="12"/>
  <c r="M235" i="12"/>
  <c r="M217" i="12"/>
  <c r="G320" i="12"/>
  <c r="I98" i="1" s="1"/>
  <c r="G307" i="12"/>
  <c r="I97" i="1" s="1"/>
  <c r="G235" i="12"/>
  <c r="I94" i="1" s="1"/>
  <c r="G217" i="12"/>
  <c r="I79" i="1" s="1"/>
  <c r="G143" i="12"/>
  <c r="I77" i="1" s="1"/>
  <c r="M136" i="12"/>
  <c r="M135" i="12" s="1"/>
  <c r="M133" i="12"/>
  <c r="M132" i="12" s="1"/>
  <c r="M119" i="12"/>
  <c r="M118" i="12" s="1"/>
  <c r="M51" i="12"/>
  <c r="M50" i="12" s="1"/>
  <c r="M37" i="12"/>
  <c r="M34" i="12" s="1"/>
  <c r="M17" i="12"/>
  <c r="M8" i="12" s="1"/>
  <c r="M347" i="12"/>
  <c r="M346" i="12" s="1"/>
  <c r="M327" i="12"/>
  <c r="M326" i="12" s="1"/>
  <c r="M285" i="12"/>
  <c r="M284" i="12" s="1"/>
  <c r="M263" i="12"/>
  <c r="M262" i="12" s="1"/>
  <c r="J28" i="1"/>
  <c r="J26" i="1"/>
  <c r="G38" i="1"/>
  <c r="F38" i="1"/>
  <c r="J23" i="1"/>
  <c r="J24" i="1"/>
  <c r="J25" i="1"/>
  <c r="J27" i="1"/>
  <c r="E24" i="1"/>
  <c r="E26" i="1"/>
  <c r="H40" i="1" l="1"/>
  <c r="I40" i="1" s="1"/>
  <c r="G44" i="1"/>
  <c r="G50" i="1"/>
  <c r="H50" i="1" s="1"/>
  <c r="I50" i="1" s="1"/>
  <c r="I113" i="1"/>
  <c r="I19" i="1" s="1"/>
  <c r="G19" i="17"/>
  <c r="G49" i="1"/>
  <c r="H49" i="1" s="1"/>
  <c r="I49" i="1" s="1"/>
  <c r="G48" i="1"/>
  <c r="H48" i="1" s="1"/>
  <c r="I48" i="1" s="1"/>
  <c r="I100" i="1"/>
  <c r="G87" i="16"/>
  <c r="G47" i="1"/>
  <c r="H47" i="1" s="1"/>
  <c r="I47" i="1" s="1"/>
  <c r="G46" i="1"/>
  <c r="H46" i="1" s="1"/>
  <c r="I46" i="1" s="1"/>
  <c r="I104" i="1"/>
  <c r="I18" i="1" s="1"/>
  <c r="G114" i="15"/>
  <c r="G39" i="1"/>
  <c r="G52" i="1" s="1"/>
  <c r="G81" i="14"/>
  <c r="I87" i="1"/>
  <c r="H44" i="1"/>
  <c r="I44" i="1" s="1"/>
  <c r="I80" i="1"/>
  <c r="G70" i="13"/>
  <c r="I70" i="1"/>
  <c r="G354" i="12"/>
  <c r="A23" i="1"/>
  <c r="A24" i="1" s="1"/>
  <c r="G24" i="1" s="1"/>
  <c r="H39" i="1" l="1"/>
  <c r="H52" i="1" s="1"/>
  <c r="G25" i="1"/>
  <c r="A25" i="1" s="1"/>
  <c r="A26" i="1" s="1"/>
  <c r="G26" i="1" s="1"/>
  <c r="G28" i="1"/>
  <c r="I17" i="1"/>
  <c r="I39" i="1"/>
  <c r="I52" i="1" s="1"/>
  <c r="J46" i="1" s="1"/>
  <c r="I116" i="1"/>
  <c r="I16" i="1"/>
  <c r="J40" i="1" l="1"/>
  <c r="I21" i="1"/>
  <c r="J43" i="1"/>
  <c r="J48" i="1"/>
  <c r="J41" i="1"/>
  <c r="A27" i="1"/>
  <c r="A29" i="1" s="1"/>
  <c r="G29" i="1" s="1"/>
  <c r="G27" i="1" s="1"/>
  <c r="J47" i="1"/>
  <c r="J39" i="1"/>
  <c r="J52" i="1" s="1"/>
  <c r="J44" i="1"/>
  <c r="J49" i="1"/>
  <c r="J51" i="1"/>
  <c r="J45" i="1"/>
  <c r="J42" i="1"/>
  <c r="J50" i="1"/>
  <c r="J91" i="1"/>
  <c r="J75" i="1"/>
  <c r="J71" i="1"/>
  <c r="J87" i="1"/>
  <c r="J77" i="1"/>
  <c r="J85" i="1"/>
  <c r="J70" i="1"/>
  <c r="J74" i="1"/>
  <c r="J78" i="1"/>
  <c r="J82" i="1"/>
  <c r="J86" i="1"/>
  <c r="J90" i="1"/>
  <c r="J93" i="1"/>
  <c r="J95" i="1"/>
  <c r="J97" i="1"/>
  <c r="J99" i="1"/>
  <c r="J101" i="1"/>
  <c r="J103" i="1"/>
  <c r="J105" i="1"/>
  <c r="J107" i="1"/>
  <c r="J109" i="1"/>
  <c r="J111" i="1"/>
  <c r="J113" i="1"/>
  <c r="J115" i="1"/>
  <c r="J83" i="1"/>
  <c r="J79" i="1"/>
  <c r="J73" i="1"/>
  <c r="J81" i="1"/>
  <c r="J89" i="1"/>
  <c r="J72" i="1"/>
  <c r="J76" i="1"/>
  <c r="J80" i="1"/>
  <c r="J84" i="1"/>
  <c r="J88" i="1"/>
  <c r="J92" i="1"/>
  <c r="J94" i="1"/>
  <c r="J96" i="1"/>
  <c r="J98" i="1"/>
  <c r="J100" i="1"/>
  <c r="J102" i="1"/>
  <c r="J104" i="1"/>
  <c r="J106" i="1"/>
  <c r="J108" i="1"/>
  <c r="J110" i="1"/>
  <c r="J112" i="1"/>
  <c r="J114" i="1"/>
  <c r="J1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<sst xmlns="http://schemas.openxmlformats.org/spreadsheetml/2006/main" count="3721" uniqueCount="974">
  <si>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</si>
  <si>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</si>
  <si>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</si>
  <si>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</si>
  <si>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</si>
  <si>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</si>
  <si>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</si>
  <si>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</si>
  <si>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</si>
  <si>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</si>
  <si>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</si>
  <si>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</si>
  <si>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</si>
  <si>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</si>
  <si>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</si>
  <si>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</si>
  <si>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</si>
  <si>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</si>
  <si>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</si>
  <si>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</si>
  <si>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</si>
  <si>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</si>
  <si>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</si>
  <si>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</si>
  <si>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</si>
  <si>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</si>
  <si>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</si>
  <si>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</si>
  <si>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</si>
  <si>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</si>
  <si>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</si>
  <si>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</si>
  <si>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</si>
  <si>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</si>
  <si>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</si>
  <si>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</si>
  <si>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</si>
  <si>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</si>
  <si>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</si>
  <si>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</si>
  <si>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</si>
  <si>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IČO:</t>
  </si>
  <si>
    <t>24-001</t>
  </si>
  <si>
    <t>1.LF - laboratoře Anatomie - odstranění vlhkosti</t>
  </si>
  <si>
    <t>Univerzita Karlova 1.lékařská fakulta</t>
  </si>
  <si>
    <t>Kateřinská 32</t>
  </si>
  <si>
    <t>Praha 2</t>
  </si>
  <si>
    <t>12108</t>
  </si>
  <si>
    <t>00216208</t>
  </si>
  <si>
    <t>CZ00216208</t>
  </si>
  <si>
    <t>MILOTA Kladno, spol. s r.o.</t>
  </si>
  <si>
    <t>Huťská 1557</t>
  </si>
  <si>
    <t>Kladno</t>
  </si>
  <si>
    <t>27201</t>
  </si>
  <si>
    <t>47550961</t>
  </si>
  <si>
    <t>CZ47550961</t>
  </si>
  <si>
    <t>Stavba</t>
  </si>
  <si>
    <t>01</t>
  </si>
  <si>
    <t>stavební</t>
  </si>
  <si>
    <t>1</t>
  </si>
  <si>
    <t>02</t>
  </si>
  <si>
    <t>zdravotechnické instalace</t>
  </si>
  <si>
    <t>ZTI</t>
  </si>
  <si>
    <t>03</t>
  </si>
  <si>
    <t>vytápění a chlazení</t>
  </si>
  <si>
    <t>UT a CHL</t>
  </si>
  <si>
    <t>04</t>
  </si>
  <si>
    <t>vzduchotechnika</t>
  </si>
  <si>
    <t>VZT</t>
  </si>
  <si>
    <t>05</t>
  </si>
  <si>
    <t>elektroinstalace</t>
  </si>
  <si>
    <t>elektro</t>
  </si>
  <si>
    <t>06</t>
  </si>
  <si>
    <t>VRN</t>
  </si>
  <si>
    <t>Celkem za stavbu</t>
  </si>
  <si>
    <t>CZK</t>
  </si>
  <si>
    <t>#POPO</t>
  </si>
  <si>
    <t>#POPR</t>
  </si>
  <si>
    <t>Popis objektu: 03 - vytápění a chlazení</t>
  </si>
  <si>
    <t xml:space="preserve"> Všechny výrobky uvedené v dokumentaci jsou pouze referenčními výrobky pro určení technických vlastností případně materiálového standartu. Všechny uvedené výrobky mohou být nahrazeny jinými stejných technických parametrů.</t>
  </si>
  <si>
    <t>Uvedené parametry el. příkonu jsou dány jako maximální s odchylkou max. 5% od zadaných hodnot.</t>
  </si>
  <si>
    <t>Zařízení budou splňovat nejvýše přípustné hladiny hluku dle NV 272/2011 Sb.</t>
  </si>
  <si>
    <t>Uvedené rozměry zařízení jsou pouze orientační.</t>
  </si>
  <si>
    <t>Popis objektu: 04 - vzduchotechnika</t>
  </si>
  <si>
    <t xml:space="preserve"> Uvedené parametry průtoku vzduchu, parního výkonu a příkonu jsou dány jako minimální s odchylkou max. 5% od zadaných hodnot.</t>
  </si>
  <si>
    <t>Uvedené rozměry vzduchotechnických jednotek jsou dány jako maximální.</t>
  </si>
  <si>
    <t>Rekapitulace dílů</t>
  </si>
  <si>
    <t>Typ dílu</t>
  </si>
  <si>
    <t>28</t>
  </si>
  <si>
    <t>Zpevňování hornin a konstrukcí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</si>
  <si>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</si>
  <si>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</si>
  <si>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</si>
  <si>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</si>
  <si>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</si>
  <si>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</si>
  <si>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</si>
  <si>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</si>
  <si>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</si>
  <si>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</si>
  <si>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</si>
  <si>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</si>
  <si>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</si>
  <si>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</si>
  <si>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</si>
  <si>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</si>
  <si>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</si>
  <si>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</si>
  <si>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720.1</t>
  </si>
  <si>
    <t>POTRUBÍ</t>
  </si>
  <si>
    <t>720.2</t>
  </si>
  <si>
    <t>TEPELNÉ IZOLACE</t>
  </si>
  <si>
    <t>720.3</t>
  </si>
  <si>
    <t>ZAŘIZOVACÍ PŘEDMĚTY</t>
  </si>
  <si>
    <t>720.4</t>
  </si>
  <si>
    <t>ARMATURY</t>
  </si>
  <si>
    <t>720.5</t>
  </si>
  <si>
    <t>ZAŘÍZENÍ</t>
  </si>
  <si>
    <t>720.6</t>
  </si>
  <si>
    <t>PŘÍSLUŠENSTVÍ</t>
  </si>
  <si>
    <t>720.7</t>
  </si>
  <si>
    <t>OSTATNÍ</t>
  </si>
  <si>
    <t>730.1</t>
  </si>
  <si>
    <t>OTOPNÁ TĚLESA</t>
  </si>
  <si>
    <t>730.2</t>
  </si>
  <si>
    <t>730.3</t>
  </si>
  <si>
    <t>730.4</t>
  </si>
  <si>
    <t>730.5</t>
  </si>
  <si>
    <t>IZOLACE</t>
  </si>
  <si>
    <t>730.6</t>
  </si>
  <si>
    <t>730.7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</si>
  <si>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</si>
  <si>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</si>
  <si>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</si>
  <si>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</si>
  <si>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</si>
  <si>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</si>
  <si>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</si>
  <si>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</si>
  <si>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783</t>
  </si>
  <si>
    <t>Nátěry</t>
  </si>
  <si>
    <t>784</t>
  </si>
  <si>
    <t>Malby</t>
  </si>
  <si>
    <t>M21.1</t>
  </si>
  <si>
    <t>Bourací práce</t>
  </si>
  <si>
    <t>M21.2</t>
  </si>
  <si>
    <t>Elektromontáže</t>
  </si>
  <si>
    <t>M21.3</t>
  </si>
  <si>
    <t>Materiály</t>
  </si>
  <si>
    <t>M21.4</t>
  </si>
  <si>
    <t>Revize, DSPS, zkoušky</t>
  </si>
  <si>
    <t>M24.1</t>
  </si>
  <si>
    <t>M24.2</t>
  </si>
  <si>
    <t>M24.3</t>
  </si>
  <si>
    <t>POŽÁRNÍ IZOLACE</t>
  </si>
  <si>
    <t>M24.4</t>
  </si>
  <si>
    <t>M24.5</t>
  </si>
  <si>
    <t>DISTRIBUČNÍ PRVKY</t>
  </si>
  <si>
    <t>M24.6</t>
  </si>
  <si>
    <t>KOMPONENTY</t>
  </si>
  <si>
    <t>M24.7</t>
  </si>
  <si>
    <t>M24.8</t>
  </si>
  <si>
    <t>D96</t>
  </si>
  <si>
    <t>Přesuny suti a vybouraných hmot</t>
  </si>
  <si>
    <t>PSU</t>
  </si>
  <si>
    <t>VN</t>
  </si>
  <si>
    <t>FN</t>
  </si>
  <si>
    <t>Finanční náklady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</si>
  <si>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</si>
  <si>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</si>
  <si>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</si>
  <si>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</si>
  <si>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</si>
  <si>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</si>
  <si>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</si>
  <si>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</si>
  <si>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</si>
  <si>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</si>
  <si>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</si>
  <si>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</si>
  <si>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</si>
  <si>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</si>
  <si>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</si>
  <si>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</si>
  <si>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</si>
  <si>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</si>
  <si>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</si>
  <si>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</si>
  <si>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</si>
  <si>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</si>
  <si>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</si>
  <si>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</si>
  <si>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</si>
  <si>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</si>
  <si>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</si>
  <si>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</si>
  <si>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281606234R00</t>
  </si>
  <si>
    <t>Nízkotlaká injektáž cihelného zdiva, tl. zdiva do 450 mm</t>
  </si>
  <si>
    <t>m</t>
  </si>
  <si>
    <t>RTS 24/ I</t>
  </si>
  <si>
    <t>Práce</t>
  </si>
  <si>
    <t>Běžná</t>
  </si>
  <si>
    <t>POL1_</t>
  </si>
  <si>
    <t>vč. případné opravné injektáže - viz upozornění projektanta , výkres  D01.01.03(04)</t>
  </si>
  <si>
    <t>POP</t>
  </si>
  <si>
    <t/>
  </si>
  <si>
    <t>Vyvrtání otvorů (10 ks/m zdi), vyčištění vrtu od hrubých nečistot, osazení pakrů, smíchání obou komponent injektážní hmoty, nízkotlaká injektáž do 10 bar (spotřeba 0,15 kg/m a cm tloušťky zdiva). Včetně dodávky dvousložkové krystalické injektážní hmoty na bázi silikonátů a esterů. Aplikace injektážním zařízením.</t>
  </si>
  <si>
    <t>Položka nezahrnuje výplň dutin v konstrukci (jiných než vrtů).</t>
  </si>
  <si>
    <t>Měrnou jednotkou je půdorysná délka zdiva.</t>
  </si>
  <si>
    <t>5,85*2+1,09*2</t>
  </si>
  <si>
    <t>VV</t>
  </si>
  <si>
    <t>,12</t>
  </si>
  <si>
    <t>281606236R00</t>
  </si>
  <si>
    <t>Nízkotlaká injektáž cihelného zdiva, tl. zdiva do 750 mm</t>
  </si>
  <si>
    <t>5,85+5,45+4,9</t>
  </si>
  <si>
    <t>281606239R00</t>
  </si>
  <si>
    <t>Nízkotlaká injektáž cihelného zdiva, tl. zdiva do 1 000 mm</t>
  </si>
  <si>
    <t>Vyvrtání otvorů (10 ks/m zdi), vyčištění vrtu od hrubých nečistot, osazení pakrů, smíchání obou komponent injektážní hmoty, nízkotlaká injektáž do 10 bar (spotřeba 15l látky/m2 půdorysné plochy zdiva), dodávka dvousložkové krystalické injektážní hmoty na bázi silikonátů a esterů. Aplikace injektážním zařízením</t>
  </si>
  <si>
    <t>obvodová stěna - 2 úrovně injektáže - vodorovná : 2*(5,45+6,15+0,3*8)</t>
  </si>
  <si>
    <t>svislá : 4*1,5</t>
  </si>
  <si>
    <t>vnitřní zdivo  - vodorovná : 9,1-0,9-1,09+2,44+0,835*2+1,83+2,53+0,48*2-1,09</t>
  </si>
  <si>
    <t>0,05</t>
  </si>
  <si>
    <t>340236211RT2</t>
  </si>
  <si>
    <t>Zazdívka otvorů pl.0,09 m2 cihlami, tl.zdi do 10cm s použitím suché maltové směsi</t>
  </si>
  <si>
    <t>kus</t>
  </si>
  <si>
    <t>prostupy VZT : 3</t>
  </si>
  <si>
    <t>340237211RT2</t>
  </si>
  <si>
    <t>Zazdívka otvorů pl.0,25m2,cihlami tl.zdi do 10 cm s použitím suché maltové směsi</t>
  </si>
  <si>
    <t>otvory v příčkách pro vložení svislé izolace : 4</t>
  </si>
  <si>
    <t>310238411RT1</t>
  </si>
  <si>
    <t>Zazdívka otvorů plochy do1 m2 cihlami na MC s použitím suché maltové směsi</t>
  </si>
  <si>
    <t>m3</t>
  </si>
  <si>
    <t>rozvaděč : 0,3*0,9*0,15</t>
  </si>
  <si>
    <t>-0,0005</t>
  </si>
  <si>
    <t>319201311V01</t>
  </si>
  <si>
    <t>Lokální oprava zdiva vápennou maltou do tl 3cm</t>
  </si>
  <si>
    <t>m2</t>
  </si>
  <si>
    <t>Vlastní</t>
  </si>
  <si>
    <t>Kalkul</t>
  </si>
  <si>
    <t xml:space="preserve">předpoklad opravy - 50% plochy nosného zdiva : </t>
  </si>
  <si>
    <t>m.č. 0.58 : (2,2*(1,08+0,3+1,09+1,23+1,12)+1,2*1,4+2,9*0,6*2)*0,5</t>
  </si>
  <si>
    <t>m.č. 0.59 : (2,2*(2,53+0,48*2)+2,2*5,85*2+1,2*1,4+2,9*0,6*2)*0,5</t>
  </si>
  <si>
    <t>m.č. 0.60 : (2,2*(2,87+1,5)+2,65*2,06)*0,5</t>
  </si>
  <si>
    <t>m.č. 0.61 : (2,2*(0,44+0,69)+2,2*3,69+1,2*1,4+2,9*0,6*2)*0,5</t>
  </si>
  <si>
    <t>m.č. 0.62 : (2,2*(2,44+0,52+1,26)+2,2*5,85+1,2*1,4+2,9*0,6*2)*0,5</t>
  </si>
  <si>
    <t>-0,2465</t>
  </si>
  <si>
    <t>611422133V01</t>
  </si>
  <si>
    <t>Omítka vnitřní kleneb, skořepin, vápenná, štuková</t>
  </si>
  <si>
    <t xml:space="preserve">0.58 - stávající omítka : </t>
  </si>
  <si>
    <t>0.60 : 2,1*2,65+1,1*0,75</t>
  </si>
  <si>
    <t>0.59,0.60, 0.61 - u oken : 1,2*0,8*3</t>
  </si>
  <si>
    <t>0,03</t>
  </si>
  <si>
    <t>601031102V01</t>
  </si>
  <si>
    <t>Nátěr kleneb hydrofobní</t>
  </si>
  <si>
    <t xml:space="preserve"> Odpuzující vodu a nečistoty,omezující růst plísní a řas, prodyšný a paropropustný</t>
  </si>
  <si>
    <t>0.59 : 6*2,53+0,48*1,1+0,6*1,2</t>
  </si>
  <si>
    <t>0.61 : 3,8*2,33+0,6*1,2</t>
  </si>
  <si>
    <t>0.62 : 6*2,44+5*0,54+0,6*1,2</t>
  </si>
  <si>
    <t>0,048</t>
  </si>
  <si>
    <t>622903111R00</t>
  </si>
  <si>
    <t>Očištění zdí ručně</t>
  </si>
  <si>
    <t>Odkaz na mn. položky pořadí 7 : 56,00000</t>
  </si>
  <si>
    <t>602011118RT1</t>
  </si>
  <si>
    <t>Omítka na stěnách jádrová vápenná, ručně tloušťka vrstvy 10 mm</t>
  </si>
  <si>
    <t xml:space="preserve">na obvodové stěně : </t>
  </si>
  <si>
    <t>m.č. 0.58 : (1,7+0,25)*(3,53+0,6*2)</t>
  </si>
  <si>
    <t>m.č. 0.59 : (1,7+0,25)*(2,53+0,6*2)</t>
  </si>
  <si>
    <t>m.č. 0.61 : (1,7+0,25)*(2,33+0,6*2)</t>
  </si>
  <si>
    <t>m.č. 0.62 : (1,7+0,25)*(2,98+0,6*2)</t>
  </si>
  <si>
    <t xml:space="preserve">vnitřní stěny : </t>
  </si>
  <si>
    <t>m.č. 0.58 : (0,55+0,25)*(1,08+1,09+0,3)</t>
  </si>
  <si>
    <t>m.č. 0.59 : (0,55+0,25)*(5,085+5,05+0,48*2+2,53)</t>
  </si>
  <si>
    <t>m.č. 0.60 : (0,55+0,25)*(2,06+1,83+0,75+0,9)</t>
  </si>
  <si>
    <t>m.č. 0.61 : (0,55+0,25)*3,69</t>
  </si>
  <si>
    <t>m.č. 0.62 : (0,55+0,25)*(2,44+5,85)</t>
  </si>
  <si>
    <t>-0,0235</t>
  </si>
  <si>
    <t>602034103RT3</t>
  </si>
  <si>
    <t>Postřik stěn sanační, ručně celoplošně</t>
  </si>
  <si>
    <t>m.č. 0.58 : 2,2*(1,08+0,3+1,09+1,23+1,12)+1,2*1,4+2,9*0,6*2</t>
  </si>
  <si>
    <t>m.č. 0.59 : 2,2*(2,53+0,48*2)+2,65*5,85*2+1,2*1,4+2,9*0,6*2</t>
  </si>
  <si>
    <t>m.č. 0.60 : 2,2*(2,87+1,5)+2,65*2,06</t>
  </si>
  <si>
    <t>m.č. 0.61 : 2,2*(0,44+0,69)+2,65*3,69+1,2*1,4+2,9*0,6*2</t>
  </si>
  <si>
    <t>m.č. 0.62 : 2,2*(2,44+0,52+1,26)+2,65*5,85+1,2*1,4+2,9*0,6*2</t>
  </si>
  <si>
    <t>odpočet dveří : - (1,8*4+1,6*3)</t>
  </si>
  <si>
    <t>-0,051</t>
  </si>
  <si>
    <t>odpočet cementového postřiku na hydroizolaci stěn : -31</t>
  </si>
  <si>
    <t>602034123RT1</t>
  </si>
  <si>
    <t>Omítka sanační lehčená na zasolené zdivo tloušťka vrstvy 20 mm</t>
  </si>
  <si>
    <t>hydrofobní sanační omítka bez nutnosti podhozu, tl 20mm</t>
  </si>
  <si>
    <t>Odkaz na mn. položky pořadí 12 : 79,00000</t>
  </si>
  <si>
    <t>602011102R00</t>
  </si>
  <si>
    <t>Postřik na stěnách cementový , ručně</t>
  </si>
  <si>
    <t>Žlutá</t>
  </si>
  <si>
    <t xml:space="preserve">na stěny s hydroizolační stěrkou : </t>
  </si>
  <si>
    <t>m.č. 0.58 : 1,55*(3,53+0,6*2)</t>
  </si>
  <si>
    <t>m.č. 0.59 : 1,55*(2,53+0,6*2)</t>
  </si>
  <si>
    <t>m.č. 0.61 : 1,55*(2,33+0,6*2)</t>
  </si>
  <si>
    <t>m.č. 0.62 : 1,55*(2,98+0,6*2)</t>
  </si>
  <si>
    <t>m.č. 0.58 : 0,4*(1,08+1,09+0,3)</t>
  </si>
  <si>
    <t>m.č. 0.59 : 0,4*(5,085+5,05+0,48*2+2,53)</t>
  </si>
  <si>
    <t>m.č. 0.60 : 0,4*(2,06+1,83+0,75+0,9)</t>
  </si>
  <si>
    <t>m.č. 0.61 : 0,4*3,69</t>
  </si>
  <si>
    <t>m.č. 0.62 : 0,4*(2,44+5,85)</t>
  </si>
  <si>
    <t>-0,0095</t>
  </si>
  <si>
    <t>602011112RT1</t>
  </si>
  <si>
    <t>Omítka na stěnách jádrová vápenocementová , ručně tloušťka vrstvy 10 mm</t>
  </si>
  <si>
    <t>Odkaz na mn. položky pořadí 14 : 38,50000</t>
  </si>
  <si>
    <t>602034151R00</t>
  </si>
  <si>
    <t>Štuk na stěnách sanační, vnitřní nebo vnější, tl. 2,5 mm, ručně</t>
  </si>
  <si>
    <t>m.č. 0.59 : 2,2*(2,53+0,48*2)+2,2*5,85*2+1,2*1,4+2,9*0,6*2</t>
  </si>
  <si>
    <t>m.č. 0.60 : 2,2*(2,87+1,5+2,33)+2,65*(2,06+2,2)</t>
  </si>
  <si>
    <t>m.č. 0.61 : 2,2*(2,33+0,44+0,69)+2,2*(3,69+3,69)+1,2*1,4+2,9*0,6*2</t>
  </si>
  <si>
    <t>m.č. 0.62 : 2,2*(2,44+0,52+1,26)+2,2*(5,85*2)+1,2*1,4+2,9*0,6*2</t>
  </si>
  <si>
    <t>0,037</t>
  </si>
  <si>
    <t>612473185R00</t>
  </si>
  <si>
    <t>Příplatek za zabudované omítníky v ploše stěn</t>
  </si>
  <si>
    <t>Odkaz na mn. položky pořadí 16 : 137,60000</t>
  </si>
  <si>
    <t>612473186R00</t>
  </si>
  <si>
    <t>Příplatek za zabudované rohovníky, stěny</t>
  </si>
  <si>
    <t>1,4*8+2,2*4+2,65*2</t>
  </si>
  <si>
    <t>631312141V01</t>
  </si>
  <si>
    <t>Doplnění rýh betonem v dosavadních mazaninách ( pytlovaný beton)</t>
  </si>
  <si>
    <t>0.58 : (3,53+0,3*2)*0,25*0,06</t>
  </si>
  <si>
    <t>náběhový klín : (3,53+0,3*2)*(0,03*0,03)/2</t>
  </si>
  <si>
    <t>0.59 : ((2,53+0,3*2)+5,85*2+2,53+0,48*2)*0,25*0,06</t>
  </si>
  <si>
    <t>náběhový klín : ((2,53+0,3*2)+5,85*2+2,53+0,48*2)*(0,03*0,03)/2</t>
  </si>
  <si>
    <t>0.60 : (2,06+1,83+0,75*2)*0,25*0,06</t>
  </si>
  <si>
    <t>náběhový klín : (2,06+1,83+0,75*2)*(0,03*0,03)/2</t>
  </si>
  <si>
    <t>0.61 : ((2,33+0,3*2)+3,69)*0,25*0,06</t>
  </si>
  <si>
    <t>náběhový klín : ((2,33+0,3*2)+3,69)*(0,03*0,03)/2</t>
  </si>
  <si>
    <t>0.62 : ((2,98+0,3*2)+5,85+2,44)*0,25*0,06</t>
  </si>
  <si>
    <t>náběhový klín : ((2,98+0,3*2)+5,85+2,44)*(0,03*0,03)/2</t>
  </si>
  <si>
    <t>-0,0158</t>
  </si>
  <si>
    <t>642942111RT4</t>
  </si>
  <si>
    <t>Osazení zárubní dveřních ocelových, pl. do 2,5 m2 včetně dodávky zárubně 800 x 1970 x 100 mm</t>
  </si>
  <si>
    <t>D01 m.č. 0.59 : 1</t>
  </si>
  <si>
    <t>941955002R00</t>
  </si>
  <si>
    <t>Lešení lehké pomocné, výška podlahy do 1,9 m</t>
  </si>
  <si>
    <t>10,8+15,7+6,3+9,1+17,2</t>
  </si>
  <si>
    <t>952901111R00</t>
  </si>
  <si>
    <t>Vyčištění budov o výšce podlaží do 4 m</t>
  </si>
  <si>
    <t>953946111R00</t>
  </si>
  <si>
    <t xml:space="preserve">Osazení ventilačních mřížek </t>
  </si>
  <si>
    <t>4297311023R</t>
  </si>
  <si>
    <t>Mřížka větrací  300 x 150 mm</t>
  </si>
  <si>
    <t>SPCM</t>
  </si>
  <si>
    <t>Specifikace</t>
  </si>
  <si>
    <t>POL3_</t>
  </si>
  <si>
    <t>965081702R00</t>
  </si>
  <si>
    <t xml:space="preserve">Bourání soklíků z dlažeb keramických </t>
  </si>
  <si>
    <t>m.č. 0.58 : 1,08+1,09+3,53+0,6*2+5,45</t>
  </si>
  <si>
    <t>m.č. 0.59 : 5,85*2+2,53*2+0,6*2-1,1-0,8</t>
  </si>
  <si>
    <t>m.č. 0.61 : 3,69+2,33*2+0,6*2-0,9-0,8</t>
  </si>
  <si>
    <t>m.č. 075.1 : 2,88+0,33+0,26*4+1,64+0,34+5,82</t>
  </si>
  <si>
    <t>-0,01</t>
  </si>
  <si>
    <t>965081712R00</t>
  </si>
  <si>
    <t>Bourání dlažeb keramických tl.10 mm částečné rozebrání dlažby ( 1řada)</t>
  </si>
  <si>
    <t>0.58 : (3,53+0,3*2)</t>
  </si>
  <si>
    <t>0.59 : (2,53+0,3*2)+5,85*2+2,53+0,48*2</t>
  </si>
  <si>
    <t>0.61 : (2,33+0,3*2)+3,69</t>
  </si>
  <si>
    <t>965043321RT1</t>
  </si>
  <si>
    <t>Bourání podkladů bet., potěr, tl, 10 cm, pl. 1 m2 mazanina tl. 5 - 8 cm s potěrem</t>
  </si>
  <si>
    <t>v případě chybějící izolace bude nutné vybourání stávající skladby podlahy v celém rozsahu místností na podkl.beton.</t>
  </si>
  <si>
    <t xml:space="preserve">dle sondy- stáv.konstrukce podlah 6cm betonu k hydroizolaci : </t>
  </si>
  <si>
    <t>0,00505</t>
  </si>
  <si>
    <t>965049111R00</t>
  </si>
  <si>
    <t>Příplatek, bourání mazanin se svař. síťí tl. 10 cm</t>
  </si>
  <si>
    <t>Odkaz na mn. položky pořadí 27 : 0,70000</t>
  </si>
  <si>
    <t>968061125R00</t>
  </si>
  <si>
    <t>Vyvěšení dřevěných a plastových dveřních křídel pl. do 2 m2</t>
  </si>
  <si>
    <t>968072455R00</t>
  </si>
  <si>
    <t>Vybourání kovových dveřních zárubní pl. do 2 m2</t>
  </si>
  <si>
    <t>m.č 0.59 : 0,8*2</t>
  </si>
  <si>
    <t>971081421R00</t>
  </si>
  <si>
    <t>Vybourání otvorů v příčce  0,25 m2, tl. 10cm</t>
  </si>
  <si>
    <t>Včetně pomocného lešení o výšce podlahy do 1900 mm a pro zatížení do 1,5 kPa  (150 kg/m2).</t>
  </si>
  <si>
    <t>650/250 : 2</t>
  </si>
  <si>
    <t>971033451R00</t>
  </si>
  <si>
    <t>Vybourání otv. zeď cihel. pl.0,25 m2, tl.45cm, MVC</t>
  </si>
  <si>
    <t>0.59 - 0.61 : 1</t>
  </si>
  <si>
    <t>973021511R00</t>
  </si>
  <si>
    <t>Vysekání výklenků zeď kamenná pl. nad 0,25 m2</t>
  </si>
  <si>
    <t>nika pro rozvaděč 0.75.1 : 0,6*0,6*0,15</t>
  </si>
  <si>
    <t>0,006</t>
  </si>
  <si>
    <t>289902211R00</t>
  </si>
  <si>
    <t>Otlučení nebo odsekání omítek líce kleneb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</si>
  <si>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</si>
  <si>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</si>
  <si>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</si>
  <si>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</si>
  <si>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978013191R00</t>
  </si>
  <si>
    <t>Otlučení omítek vnitřních stěn v rozsahu do 100 %</t>
  </si>
  <si>
    <t>S vyškrabáním spár, s očištěním zdiva.</t>
  </si>
  <si>
    <t>m.č. 0.59 : 2,2*(2,53-1,1)+2,65*5,85*2+1,2*1,4+2,9*0,6*2</t>
  </si>
  <si>
    <t>odpočet obkladu : -9,8</t>
  </si>
  <si>
    <t>0,281</t>
  </si>
  <si>
    <t>978013211R00</t>
  </si>
  <si>
    <t xml:space="preserve">Odstranění štukové vrstvy omítky z vnitřních stěn </t>
  </si>
  <si>
    <t xml:space="preserve">příčky : </t>
  </si>
  <si>
    <t>m.č. 0.60 : 2,2*2,33+2,65*2,2</t>
  </si>
  <si>
    <t>m.č. 0.61 : 2,2*(2,33+3,69)</t>
  </si>
  <si>
    <t>m.č. 0.62 : 2,2*6</t>
  </si>
  <si>
    <t>odpočet dveří : - (1,8*4)</t>
  </si>
  <si>
    <t>978023251V01</t>
  </si>
  <si>
    <t>Vyškrabání spár do hl. 20mm smíšeného zdiva</t>
  </si>
  <si>
    <t>978059521R00</t>
  </si>
  <si>
    <t>Odsekání vnitřních obkladů stěn do 2 m2</t>
  </si>
  <si>
    <t>m.č. 0.59 : (1,1+0,5+0,5)*2,2</t>
  </si>
  <si>
    <t>-0,02</t>
  </si>
  <si>
    <t>978059531R00</t>
  </si>
  <si>
    <t>Odsekání vnitřních obkladů stěn nad 2 m2</t>
  </si>
  <si>
    <t>m.č. 0.61 : 2,65*3,69</t>
  </si>
  <si>
    <t>0,0215</t>
  </si>
  <si>
    <t>999281105R00</t>
  </si>
  <si>
    <t>Přesun hmot pro opravy a údržbu do výšky 6 m</t>
  </si>
  <si>
    <t>t</t>
  </si>
  <si>
    <t>Přesun hmot</t>
  </si>
  <si>
    <t>POL7_</t>
  </si>
  <si>
    <t>711212000RW4</t>
  </si>
  <si>
    <t>Penetrace podkladu pod hydroizolační hmoty, včetně dodávky penetr.hmoty</t>
  </si>
  <si>
    <t>Penetrace podkladů pod hydroizolační nátěry.</t>
  </si>
  <si>
    <t>m.č. 0.58 : (1,55+0,25)*(3,53+0,6*2)</t>
  </si>
  <si>
    <t>m.č. 0.59 : (1,55+0,25)*(2,53+0,6*2)</t>
  </si>
  <si>
    <t>m.č. 0.61 : (1,55+0,25)*(2,33+0,6*2)</t>
  </si>
  <si>
    <t>m.č. 0.62 : (1,554+0,25)*(2,98+0,6*2)</t>
  </si>
  <si>
    <t>m.č. 0.58 : (0,4+0,25)*(1,08+1,09+0,3)</t>
  </si>
  <si>
    <t>m.č. 0.59 : (0,4+0,25)*(5,085+5,05+0,48*2+2,53)</t>
  </si>
  <si>
    <t>m.č. 0.60 : (0,4+0,25)*(2,06+1,83+0,75+0,9)</t>
  </si>
  <si>
    <t>m.č. 0.61 : (0,4+0,25)*3,69</t>
  </si>
  <si>
    <t>m.č. 0.62 : (0,4+0,25)*(2,44+5,85)</t>
  </si>
  <si>
    <t>0,02753</t>
  </si>
  <si>
    <t>711212001RW4</t>
  </si>
  <si>
    <t>Nátěr hydroizolační, vč. dodávky HI hmoty 2x</t>
  </si>
  <si>
    <t>Odkaz na mn. položky pořadí 41 : 51,00000</t>
  </si>
  <si>
    <t>998711101R00</t>
  </si>
  <si>
    <t>Přesun hmot pro izolace proti vodě, výšky do 6 m</t>
  </si>
  <si>
    <t>766661112R00</t>
  </si>
  <si>
    <t>Montáž dveří do zárubně,otevíravých 1kř.do 0,8 m</t>
  </si>
  <si>
    <t>D01 : 2</t>
  </si>
  <si>
    <t>61165003R</t>
  </si>
  <si>
    <t>Dveře vnitřní hladké plné CPL 1-křídlé, bílé  800 x 1970 mm</t>
  </si>
  <si>
    <t>kompletní provedení dle legendy dveřních výplní vč. doplňků</t>
  </si>
  <si>
    <t xml:space="preserve"> povrchová úprava - laminát CPL, barva bílá</t>
  </si>
  <si>
    <t xml:space="preserve"> hliníková těsnící lišta  proti hlodavcům</t>
  </si>
  <si>
    <t>766661122R00</t>
  </si>
  <si>
    <t>Montáž dveří do zárubně,otevíravých 1kř.nad 0,8 m</t>
  </si>
  <si>
    <t>D02 : 2</t>
  </si>
  <si>
    <t>61165004R</t>
  </si>
  <si>
    <t>Dveře vnitřní hladké plné CPL 1-křídlé, bílé 900 x 1970 mm</t>
  </si>
  <si>
    <t>766670021R00</t>
  </si>
  <si>
    <t>Montáž kliky a štítku</t>
  </si>
  <si>
    <t>D01,D032 : 2+2</t>
  </si>
  <si>
    <t>54914594V01</t>
  </si>
  <si>
    <t>Kování rozetové nerez klika- klika, zámek FAB, generální klíč</t>
  </si>
  <si>
    <t>766601230T01</t>
  </si>
  <si>
    <t>Folie na okna - neprůsvitná  D+M</t>
  </si>
  <si>
    <t>0.59 : 1,2*2,9</t>
  </si>
  <si>
    <t>0.62 : 1,2*2,9</t>
  </si>
  <si>
    <t>0,04</t>
  </si>
  <si>
    <t>998766101R00</t>
  </si>
  <si>
    <t>Přesun hmot pro truhlářské konstr., výšky do 6 m</t>
  </si>
  <si>
    <t>767581801R00</t>
  </si>
  <si>
    <t>Demontáž podhledů - kazet</t>
  </si>
  <si>
    <t>m.č. 0.59 : 17,2</t>
  </si>
  <si>
    <t>767582800R00</t>
  </si>
  <si>
    <t>Demontáž podhledů - roštů</t>
  </si>
  <si>
    <t>Odkaz na mn. položky pořadí 52 : 17,20000</t>
  </si>
  <si>
    <t>767586101V01</t>
  </si>
  <si>
    <t>Nosný rošt podhledu  modul 60 x 60 cm (kazety)</t>
  </si>
  <si>
    <t>Dodávka a montáž hlavního profilu, příčných profilů, obvodového profilu a zavěšovacího prvku.</t>
  </si>
  <si>
    <t>0.59 : 15,7</t>
  </si>
  <si>
    <t>0.61 : 9,1</t>
  </si>
  <si>
    <t>0.62 : 17,2</t>
  </si>
  <si>
    <t>767586201V01</t>
  </si>
  <si>
    <t>Podhled minerální kazetový 600x600mx19mm do vlhka</t>
  </si>
  <si>
    <t>Dodávka a montáž kazet.</t>
  </si>
  <si>
    <t>položka zahrnuje lokální nahrazení kazet ( podél stěn) větrací mřížkou nebo kazetami s perforací zajišťující proudění vzduchu nad podhledem</t>
  </si>
  <si>
    <t>416093133R00</t>
  </si>
  <si>
    <t>Čelo podhledu SDK, v.do 800 mm, 1xCD,1xRBI 12,5 mm</t>
  </si>
  <si>
    <t>bez dodávky izolace</t>
  </si>
  <si>
    <t>1,2*0,7*3</t>
  </si>
  <si>
    <t>767581850T01</t>
  </si>
  <si>
    <t>Vyřezání otvorů v SDK pro svítidla, prostupy apod.</t>
  </si>
  <si>
    <t>sou</t>
  </si>
  <si>
    <t>Nedokončená</t>
  </si>
  <si>
    <t>998767101R00</t>
  </si>
  <si>
    <t>Přesun hmot pro zámečnické konstr., výšky do 6 m</t>
  </si>
  <si>
    <t>771101210RT1</t>
  </si>
  <si>
    <t>Penetrace podkladu pod dlažby penetrační nátěr Primer G</t>
  </si>
  <si>
    <t>pod soklíky : 54,1*0,1</t>
  </si>
  <si>
    <t>0.58 : (3,53+0,3*2)*0,3</t>
  </si>
  <si>
    <t>0.59 : ((2,53+0,3*2)+5,85*2+2,53+0,48*2)*0,3</t>
  </si>
  <si>
    <t>0.61 : ((2,33+0,3*2)+3,69)*0,3</t>
  </si>
  <si>
    <t>-0,031</t>
  </si>
  <si>
    <t>771575107R00</t>
  </si>
  <si>
    <t>Montáž podlah keram.,režné hladké, tmel ( doplnění dlažby), spárování ( 1 řada)</t>
  </si>
  <si>
    <t>771475014R00</t>
  </si>
  <si>
    <t>Obklad soklíků keram.rovných, tmel,výška 10 cm</t>
  </si>
  <si>
    <t>m.č. 0.58 : 1,08+0,3+1,09+3,53+0,6*2+5,45</t>
  </si>
  <si>
    <t>m.č. 0.59 : 5,85*2+2,53*2+0,6*2+0,5*2-0,8</t>
  </si>
  <si>
    <t>m.č. 0.61 : 3,69*2+2,33*2+0,6*2-0,9-0,8</t>
  </si>
  <si>
    <t>771479001R00</t>
  </si>
  <si>
    <t>Řezání dlaždic keramických pro soklíky</t>
  </si>
  <si>
    <t>Odkaz na mn. položky pořadí 61 : 54,40000</t>
  </si>
  <si>
    <t>597642050</t>
  </si>
  <si>
    <t>Dlažba - dodávka dle stáv.dlažby</t>
  </si>
  <si>
    <t>29,1*0,3*1,1+54,4*0,1*1,1</t>
  </si>
  <si>
    <t>0,413</t>
  </si>
  <si>
    <t>998771101R00</t>
  </si>
  <si>
    <t>Přesun hmot pro podlahy z dlaždic, výšky do 6 m</t>
  </si>
  <si>
    <t>777215201V01</t>
  </si>
  <si>
    <t>Doplnění epoxidové stěrky tl. 8 mm</t>
  </si>
  <si>
    <t>včetně dvousložkové epoxidové penetrace.</t>
  </si>
  <si>
    <t>předpokládaná tl. 8mm</t>
  </si>
  <si>
    <t>0.60 : (2,06+1,83+0,75*2)*0,2</t>
  </si>
  <si>
    <t>0.62 : ((2,98+0,3*2)+5,85+2,44)*0,2</t>
  </si>
  <si>
    <t>0,548</t>
  </si>
  <si>
    <t>777217120R00</t>
  </si>
  <si>
    <t>Soklík z epoxid.stěrky , v 150mm</t>
  </si>
  <si>
    <t>0.60 : 2,06+1,83+0,75*2+2,33+3-0,9</t>
  </si>
  <si>
    <t>0.62 : 5,85+6+2,44+3+0,6*2-0,9-0,8</t>
  </si>
  <si>
    <t>998777101R00</t>
  </si>
  <si>
    <t>Přesun hmot pro podlahy syntetické, výšky do 6 m</t>
  </si>
  <si>
    <t>783201821R00</t>
  </si>
  <si>
    <t xml:space="preserve">Odstranění nátěrů z kovových konstrukcí  </t>
  </si>
  <si>
    <t>D01 : 1</t>
  </si>
  <si>
    <t>783222100R00</t>
  </si>
  <si>
    <t>Nátěr syntetický kovových konstrukcí dvojnásobný</t>
  </si>
  <si>
    <t>zárubně : 4</t>
  </si>
  <si>
    <t>784402801R00</t>
  </si>
  <si>
    <t>Odstranění malby oškrábáním v místnosti H do 3,8 m</t>
  </si>
  <si>
    <t>784131101R00</t>
  </si>
  <si>
    <t>Penetrace podkladu 1 x</t>
  </si>
  <si>
    <t>Základní nátěr pro úpravu podkladů</t>
  </si>
  <si>
    <t>m.č. 0.60 : 2,2*(2,87+1,5+2,3)+2,65*(2,06+2,2)</t>
  </si>
  <si>
    <t>0,003</t>
  </si>
  <si>
    <t>784135212V01</t>
  </si>
  <si>
    <t>Malba paropropustná a omyvatelná, bílá, bez penetrace, 2 x</t>
  </si>
  <si>
    <t>Bílá omyvatelná disperzní malířská barva určená k prevenci i potlačení biotického napadení stěn v interiéru plísněmi, bakteriemi a jinými mikroorganizmy</t>
  </si>
  <si>
    <t>paropropustná, odolná vůči oděru za mokra i sucha, vhodná pro aplikaci na sanační omítky.</t>
  </si>
  <si>
    <t>Odkaz na mn. položky pořadí 71 : 137,50000</t>
  </si>
  <si>
    <t>979082111R00</t>
  </si>
  <si>
    <t>Vnitrostaveništní doprava suti do 10 m</t>
  </si>
  <si>
    <t>Přesun suti</t>
  </si>
  <si>
    <t>POL8_</t>
  </si>
  <si>
    <t>979082121R00</t>
  </si>
  <si>
    <t>Příplatek k vnitrost. dopravě suti za dalších 5 m</t>
  </si>
  <si>
    <t>979011221R00</t>
  </si>
  <si>
    <t>Svislá doprava suti a vybour. hmot za 1.PP nošením</t>
  </si>
  <si>
    <t>979086112R00</t>
  </si>
  <si>
    <t>Nakládání nebo překládání suti a vybouraných hmot</t>
  </si>
  <si>
    <t>979981101R00</t>
  </si>
  <si>
    <t>Kontejner, přistavení , odvoz a likvidace, suť 6t (4m3)</t>
  </si>
  <si>
    <t>979981102V01</t>
  </si>
  <si>
    <t>Kontejner, přistavení , odvoz a likvidace, suť 3t (3m3)</t>
  </si>
  <si>
    <t>SUM</t>
  </si>
  <si>
    <t xml:space="preserve"> vnitřní výplň - DTD</t>
  </si>
  <si>
    <t>END</t>
  </si>
  <si>
    <t>Potrubí PPR PN16 16x2,3</t>
  </si>
  <si>
    <t>2</t>
  </si>
  <si>
    <t>Potrubí PPR PN16 20x2,8</t>
  </si>
  <si>
    <t>2.1</t>
  </si>
  <si>
    <t>Potrubí PPR PN16 25x3,5</t>
  </si>
  <si>
    <t>2.2</t>
  </si>
  <si>
    <t>Montáž vodovodního potrubí do 25x3,5</t>
  </si>
  <si>
    <t>vč. objímek</t>
  </si>
  <si>
    <t>Kanalizační potrubí PP-HT, DN32</t>
  </si>
  <si>
    <t>3.1</t>
  </si>
  <si>
    <t>Kanalizační potrubí PP-HT, DN40</t>
  </si>
  <si>
    <t>3.2</t>
  </si>
  <si>
    <t>Montáž kanalizačního potrubí DN32</t>
  </si>
  <si>
    <t>3.3</t>
  </si>
  <si>
    <t>Montáž kanalizačního potrubí DN40</t>
  </si>
  <si>
    <t>4</t>
  </si>
  <si>
    <t>Návleková tepelná izolace z pěnového polyethylenu, vnitřní průměr 20mm, tl. 9 mm</t>
  </si>
  <si>
    <t>5</t>
  </si>
  <si>
    <t>Potrubní izolační pouzdro z minerální izolace, povrchová úprava z hliníkové folie, vnitřní průměr 22mm, tl. 40 mm</t>
  </si>
  <si>
    <t>5.1</t>
  </si>
  <si>
    <t>Montáž izolace do průměru potrubí 40mm</t>
  </si>
  <si>
    <t>6</t>
  </si>
  <si>
    <t>Demontáž stávajícího umyvadla</t>
  </si>
  <si>
    <t>ks</t>
  </si>
  <si>
    <t>7</t>
  </si>
  <si>
    <t>Demontáž stávajícího dvojitého dřezu</t>
  </si>
  <si>
    <t>8</t>
  </si>
  <si>
    <t>Zpětná montáž umyvadla</t>
  </si>
  <si>
    <t>9</t>
  </si>
  <si>
    <t>Zpětná montáž dvojitého dřezu</t>
  </si>
  <si>
    <t>10</t>
  </si>
  <si>
    <t>Kulový kohout 1/2‘‘</t>
  </si>
  <si>
    <t>11</t>
  </si>
  <si>
    <t>Kulový kohout vypouštěcí 1/2‘‘, hadicová vývodka se zátkou</t>
  </si>
  <si>
    <t>12</t>
  </si>
  <si>
    <t>Kontrolovatelná pětná klapka – oddělovač systému EA- 1/2‘‘</t>
  </si>
  <si>
    <t>13</t>
  </si>
  <si>
    <t>Pojistný ventil 1/2‘‘, otevírací přetlak 600 kPa</t>
  </si>
  <si>
    <t>14</t>
  </si>
  <si>
    <t>Filtr mechanických nečistot, DN20, filtrační vložka 5µm, min. průtok 700l/h</t>
  </si>
  <si>
    <t>14.1</t>
  </si>
  <si>
    <t>Montáž armatur</t>
  </si>
  <si>
    <t>15</t>
  </si>
  <si>
    <t>Čerpadlo kondenzátu- malá čerpací stanice- min. Výtlačná výška 3,5m- min. Průtok 10l/h</t>
  </si>
  <si>
    <t>15.1</t>
  </si>
  <si>
    <t>Čerpadlo odpadní vody - malá čerpací stanice, min.výtlačná výška 5m, min. průtok 150l/min</t>
  </si>
  <si>
    <t>15.2</t>
  </si>
  <si>
    <t>Montáž čerpadla</t>
  </si>
  <si>
    <t>16</t>
  </si>
  <si>
    <t>Demontáž stávajícího elektrického zásobníku</t>
  </si>
  <si>
    <t>17</t>
  </si>
  <si>
    <t>Zpětná montáž stávajícího elektrického zásobníku</t>
  </si>
  <si>
    <t>18</t>
  </si>
  <si>
    <t>Zápachová uzávěrka- typ nálevka- připojení DN32- kulička pro případ vyschnutí</t>
  </si>
  <si>
    <t>HL21</t>
  </si>
  <si>
    <t>19</t>
  </si>
  <si>
    <t>Zápachová uzávěrka podomítková- 100x100mm- připojení DN32- kulička pro případ vyschnutí</t>
  </si>
  <si>
    <t>HL138</t>
  </si>
  <si>
    <t>19.1</t>
  </si>
  <si>
    <t>Zápachová uzávěrka - typ nálevka - připojení DN40 - kulička pro případ vyschnutí</t>
  </si>
  <si>
    <t>19.2</t>
  </si>
  <si>
    <t>Nálevka - DN40 - teplotní odolnost 90°C</t>
  </si>
  <si>
    <t>20</t>
  </si>
  <si>
    <t>Manometr, 0-10bar, s jímkou, spodní vývod 1/2‘‘, O63mm</t>
  </si>
  <si>
    <t>21</t>
  </si>
  <si>
    <t>Pozinkovaná potrubní objímka, průměr 16 – 20mm, akustická izolace</t>
  </si>
  <si>
    <t xml:space="preserve"> 16-20 3/4" M10</t>
  </si>
  <si>
    <t>22</t>
  </si>
  <si>
    <t>Pozinkovaná potrubní objímka, průměr 20 – 24mm, akustická izolace</t>
  </si>
  <si>
    <t xml:space="preserve"> 20-24 1/2" M10</t>
  </si>
  <si>
    <t>27.1</t>
  </si>
  <si>
    <t>Pozinkovaná potrubní objímka, průměr 25 – 28mm, akustická izolace</t>
  </si>
  <si>
    <t>MP-PI 25-28 3" M10</t>
  </si>
  <si>
    <t>27.2</t>
  </si>
  <si>
    <t>Pozinkovaná potrubní objímka, průměr 32 – 36mm, akustická izolace</t>
  </si>
  <si>
    <t>MP-PI 32-36 1" M10</t>
  </si>
  <si>
    <t>27.3</t>
  </si>
  <si>
    <t>Pozinkovaná potrubní objímka, průměr 38 – 46mm, akustická izolace</t>
  </si>
  <si>
    <t>MP-PI 38-46 11/4" M10</t>
  </si>
  <si>
    <t>27.4</t>
  </si>
  <si>
    <t>Montáž příslušenství</t>
  </si>
  <si>
    <t>23</t>
  </si>
  <si>
    <t>Drobný instalační materiál</t>
  </si>
  <si>
    <t>soubor</t>
  </si>
  <si>
    <t>24</t>
  </si>
  <si>
    <t>Stavební přípomoce – prostupy</t>
  </si>
  <si>
    <t>25</t>
  </si>
  <si>
    <t>Stavební přípomoce – drážky ve zdivu</t>
  </si>
  <si>
    <t>26</t>
  </si>
  <si>
    <t>Tlaková zkouška vodovodu</t>
  </si>
  <si>
    <t>27</t>
  </si>
  <si>
    <t>Zkouška těsnosti kanalizace</t>
  </si>
  <si>
    <t>Proplach a dezinfekce vodovodního potrubí</t>
  </si>
  <si>
    <t>29</t>
  </si>
  <si>
    <t>Ostatní kolaudační zkoušky vč. zpráv a protokolů</t>
  </si>
  <si>
    <t>Demontáž stávajícího článkového otopného tělesa</t>
  </si>
  <si>
    <t>Repase stávajícího článkového otopného tělesa- odstranění původního nátěru- odstranění případných netěsností- nový nátěr určený pro otopná tělesa – bílá barva</t>
  </si>
  <si>
    <t>Zpětná montáž stávajícího článkového otopného tělesa</t>
  </si>
  <si>
    <t xml:space="preserve">Sestava kondenzační jednotky a vnitřní nástěnné jednotky  </t>
  </si>
  <si>
    <t>- nom. Chladící výkon 2,5 kW</t>
  </si>
  <si>
    <t>- příkon chlazení 0,6 kW, 230V/50 Hz, 10A</t>
  </si>
  <si>
    <t>- nom. topný výkon 3,2 kW</t>
  </si>
  <si>
    <t>- příkon vytápění 0,78 kW, 230V/50 Hz, 10A</t>
  </si>
  <si>
    <t>- chladivo R32, předplněno pro 7m potrubí</t>
  </si>
  <si>
    <t>- 800x550x285 (š*v*hl)</t>
  </si>
  <si>
    <t>Vnitřní nástěnná jednotka</t>
  </si>
  <si>
    <t>- nom. chladící výkon 2,5 kW</t>
  </si>
  <si>
    <t>- nom. Topný výkon 3,2 kW</t>
  </si>
  <si>
    <t>- napájení z venkovní jednotky</t>
  </si>
  <si>
    <t>- 798x299x245 (šxvxhl)</t>
  </si>
  <si>
    <t>IR ovladač</t>
  </si>
  <si>
    <t>Hygienický limit v chráněném venkovním prostoru stavby (NV272/2011 Sb.): 6:00 – 22:00 – 50 dB</t>
  </si>
  <si>
    <t>Hygienický limit v chráněném venkovním prostoru stavby (NV272/2011 Sb.): 22:00 – 6:00 – 40 dB</t>
  </si>
  <si>
    <t>Hygienický limit v chráněném vnitřním prostoru stavby (NV272/2011 Sb.): po dobu užívání – 45 dB</t>
  </si>
  <si>
    <t>Montáž zařízení včetně příslušenství</t>
  </si>
  <si>
    <t>Kulový kohout plnoprůtokový, PN16, DN25</t>
  </si>
  <si>
    <t>Odstranění kulového kohoutu</t>
  </si>
  <si>
    <t>Ocelové potrubí závitové- DN20- vnější průměr 26,9mm</t>
  </si>
  <si>
    <t>Ocelové potrubí závitové- DN25- vnější průměr 33,7mm</t>
  </si>
  <si>
    <t>Montáž potrubí</t>
  </si>
  <si>
    <t>Odstraňované ocelové potrubí zdroje chladu</t>
  </si>
  <si>
    <t>Cu předizolované chladivové potrubí- O 6,35/9,52mm</t>
  </si>
  <si>
    <t>Potrubní izolační pouzdro z minerální izolace, povrchová úprava z hliníkové folie, ?=0,044W/m.K, vnitřní průměr 28 mm, tl. 40 mm</t>
  </si>
  <si>
    <t>Potrubní izolační pouzdro z minerální izolace, povrchová úprava z hliníkové folie, ?=0,044W/m.K, vnitřní průměr 35 mm, tl. 50 mm</t>
  </si>
  <si>
    <t>Montáž izolace</t>
  </si>
  <si>
    <t>Pozinkovaná potrubní objímka, průměr 25 – 28mm, akustická izolace, M10</t>
  </si>
  <si>
    <t xml:space="preserve"> 25 – 28 3‘‘ M10</t>
  </si>
  <si>
    <t>Pozinkovaná potrubní objímka, průměr 32 – 36mm, akustická izolace, M10</t>
  </si>
  <si>
    <t xml:space="preserve"> 32 – 36 1‘‘ M10</t>
  </si>
  <si>
    <t>Závitová tyč ocelová, galvanicky pozinkovaná M10, délka 3 000mm</t>
  </si>
  <si>
    <t>Instalační žlab kabelový drátěný- šířka 150mm- výška 50mm- pozinkovaná ocel</t>
  </si>
  <si>
    <t>Bezšroubová spojka žlabu</t>
  </si>
  <si>
    <t>Podpěra, délka 300mm, tl. Plechu 1,5 mm</t>
  </si>
  <si>
    <t>Montáž instalačních žlabů</t>
  </si>
  <si>
    <t>Chladivo R32</t>
  </si>
  <si>
    <t>kg</t>
  </si>
  <si>
    <t>Ocelová konstrukce pro vnější jednotku- pozinkovaná ocel- L profil</t>
  </si>
  <si>
    <t>Montáž ocelové konstrukce</t>
  </si>
  <si>
    <t>Al folie pro ochranu potrubí v exteriéru- hmotnost 400g/m2</t>
  </si>
  <si>
    <t>Montáž folie</t>
  </si>
  <si>
    <t>Topný kabel s termostatem- délka 2m- 30W, 230V/50Hz- včetně termostatu- odolný proti UV záření</t>
  </si>
  <si>
    <t>30</t>
  </si>
  <si>
    <t>Montáž topného kabelu</t>
  </si>
  <si>
    <t>31</t>
  </si>
  <si>
    <t>32</t>
  </si>
  <si>
    <t>33</t>
  </si>
  <si>
    <t>34</t>
  </si>
  <si>
    <t>Proplach stávající větve do zdroje tepla</t>
  </si>
  <si>
    <t>35</t>
  </si>
  <si>
    <t>Zaregulování otopných těles</t>
  </si>
  <si>
    <t>36</t>
  </si>
  <si>
    <t>Ostatní kolaudační zkoušky včetně zpráv a protokolů</t>
  </si>
  <si>
    <t>Venkovní kondenzační jednotka</t>
  </si>
  <si>
    <t>Vzduchotechnické potrubí z pozinkovaného plechu kruhové spirálně vinutá trouba bez příruby D do 100mm, třída těsnosti C, tl. Plechu 0,8mm (30% tvarovek)</t>
  </si>
  <si>
    <t>Montáž potrubí D do 100mm</t>
  </si>
  <si>
    <t>Vzduchotechnické potrubí z pozinkovaného plechu kruhové spirálně vinutá trouba bez příruby D přes 100 do 200 mm, třída těsnosti C, tl. Plechu 0,8mm (30% tvarovek)</t>
  </si>
  <si>
    <t>Montáž potrubí D přes 100 do 200mm</t>
  </si>
  <si>
    <t>Vzduchotechnické potrubí z pozinkovaného plechu kruhové spirálně vinutá trouba bez příruby D přes 200 do 300 mm, třída těsnosti C, tl. Plechu 0,8mm (30% tvarovek)</t>
  </si>
  <si>
    <t>Montáž potrubí D přes 200 do 300mm</t>
  </si>
  <si>
    <t>Flexi potrubí termoizolační- D 203mm- kostra z ocelového spirálně vinutého - dvě vrstvy několikavrstvého Al laminátu- tloušťka vnitřní vrstvy Al laminátu 0,074mm- tepelná izolace</t>
  </si>
  <si>
    <t>tloušťky 25mm</t>
  </si>
  <si>
    <t>Flexi potrubí termoizolační- D 254mm- kostra z ocelového spirálně vinutého - dvě vrstvy několikavrstvého Al laminátu- tloušťka vnitřní vrstvy Al laminátu 0,074mm- tepelná izolace</t>
  </si>
  <si>
    <t>Flexi potrubí akustické- D 102mm- kostra z ocelového spirálně vinutého - dvě vrstvy několikavrstvého Al laminátu- tloušťka vnitřní vrstvy Al laminátu 0,074mm- tepelná a akustická</t>
  </si>
  <si>
    <t>izolace tloušťky 25mm</t>
  </si>
  <si>
    <t>Flexi potrubí akustické- D 203mm- kostra z ocelového spirálně vinutého - dvě vrstvy několikavrstvého Al laminátu- tloušťka vnitřní vrstvy Al laminátu 0,074mm- tepelná a akustická</t>
  </si>
  <si>
    <t>Flexi potrubí akustické- D 254mm- kostra z ocelového spirálně vinutého - dvě vrstvy několikavrstvého Al laminátu- tloušťka vnitřní vrstvy Al laminátu 0,074mm- tepelná a akustická</t>
  </si>
  <si>
    <t>Minerální tepelná izolace z kamenné vlny, rohož, tl. 40 mm, polep hliníkovou fólií, ?=0,044 W/m.K</t>
  </si>
  <si>
    <t>Montáž tepelné izolace</t>
  </si>
  <si>
    <t>Protipožární minerální izolace z kamenné vlny, desky, tl. 60 mm, polep hliníkovou fólií, ?=0,035 W/m.K, objemová hmotnost  66kg/m3</t>
  </si>
  <si>
    <t>Kompaktní vzduchotechnická rovnotlaká jednotka</t>
  </si>
  <si>
    <t>- průtok 873 m3/h, externí tlaková ztráta 250 Pa</t>
  </si>
  <si>
    <t>- odvodní EC ventilátor, přívodní EC ventilátor</t>
  </si>
  <si>
    <t>- el. Předehřev 9,0 kW, 400V</t>
  </si>
  <si>
    <t>- vodní ohřívač 3,9 kW, 70/50°C</t>
  </si>
  <si>
    <t>- cirkulační klapka</t>
  </si>
  <si>
    <t>- by-passová klapka</t>
  </si>
  <si>
    <t>- regulace</t>
  </si>
  <si>
    <t>- nástěnný dotykový ovladač</t>
  </si>
  <si>
    <t>Montáž vzduchotechnické jednotky</t>
  </si>
  <si>
    <t>- průtok 416 m3/h, externí tlaková ztráta 250 Pa</t>
  </si>
  <si>
    <t>- el. Předehřev 2,0 kW, 230V/50Hz</t>
  </si>
  <si>
    <t>- vodní ohřívač 3,2 kW, 70/50°C</t>
  </si>
  <si>
    <t>Parní zvlhčovač- 4 kg/h- přímá distribuce do prostoru- příkon max. 3,1 kW, 230V/50Hz</t>
  </si>
  <si>
    <t>Montáž parního zvlhčovače</t>
  </si>
  <si>
    <t>Přívodní vířivý anemostat- 500x500, 24 lamel- průtok 416 m3/h- hranatý do kazetového podhledu- lakovaná čelní deska RAL9010</t>
  </si>
  <si>
    <t>Plenum box pro přívodní anemostat- 500x500- připojení o198mm- pozinkovaná ocel- boční připojení- perforovaný plech</t>
  </si>
  <si>
    <t>Montáž anemostatu</t>
  </si>
  <si>
    <t>Odvodní vířivý anemostat- 500x500, 24 lamel- průtok 366 m3/h- hranatý do kazetového podhledu- lakovaná čelní deska RAL9010</t>
  </si>
  <si>
    <t>Plenum box pro odvodní anemostat- 500x500- připojení o198mm- pozinkovaná ocel- boční připojení</t>
  </si>
  <si>
    <t>Přívodní vířivý anemostat- 600x600, 24 lamel- průtok 873 m3/h- hranatý do kazetového podhledu- lakovaná čelní deska RAL9010</t>
  </si>
  <si>
    <t>Plenum box pro přívodní anemostat- 600x600- připojení o248mm- pozinkovaná ocel- boční připojení- perforovaný plech</t>
  </si>
  <si>
    <t>Odvodní vířivý anemostat- 600x600, 24 lamel- průtok 873 m3/h- hranatý do kazetového podhledu- lakovaná čelní deska RAL9010</t>
  </si>
  <si>
    <t>Plenum box pro odvodní anemostat- 600x600- připojení o248mm- pozinkovaná ocel- boční připojení</t>
  </si>
  <si>
    <t>Odvodní talířový ventil- o100mm- lakovaný ocelový RAL9010</t>
  </si>
  <si>
    <t>37</t>
  </si>
  <si>
    <t>Montážní rámeček talířového ventilu- o100mm- včetně těsnění- ocel</t>
  </si>
  <si>
    <t>38</t>
  </si>
  <si>
    <t>Montáž talířového ventilu</t>
  </si>
  <si>
    <t>39</t>
  </si>
  <si>
    <t>Stěnová mřížka- 300x100mm- horizontální lamely- upevněna šrouby- lakovaná ocel RAL9010</t>
  </si>
  <si>
    <t>40</t>
  </si>
  <si>
    <t>Montáž stěnové mřížky</t>
  </si>
  <si>
    <t>41</t>
  </si>
  <si>
    <t>Protidešťová žaluzie- Aef=0,0488m2- 315x315mm- pozinkovaná ocel- včetně upínacího rámečku bez otvorů- lakováno do odstínu navazujících ploch- síť proti hmyzu- vložena místo skleněné tabule</t>
  </si>
  <si>
    <t>42</t>
  </si>
  <si>
    <t>Protidešťová žaluzie - přechod na kruhové potrubí- 315x315mm- o připojení potrubí 315mm</t>
  </si>
  <si>
    <t>43</t>
  </si>
  <si>
    <t>Montáž protidešťové žaluzie</t>
  </si>
  <si>
    <t>44</t>
  </si>
  <si>
    <t>Objímka vzduchotechnického potrubí ocelová, galvanicky pozinkovaná s akustickou vložkou, lehké zatížení, O100mm, koncovka M8</t>
  </si>
  <si>
    <t>45</t>
  </si>
  <si>
    <t>Objímka vzduchotechnického potrubí ocelová, galvanicky pozinkovaná s akustickou vložkou, lehké zatížení, O200mm, koncovka M8</t>
  </si>
  <si>
    <t>46</t>
  </si>
  <si>
    <t>Objímka vzduchotechnického potrubí ocelová, galvanicky pozinkovaná s akustickou vložkou, lehké zatížení, O250mm, koncovka M8</t>
  </si>
  <si>
    <t>47</t>
  </si>
  <si>
    <t>Objímka vzduchotechnického potrubí ocelová, galvanicky pozinkovaná s akustickou vložkou, lehké zatížení, O300mm, koncovka M8</t>
  </si>
  <si>
    <t>48</t>
  </si>
  <si>
    <t>Závitová tyč ocelová, galvanicky pozinkovaná M8, délka 3000mm</t>
  </si>
  <si>
    <t>49</t>
  </si>
  <si>
    <t>Hliníková lepící páska, šířka 50mm, délka 50m</t>
  </si>
  <si>
    <t>50</t>
  </si>
  <si>
    <t>Nehořlavé anorganické zásadité lepidlo na bázi křemičitanu sodného, balení 8kg</t>
  </si>
  <si>
    <t>51</t>
  </si>
  <si>
    <t>Požární ucpávka do stěny, EI120, prostup kruhový přes průměr 100 do 200mm</t>
  </si>
  <si>
    <t>52</t>
  </si>
  <si>
    <t>Požární ucpávka do stěny, EI120, prostup kruhový přes průměr 200 do 250mm</t>
  </si>
  <si>
    <t>53</t>
  </si>
  <si>
    <t>Odstranění stávající vzduchotechnické jednotky</t>
  </si>
  <si>
    <t>54</t>
  </si>
  <si>
    <t>Odstranění čtyřhranného potrubí</t>
  </si>
  <si>
    <t>55</t>
  </si>
  <si>
    <t>Odstranění flexi potrubí, průměr 400mm</t>
  </si>
  <si>
    <t>56</t>
  </si>
  <si>
    <t>Odstranění protidešťové žaluzie</t>
  </si>
  <si>
    <t>57</t>
  </si>
  <si>
    <t>Stavební přípomoce – prostupy, drážky ve zdivu</t>
  </si>
  <si>
    <t>58</t>
  </si>
  <si>
    <t>Stavební přípomoce – zazdění otvorů po stávajícím potrubí</t>
  </si>
  <si>
    <t>59</t>
  </si>
  <si>
    <t>Kolaudační zkoušky včetně zpráv a protokolů</t>
  </si>
  <si>
    <t xml:space="preserve">Drážkování vč. vyspravení </t>
  </si>
  <si>
    <t>Krabice (KP, KO, KR, KT)</t>
  </si>
  <si>
    <t>POL3_0</t>
  </si>
  <si>
    <t>Provrtání do vel. 40</t>
  </si>
  <si>
    <t>Rozvaděč - demontáž</t>
  </si>
  <si>
    <t>POL1_1</t>
  </si>
  <si>
    <t>210010002</t>
  </si>
  <si>
    <t>trubka plastová ohebná instalační průměr 16mm (PO)</t>
  </si>
  <si>
    <t>210010003</t>
  </si>
  <si>
    <t>trubka plastová ohebná instalační průměr 23mm (PO)</t>
  </si>
  <si>
    <t>210010301</t>
  </si>
  <si>
    <t>krabice přístrojová (1901, KU 68/1, KP 67, KP 68; KZ 3) bez zapojení</t>
  </si>
  <si>
    <t>210010311</t>
  </si>
  <si>
    <t>krabice odbočná s víčkem (1902, KO 68, KU 68) kruhová bez zapojení</t>
  </si>
  <si>
    <t>210010321</t>
  </si>
  <si>
    <t>krabice odbočná s víčkem a svork. (1903, KR 68) kruhová vč. zapojení</t>
  </si>
  <si>
    <t>210100001</t>
  </si>
  <si>
    <t>ukončení vodiče v rozvaděči vč. zapojení a koncovky do 2.5mm2</t>
  </si>
  <si>
    <t>210100001.1</t>
  </si>
  <si>
    <t>ukončení vodiče UTP, osazení koncovkou</t>
  </si>
  <si>
    <t>210100003</t>
  </si>
  <si>
    <t>ukončení vodiče v rozvaděči vč. zapojení a koncovky do 16mm2</t>
  </si>
  <si>
    <t>210110001</t>
  </si>
  <si>
    <t>spínač nástěnný prostředí vlhka 1-pólový řazení 1</t>
  </si>
  <si>
    <t>210111021</t>
  </si>
  <si>
    <t>zásuvka v krabici prostředí vlhké 10/16A 250V 2P+Z</t>
  </si>
  <si>
    <t>210200027.1</t>
  </si>
  <si>
    <t>montáž a zapojení rozvaděče</t>
  </si>
  <si>
    <t>210200027.2</t>
  </si>
  <si>
    <t>montáž stmívač osvětlení</t>
  </si>
  <si>
    <t>210200027.3</t>
  </si>
  <si>
    <t>montáž svítidla</t>
  </si>
  <si>
    <t>210200027.4</t>
  </si>
  <si>
    <t>montáž termostat</t>
  </si>
  <si>
    <t>210200027.5</t>
  </si>
  <si>
    <t>úprava a napojení rozvaděče RH</t>
  </si>
  <si>
    <t>210800105</t>
  </si>
  <si>
    <t>CYKY 3Bx1.5mm2 (CYKY 3J1.5) 750V (PO)</t>
  </si>
  <si>
    <t>210800106</t>
  </si>
  <si>
    <t>CYKY 3Cx2.5mm2 (CYKY 3J2.5) 750V (PO)</t>
  </si>
  <si>
    <t>210800113.1</t>
  </si>
  <si>
    <t>CYKY 4Bx10mm2 (CYKY 4J10) 750V (PO)</t>
  </si>
  <si>
    <t>210800113.2</t>
  </si>
  <si>
    <t>210800115.3</t>
  </si>
  <si>
    <t>CYKY 5Cx1.5mm2 (CYKY 5J1.5) 750V (PO)</t>
  </si>
  <si>
    <t>210800115.4</t>
  </si>
  <si>
    <t>JYTY 4x1</t>
  </si>
  <si>
    <t>210800115.5</t>
  </si>
  <si>
    <t>SYKFY 5x2x0,5</t>
  </si>
  <si>
    <t>210800116</t>
  </si>
  <si>
    <t>CYKY 5Cx2.5mm2 (CYKY 5J2.5) 750V (PO)</t>
  </si>
  <si>
    <t>210800525</t>
  </si>
  <si>
    <t>CY 2.5mm2 (H07V-U) zelenožlutý (VU)</t>
  </si>
  <si>
    <t>210800526</t>
  </si>
  <si>
    <t>CY 4mm2 (H07V-U) zelenožlutý (VU)</t>
  </si>
  <si>
    <t>220280511.1</t>
  </si>
  <si>
    <t>vodič UTP Cat.6</t>
  </si>
  <si>
    <t>220730001.1</t>
  </si>
  <si>
    <t>datová zásuvka RJ 45</t>
  </si>
  <si>
    <t>220730001.2</t>
  </si>
  <si>
    <t>Demontáž a úprava stáv. instalace - 18 hodin</t>
  </si>
  <si>
    <t>220730001.3</t>
  </si>
  <si>
    <t>TLF zásuvka</t>
  </si>
  <si>
    <t>22090000</t>
  </si>
  <si>
    <t>Podíl přidružených výkonů a navázaného materiálu</t>
  </si>
  <si>
    <t>320410002</t>
  </si>
  <si>
    <t>Celk.prohl.el.zař.a vyhot.zpr.do 250.tis.mont.pr.</t>
  </si>
  <si>
    <t>objem</t>
  </si>
  <si>
    <t>320410018.1</t>
  </si>
  <si>
    <t>Doprava materiálu</t>
  </si>
  <si>
    <t>320410018.2</t>
  </si>
  <si>
    <t>Hrubý úklid - 8 hodin</t>
  </si>
  <si>
    <t>320410018.3</t>
  </si>
  <si>
    <t>Kompletace rozvaděče</t>
  </si>
  <si>
    <t>320410018.4</t>
  </si>
  <si>
    <t>Koordinace na stavbě</t>
  </si>
  <si>
    <t>320410018.5</t>
  </si>
  <si>
    <t>Přesuny materiálu</t>
  </si>
  <si>
    <t>320410018.6</t>
  </si>
  <si>
    <t>Recyklační poplatky</t>
  </si>
  <si>
    <t>320410018.7</t>
  </si>
  <si>
    <t>Rozměření a navržení pozic koncových prvků</t>
  </si>
  <si>
    <t>000002.1</t>
  </si>
  <si>
    <t>DALI ovladač pro LED svítidla</t>
  </si>
  <si>
    <t>000002.2</t>
  </si>
  <si>
    <t>doplnění prvku do rozvaděče RH</t>
  </si>
  <si>
    <t>000002.3</t>
  </si>
  <si>
    <t>LED nouzové svítidlo, náhradní zdroj 60 minut</t>
  </si>
  <si>
    <t>000002.4</t>
  </si>
  <si>
    <t>LED svítidlo ozn. A - 1 x LED, 16,1W, 2440lm, Ra80, 4000K s DALI řízením</t>
  </si>
  <si>
    <t>000002.5</t>
  </si>
  <si>
    <t>LED svítidlo ozn. B - 1 x LED, 24,6W, 3850lm, Ra80, 4000K</t>
  </si>
  <si>
    <t>000002.6</t>
  </si>
  <si>
    <t>LED svítidlo ozn. D - 1 x LED, 35,9W, 5850lm, Ra80, 4000K</t>
  </si>
  <si>
    <t>000002.7</t>
  </si>
  <si>
    <t>MEB</t>
  </si>
  <si>
    <t>000002.71</t>
  </si>
  <si>
    <t>Přístroj Data logger</t>
  </si>
  <si>
    <t>000002.8</t>
  </si>
  <si>
    <t>rozvaděč R1 vč. vybavení</t>
  </si>
  <si>
    <t>00001.1</t>
  </si>
  <si>
    <t>slaboproudý konektor, komplet RJ 45</t>
  </si>
  <si>
    <t>00201.1</t>
  </si>
  <si>
    <t>trubka ohebná instal. PVC 2316 průměr 16mm</t>
  </si>
  <si>
    <t>00202.2</t>
  </si>
  <si>
    <t>trubka ohebná instal. PVC 2323 průměr 23</t>
  </si>
  <si>
    <t>00302.1</t>
  </si>
  <si>
    <t>krabice KO 68</t>
  </si>
  <si>
    <t>00303</t>
  </si>
  <si>
    <t>krabice KR 68</t>
  </si>
  <si>
    <t>00313</t>
  </si>
  <si>
    <t>krabice KU 68/1</t>
  </si>
  <si>
    <t>00700</t>
  </si>
  <si>
    <t>spínač kolébkový č. 1, IP 45</t>
  </si>
  <si>
    <t>00768</t>
  </si>
  <si>
    <t>zásuvka 16A, 230 V IP44</t>
  </si>
  <si>
    <t>01594</t>
  </si>
  <si>
    <t>kabelové oko příložkové pro vodiče Cu 7580-07 16/6</t>
  </si>
  <si>
    <t>02944.1</t>
  </si>
  <si>
    <t>CYKY 4Bx10mm2 (CYKY 4J10)</t>
  </si>
  <si>
    <t>02944.2</t>
  </si>
  <si>
    <t>CYKY 5Bx10mm2 (CYKY 5J10)</t>
  </si>
  <si>
    <t>02960.1</t>
  </si>
  <si>
    <t>CYKY 5Cx1.5mm2 (CYKY 5J1.5)</t>
  </si>
  <si>
    <t>02960.2</t>
  </si>
  <si>
    <t>02960.3</t>
  </si>
  <si>
    <t>02961</t>
  </si>
  <si>
    <t>CYKY 5Cx2.5mm2 (CYKY 5J2.5)</t>
  </si>
  <si>
    <t>10052</t>
  </si>
  <si>
    <t>11000.1</t>
  </si>
  <si>
    <t>11000.2</t>
  </si>
  <si>
    <t>33726.1</t>
  </si>
  <si>
    <t>CY  2.5mm2 (H07V-U) zelenožlutý</t>
  </si>
  <si>
    <t>33736.2</t>
  </si>
  <si>
    <t>CY  4mm2 (H07V-U) zelenožlutý</t>
  </si>
  <si>
    <t>33912</t>
  </si>
  <si>
    <t>CYKY 3Bx1.5mm2 (CYKY 3J1.5)</t>
  </si>
  <si>
    <t>33918</t>
  </si>
  <si>
    <t>CYKY 3Cx2.5mm2 (CYKY 3J2.5)</t>
  </si>
  <si>
    <t>33920</t>
  </si>
  <si>
    <t>Prořez + podružný materiál</t>
  </si>
  <si>
    <t>005121010R</t>
  </si>
  <si>
    <t>Zařízení staveniště</t>
  </si>
  <si>
    <t>Soubor</t>
  </si>
  <si>
    <t>POL99_2</t>
  </si>
  <si>
    <t>005122010R</t>
  </si>
  <si>
    <t xml:space="preserve">Provozní vlivy ( provoz objednatele) </t>
  </si>
  <si>
    <t>POL99_1</t>
  </si>
  <si>
    <t>056002000</t>
  </si>
  <si>
    <t>Pojištění</t>
  </si>
  <si>
    <t>POL99_0</t>
  </si>
  <si>
    <t>005241010R</t>
  </si>
  <si>
    <t>Dokumentace skutečného provedení ( profese)</t>
  </si>
  <si>
    <t>004111020R</t>
  </si>
  <si>
    <t>Dílenská dokumentace</t>
  </si>
  <si>
    <t>051200001</t>
  </si>
  <si>
    <t>Vyklizení dotčených prostor</t>
  </si>
  <si>
    <t>051200002</t>
  </si>
  <si>
    <t>Odpojení dotčených prostor od silového napájení a ostatních rozvodů</t>
  </si>
  <si>
    <t xml:space="preserve">Další podmínky pro požadované hodnoty a limity v oddílu 03 ÚT+CHL (dtto Rekapitulace) : </t>
  </si>
  <si>
    <t>- hladina akustického tlaku chlazení 30 dB(A) při středním výkonu s max. odchylkou 5%</t>
  </si>
  <si>
    <t>- hladina akustického tlaku vytápění 36 dB(A) při středním výkonu s max. odchylkou 5%</t>
  </si>
  <si>
    <t>- hladina akustického tlaku jednotky do okolí 33 dB(A) s max. odchylkou 5%</t>
  </si>
  <si>
    <t>- hladina akustického tlaku jednotky do okolí 37 dB(A) s max. odchylkou 5%</t>
  </si>
  <si>
    <t xml:space="preserve">Další podmínky pro požadované hodnoty a limity v oddílu 04 VZT (dtto Rekapitulace) : </t>
  </si>
  <si>
    <t>Uvedené parametry topného a chladícího výkonu jsou dány jako minimální s odchylkou max. 5% od zadaných hodnot.</t>
  </si>
  <si>
    <t>- podstropní provedení, rozměry uvedeny v půdorysu v PD</t>
  </si>
  <si>
    <t>Pokyny pro vyplnění do nabídky:</t>
  </si>
  <si>
    <t>Ve všech listech tohoto souboru můžete měnit pouze buňky s modrým pozadím. Jedná se o tyto údaje :</t>
  </si>
  <si>
    <t>- údaje o firmě</t>
  </si>
  <si>
    <r>
      <t>Pokyny pro vyplnění před podpisem smlouvy s vybraným dodavatelem</t>
    </r>
    <r>
      <rPr>
        <sz val="9"/>
        <rFont val="Arial CE"/>
      </rPr>
      <t>:</t>
    </r>
  </si>
  <si>
    <t>Cena v Kč bez DPH/ MJ</t>
  </si>
  <si>
    <t>Cena v Kč bez DPH / MJ</t>
  </si>
  <si>
    <t>Ve všech listech tohoto souboru můžete měnit pouze buňky s modrým pozadím. Jedná se o tyto údaje : 
- údaje o firmě
- jednotkové ceny položek v Kč bez DPH zadané na maximálně dvě desetinná místa</t>
  </si>
  <si>
    <t>- jednotkové ceny položek v Kč bez DPH zadané na maximálně dvě desetinná místa</t>
  </si>
  <si>
    <r>
      <t xml:space="preserve">„Vybraný dodavatel </t>
    </r>
    <r>
      <rPr>
        <i/>
        <u/>
        <sz val="11"/>
        <color theme="1"/>
        <rFont val="Calibri"/>
        <family val="2"/>
        <charset val="238"/>
      </rPr>
      <t>před podpisem Smlouvy</t>
    </r>
    <r>
      <rPr>
        <i/>
        <sz val="11"/>
        <color theme="1"/>
        <rFont val="Calibri"/>
        <family val="2"/>
        <charset val="238"/>
      </rPr>
      <t xml:space="preserve"> detailněji rozpracuje položkový rozpočet (oceněný Soupis prací, který předložil v nabídce), a to dle dalších pokynů zadavatele (jedná se o rozpuštění vedlejších rozpočtových nákladů (VRN – list 06) do jednotlivých položek, doplnění ceny s DPH u jednotlivých položek a rozdělení nabídkové ceny na investiční a neinvestiční položky), přičemž toto rozpracování oceněného Soupisu prací nesmí mít žádný vliv na výši celkové nabídkové ceny v Kč bez DPH. Takto upravený Soupis prací se stane přílohou smlouvy uzavřené s vybraným dodavatelem“. Důvodem pro rozpuštění </t>
    </r>
    <r>
      <rPr>
        <sz val="11"/>
        <color theme="1"/>
        <rFont val="Calibri"/>
        <family val="2"/>
        <charset val="238"/>
      </rPr>
      <t>VRN do ostatních položek soupisu prací je rozdělení na investice a neinvestice a zařazení do majetku fakulty.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</si>
</sst>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b/>
      <sz val="8"/>
      <name val="Arial CE"/>
      <charset val="238"/>
    </font>
    <font>
      <b/>
      <sz val="8"/>
      <color indexed="17"/>
      <name val="Arial CE"/>
      <charset val="238"/>
    </font>
    <font>
      <i/>
      <sz val="11"/>
      <name val="Calibri"/>
      <family val="2"/>
      <charset val="238"/>
    </font>
    <font>
      <sz val="9"/>
      <name val="Arial CE"/>
    </font>
    <font>
      <u/>
      <sz val="9"/>
      <name val="Arial CE"/>
    </font>
    <font>
      <i/>
      <sz val="11"/>
      <color theme="1"/>
      <name val="Calibri"/>
      <family val="2"/>
      <charset val="238"/>
    </font>
    <font>
      <i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5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2" xfId="0" applyFont="1" applyBorder="1" applyAlignment="1">
      <alignment vertical="top"/>
    </xf>
    <xf numFmtId="49" fontId="17" fillId="0" borderId="43" xfId="0" applyNumberFormat="1" applyFont="1" applyBorder="1" applyAlignment="1">
      <alignment vertical="top"/>
    </xf>
    <xf numFmtId="0" fontId="17" fillId="0" borderId="43" xfId="0" applyFont="1" applyBorder="1" applyAlignment="1">
      <alignment horizontal="center" vertical="top" shrinkToFit="1"/>
    </xf>
    <xf numFmtId="165" fontId="17" fillId="0" borderId="43" xfId="0" applyNumberFormat="1" applyFont="1" applyBorder="1" applyAlignment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4" fontId="17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7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2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5" borderId="15" xfId="0" applyFill="1" applyBorder="1" applyAlignment="1">
      <alignment wrapText="1"/>
    </xf>
    <xf numFmtId="0" fontId="24" fillId="0" borderId="0" xfId="0" quotePrefix="1" applyFont="1" applyAlignment="1">
      <alignment vertical="center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Alignment="1">
      <alignment wrapText="1"/>
    </xf>
    <xf numFmtId="0" fontId="18" fillId="0" borderId="18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14"/>
  <sheetViews>
    <sheetView tabSelected="1" workbookViewId="0">
      <selection activeCell="A15" sqref="A15"/>
    </sheetView>
  </sheetViews>
  <sheetFormatPr defaultRowHeight="12.75" x14ac:dyDescent="0.2"/>
  <cols>
    <col min="1" max="1" width="82.5703125" customWidth="1"/>
  </cols>
  <sheetData>
    <row r="1" spans="1:9" x14ac:dyDescent="0.2">
      <c r="A1" s="21" t="s">
        <v>40</v>
      </c>
    </row>
    <row r="2" spans="1:9" ht="57.75" customHeight="1" x14ac:dyDescent="0.2">
      <c r="A2" s="208" t="s">
        <v>971</v>
      </c>
      <c r="B2" s="208"/>
      <c r="C2" s="208"/>
      <c r="D2" s="208"/>
      <c r="E2" s="208"/>
      <c r="F2" s="208"/>
      <c r="G2" s="208"/>
    </row>
    <row r="4" spans="1:9" x14ac:dyDescent="0.2">
      <c r="A4" s="203" t="s">
        <v>965</v>
      </c>
    </row>
    <row r="5" spans="1:9" x14ac:dyDescent="0.2">
      <c r="A5" s="202" t="s">
        <v>966</v>
      </c>
    </row>
    <row r="6" spans="1:9" x14ac:dyDescent="0.2">
      <c r="A6" s="202" t="s">
        <v>967</v>
      </c>
    </row>
    <row r="7" spans="1:9" x14ac:dyDescent="0.2">
      <c r="A7" s="205" t="s">
        <v>972</v>
      </c>
    </row>
    <row r="8" spans="1:9" x14ac:dyDescent="0.2">
      <c r="A8" s="202"/>
    </row>
    <row r="9" spans="1:9" x14ac:dyDescent="0.2">
      <c r="A9" s="203" t="s">
        <v>968</v>
      </c>
    </row>
    <row r="10" spans="1:9" ht="168" customHeight="1" x14ac:dyDescent="0.2">
      <c r="A10" s="207" t="s">
        <v>973</v>
      </c>
      <c r="C10" s="206"/>
      <c r="D10" s="206"/>
      <c r="E10" s="206"/>
      <c r="F10" s="206"/>
      <c r="G10" s="206"/>
      <c r="H10" s="206"/>
      <c r="I10" s="206"/>
    </row>
    <row r="11" spans="1:9" ht="12.75" customHeight="1" x14ac:dyDescent="0.2">
      <c r="A11" s="206"/>
      <c r="B11" s="206"/>
      <c r="C11" s="206"/>
      <c r="D11" s="206"/>
      <c r="E11" s="206"/>
      <c r="F11" s="206"/>
      <c r="G11" s="206"/>
      <c r="H11" s="206"/>
      <c r="I11" s="206"/>
    </row>
    <row r="12" spans="1:9" ht="12.75" customHeight="1" x14ac:dyDescent="0.2">
      <c r="A12" s="206"/>
      <c r="B12" s="206"/>
      <c r="C12" s="206"/>
      <c r="D12" s="206"/>
      <c r="E12" s="206"/>
      <c r="F12" s="206"/>
      <c r="G12" s="206"/>
      <c r="H12" s="206"/>
      <c r="I12" s="206"/>
    </row>
    <row r="13" spans="1:9" ht="12.75" customHeight="1" x14ac:dyDescent="0.2">
      <c r="A13" s="206"/>
      <c r="B13" s="206"/>
      <c r="C13" s="206"/>
      <c r="D13" s="206"/>
      <c r="E13" s="206"/>
      <c r="F13" s="206"/>
      <c r="G13" s="206"/>
      <c r="H13" s="206"/>
      <c r="I13" s="206"/>
    </row>
    <row r="14" spans="1:9" ht="12.75" customHeight="1" x14ac:dyDescent="0.2">
      <c r="A14" s="206"/>
      <c r="B14" s="206"/>
      <c r="C14" s="206"/>
      <c r="D14" s="206"/>
      <c r="E14" s="206"/>
      <c r="F14" s="206"/>
      <c r="G14" s="206"/>
      <c r="H14" s="206"/>
      <c r="I14" s="206"/>
    </row>
  </sheetData>
  <sheetProtection algorithmName="SHA-512" hashValue="sl7QXXjiI7a9wHK+vaWa/rZ65ec6dBtIReCSOebpBB/fzSo6yW/iUm32nd/3W7x2NTuvwcwC+57+4hYlSUnpyg==" saltValue="HLbzp+SCalomx0RsKxMsHg==" spinCount="100000" sheet="1" formatRows="0"/>
  <mergeCells count="1">
    <mergeCell ref="A2:G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9"/>
  <sheetViews>
    <sheetView showGridLines="0" topLeftCell="B14" zoomScaleNormal="100" zoomScaleSheetLayoutView="75" workbookViewId="0">
      <selection activeCell="M57" sqref="M5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38</v>
      </c>
      <c r="B1" s="237" t="s">
        <v>4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2" t="s">
        <v>24</v>
      </c>
      <c r="C2" s="73"/>
      <c r="D2" s="74" t="s">
        <v>42</v>
      </c>
      <c r="E2" s="243" t="s">
        <v>43</v>
      </c>
      <c r="F2" s="244"/>
      <c r="G2" s="244"/>
      <c r="H2" s="244"/>
      <c r="I2" s="244"/>
      <c r="J2" s="245"/>
      <c r="O2" s="1"/>
    </row>
    <row r="3" spans="1:15" ht="27" hidden="1" customHeight="1" x14ac:dyDescent="0.2">
      <c r="A3" s="2"/>
      <c r="B3" s="75"/>
      <c r="C3" s="73"/>
      <c r="D3" s="76"/>
      <c r="E3" s="246"/>
      <c r="F3" s="247"/>
      <c r="G3" s="247"/>
      <c r="H3" s="247"/>
      <c r="I3" s="247"/>
      <c r="J3" s="248"/>
    </row>
    <row r="4" spans="1:15" ht="23.25" customHeight="1" x14ac:dyDescent="0.2">
      <c r="A4" s="2"/>
      <c r="B4" s="77"/>
      <c r="C4" s="78"/>
      <c r="D4" s="79"/>
      <c r="E4" s="255"/>
      <c r="F4" s="255"/>
      <c r="G4" s="255"/>
      <c r="H4" s="255"/>
      <c r="I4" s="255"/>
      <c r="J4" s="256"/>
    </row>
    <row r="5" spans="1:15" ht="24" customHeight="1" x14ac:dyDescent="0.2">
      <c r="A5" s="2"/>
      <c r="B5" s="30" t="s">
        <v>23</v>
      </c>
      <c r="D5" s="259" t="s">
        <v>44</v>
      </c>
      <c r="E5" s="260"/>
      <c r="F5" s="260"/>
      <c r="G5" s="260"/>
      <c r="H5" s="18" t="s">
        <v>41</v>
      </c>
      <c r="I5" s="81" t="s">
        <v>48</v>
      </c>
      <c r="J5" s="8"/>
    </row>
    <row r="6" spans="1:15" ht="15.75" customHeight="1" x14ac:dyDescent="0.2">
      <c r="A6" s="2"/>
      <c r="B6" s="27"/>
      <c r="C6" s="52"/>
      <c r="D6" s="217" t="s">
        <v>45</v>
      </c>
      <c r="E6" s="218"/>
      <c r="F6" s="218"/>
      <c r="G6" s="218"/>
      <c r="H6" s="18" t="s">
        <v>36</v>
      </c>
      <c r="I6" s="81" t="s">
        <v>49</v>
      </c>
      <c r="J6" s="8"/>
    </row>
    <row r="7" spans="1:15" ht="15.75" customHeight="1" x14ac:dyDescent="0.2">
      <c r="A7" s="2"/>
      <c r="B7" s="28"/>
      <c r="C7" s="53"/>
      <c r="D7" s="80" t="s">
        <v>47</v>
      </c>
      <c r="E7" s="219" t="s">
        <v>46</v>
      </c>
      <c r="F7" s="220"/>
      <c r="G7" s="220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50</v>
      </c>
      <c r="H8" s="18" t="s">
        <v>41</v>
      </c>
      <c r="I8" s="81" t="s">
        <v>54</v>
      </c>
      <c r="J8" s="8"/>
    </row>
    <row r="9" spans="1:15" ht="15.75" hidden="1" customHeight="1" x14ac:dyDescent="0.2">
      <c r="A9" s="2"/>
      <c r="B9" s="2"/>
      <c r="D9" s="82" t="s">
        <v>51</v>
      </c>
      <c r="H9" s="18" t="s">
        <v>36</v>
      </c>
      <c r="I9" s="81" t="s">
        <v>55</v>
      </c>
      <c r="J9" s="8"/>
    </row>
    <row r="10" spans="1:15" ht="15.75" hidden="1" customHeight="1" x14ac:dyDescent="0.2">
      <c r="A10" s="2"/>
      <c r="B10" s="34"/>
      <c r="C10" s="53"/>
      <c r="D10" s="80" t="s">
        <v>53</v>
      </c>
      <c r="E10" s="83" t="s">
        <v>52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50"/>
      <c r="E11" s="250"/>
      <c r="F11" s="250"/>
      <c r="G11" s="250"/>
      <c r="H11" s="18" t="s">
        <v>41</v>
      </c>
      <c r="I11" s="85"/>
      <c r="J11" s="8"/>
    </row>
    <row r="12" spans="1:15" ht="15.75" customHeight="1" x14ac:dyDescent="0.2">
      <c r="A12" s="2"/>
      <c r="B12" s="27"/>
      <c r="C12" s="52"/>
      <c r="D12" s="254"/>
      <c r="E12" s="254"/>
      <c r="F12" s="254"/>
      <c r="G12" s="254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57"/>
      <c r="F13" s="258"/>
      <c r="G13" s="258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49"/>
      <c r="F15" s="249"/>
      <c r="G15" s="251"/>
      <c r="H15" s="251"/>
      <c r="I15" s="251" t="s">
        <v>31</v>
      </c>
      <c r="J15" s="252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226"/>
      <c r="F16" s="227"/>
      <c r="G16" s="226"/>
      <c r="H16" s="227"/>
      <c r="I16" s="226">
        <f>SUMIF(F70:F115,A16,I70:I115)+SUMIF(F70:F115,"PSU",I70:I115)</f>
        <v>0</v>
      </c>
      <c r="J16" s="228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226"/>
      <c r="F17" s="227"/>
      <c r="G17" s="226"/>
      <c r="H17" s="227"/>
      <c r="I17" s="226">
        <f>SUMIF(F70:F115,A17,I70:I115)</f>
        <v>0</v>
      </c>
      <c r="J17" s="228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226"/>
      <c r="F18" s="227"/>
      <c r="G18" s="226"/>
      <c r="H18" s="227"/>
      <c r="I18" s="226">
        <f>SUMIF(F70:F115,A18,I70:I115)</f>
        <v>0</v>
      </c>
      <c r="J18" s="228"/>
    </row>
    <row r="19" spans="1:10" ht="23.25" customHeight="1" x14ac:dyDescent="0.2">
      <c r="A19" s="139" t="s">
        <v>165</v>
      </c>
      <c r="B19" s="37" t="s">
        <v>29</v>
      </c>
      <c r="C19" s="58"/>
      <c r="D19" s="59"/>
      <c r="E19" s="226"/>
      <c r="F19" s="227"/>
      <c r="G19" s="226"/>
      <c r="H19" s="227"/>
      <c r="I19" s="226">
        <f>SUMIF(F70:F115,A19,I70:I115)</f>
        <v>0</v>
      </c>
      <c r="J19" s="228"/>
    </row>
    <row r="20" spans="1:10" ht="23.25" customHeight="1" x14ac:dyDescent="0.2">
      <c r="A20" s="139" t="s">
        <v>168</v>
      </c>
      <c r="B20" s="37" t="s">
        <v>30</v>
      </c>
      <c r="C20" s="58"/>
      <c r="D20" s="59"/>
      <c r="E20" s="226"/>
      <c r="F20" s="227"/>
      <c r="G20" s="226"/>
      <c r="H20" s="227"/>
      <c r="I20" s="226">
        <f>SUMIF(F70:F115,A20,I70:I115)</f>
        <v>0</v>
      </c>
      <c r="J20" s="228"/>
    </row>
    <row r="21" spans="1:10" ht="23.25" customHeight="1" x14ac:dyDescent="0.2">
      <c r="A21" s="2"/>
      <c r="B21" s="47" t="s">
        <v>31</v>
      </c>
      <c r="C21" s="60"/>
      <c r="D21" s="61"/>
      <c r="E21" s="229"/>
      <c r="F21" s="253"/>
      <c r="G21" s="229"/>
      <c r="H21" s="253"/>
      <c r="I21" s="229">
        <f>SUM(I16:J20)</f>
        <v>0</v>
      </c>
      <c r="J21" s="230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24">
        <f>ZakladDPHSniVypocet</f>
        <v>0</v>
      </c>
      <c r="H23" s="225"/>
      <c r="I23" s="225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22">
        <f>IF(A24&gt;50, ROUNDUP(A23, 0), ROUNDDOWN(A23, 0))</f>
        <v>0</v>
      </c>
      <c r="H24" s="223"/>
      <c r="I24" s="223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24">
        <f>ZakladDPHZaklVypocet</f>
        <v>0</v>
      </c>
      <c r="H25" s="225"/>
      <c r="I25" s="225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40">
        <f>IF(A26&gt;50, ROUNDUP(A25, 0), ROUNDDOWN(A25, 0))</f>
        <v>0</v>
      </c>
      <c r="H26" s="241"/>
      <c r="I26" s="241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42">
        <f>CenaCelkem-(ZakladDPHSni+DPHSni+ZakladDPHZakl+DPHZakl)</f>
        <v>0</v>
      </c>
      <c r="H27" s="242"/>
      <c r="I27" s="242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2">
        <f>ZakladDPHSniVypocet+ZakladDPHZaklVypocet</f>
        <v>0</v>
      </c>
      <c r="H28" s="232"/>
      <c r="I28" s="232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1">
        <f>IF(A29&gt;50, ROUNDUP(A27, 0), ROUNDDOWN(A27, 0))</f>
        <v>0</v>
      </c>
      <c r="H29" s="231"/>
      <c r="I29" s="231"/>
      <c r="J29" s="118" t="s">
        <v>75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3"/>
      <c r="E34" s="234"/>
      <c r="G34" s="235"/>
      <c r="H34" s="236"/>
      <c r="I34" s="236"/>
      <c r="J34" s="24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56</v>
      </c>
      <c r="C39" s="212"/>
      <c r="D39" s="212"/>
      <c r="E39" s="212"/>
      <c r="F39" s="98">
        <f>'01 stavební'!AE354+'02 ZTI'!AE70+'03 ÚT+CHL'!AE81+'04 VZT'!AE114+'05 EL'!AE87+'06 VRN'!AE19</f>
        <v>0</v>
      </c>
      <c r="G39" s="99">
        <f>'01 stavební'!AF354+'02 ZTI'!AF70+'03 ÚT+CHL'!AF81+'04 VZT'!AF114+'05 EL'!AF87+'06 VRN'!AF19</f>
        <v>0</v>
      </c>
      <c r="H39" s="100">
        <f t="shared" ref="H39:H51" si="1">(F39*SazbaDPH1/100)+(G39*SazbaDPH2/100)</f>
        <v>0</v>
      </c>
      <c r="I39" s="100">
        <f t="shared" ref="I39:I51" si="2">F39+G39+H39</f>
        <v>0</v>
      </c>
      <c r="J39" s="101" t="str">
        <f t="shared" ref="J39:J51" si="3">IF(CenaCelkemVypocet=0,"",I39/CenaCelkemVypocet*100)</f>
        <v/>
      </c>
    </row>
    <row r="40" spans="1:10" ht="25.5" customHeight="1" x14ac:dyDescent="0.2">
      <c r="A40" s="87">
        <v>2</v>
      </c>
      <c r="B40" s="102" t="s">
        <v>57</v>
      </c>
      <c r="C40" s="213" t="s">
        <v>58</v>
      </c>
      <c r="D40" s="213"/>
      <c r="E40" s="213"/>
      <c r="F40" s="103">
        <f>'01 stavební'!AE354</f>
        <v>0</v>
      </c>
      <c r="G40" s="104">
        <f>'01 stavební'!AF354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59</v>
      </c>
      <c r="C41" s="212" t="s">
        <v>58</v>
      </c>
      <c r="D41" s="212"/>
      <c r="E41" s="212"/>
      <c r="F41" s="107">
        <f>'01 stavební'!AE354</f>
        <v>0</v>
      </c>
      <c r="G41" s="100">
        <f>'01 stavební'!AF354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60</v>
      </c>
      <c r="C42" s="213" t="s">
        <v>61</v>
      </c>
      <c r="D42" s="213"/>
      <c r="E42" s="213"/>
      <c r="F42" s="103">
        <f>'02 ZTI'!AE70</f>
        <v>0</v>
      </c>
      <c r="G42" s="104">
        <f>'02 ZTI'!AF70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59</v>
      </c>
      <c r="C43" s="212" t="s">
        <v>62</v>
      </c>
      <c r="D43" s="212"/>
      <c r="E43" s="212"/>
      <c r="F43" s="107">
        <f>'02 ZTI'!AE70</f>
        <v>0</v>
      </c>
      <c r="G43" s="100">
        <f>'02 ZTI'!AF70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2</v>
      </c>
      <c r="B44" s="102" t="s">
        <v>63</v>
      </c>
      <c r="C44" s="213" t="s">
        <v>64</v>
      </c>
      <c r="D44" s="213"/>
      <c r="E44" s="213"/>
      <c r="F44" s="103">
        <f>'03 ÚT+CHL'!AE81</f>
        <v>0</v>
      </c>
      <c r="G44" s="104">
        <f>'03 ÚT+CHL'!AF81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">
      <c r="A45" s="87">
        <v>3</v>
      </c>
      <c r="B45" s="106" t="s">
        <v>59</v>
      </c>
      <c r="C45" s="212" t="s">
        <v>65</v>
      </c>
      <c r="D45" s="212"/>
      <c r="E45" s="212"/>
      <c r="F45" s="107">
        <f>'03 ÚT+CHL'!AE81</f>
        <v>0</v>
      </c>
      <c r="G45" s="100">
        <f>'03 ÚT+CHL'!AF81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2</v>
      </c>
      <c r="B46" s="102" t="s">
        <v>66</v>
      </c>
      <c r="C46" s="213" t="s">
        <v>67</v>
      </c>
      <c r="D46" s="213"/>
      <c r="E46" s="213"/>
      <c r="F46" s="103">
        <f>'04 VZT'!AE114</f>
        <v>0</v>
      </c>
      <c r="G46" s="104">
        <f>'04 VZT'!AF114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">
      <c r="A47" s="87">
        <v>3</v>
      </c>
      <c r="B47" s="106" t="s">
        <v>59</v>
      </c>
      <c r="C47" s="212" t="s">
        <v>68</v>
      </c>
      <c r="D47" s="212"/>
      <c r="E47" s="212"/>
      <c r="F47" s="107">
        <f>'04 VZT'!AE114</f>
        <v>0</v>
      </c>
      <c r="G47" s="100">
        <f>'04 VZT'!AF114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2</v>
      </c>
      <c r="B48" s="102" t="s">
        <v>69</v>
      </c>
      <c r="C48" s="213" t="s">
        <v>70</v>
      </c>
      <c r="D48" s="213"/>
      <c r="E48" s="213"/>
      <c r="F48" s="103">
        <f>'05 EL'!AE87</f>
        <v>0</v>
      </c>
      <c r="G48" s="104">
        <f>'05 EL'!AF87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52" ht="25.5" customHeight="1" x14ac:dyDescent="0.2">
      <c r="A49" s="87">
        <v>3</v>
      </c>
      <c r="B49" s="106" t="s">
        <v>59</v>
      </c>
      <c r="C49" s="212" t="s">
        <v>71</v>
      </c>
      <c r="D49" s="212"/>
      <c r="E49" s="212"/>
      <c r="F49" s="107">
        <f>'05 EL'!AE87</f>
        <v>0</v>
      </c>
      <c r="G49" s="100">
        <f>'05 EL'!AF87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52" ht="25.5" customHeight="1" x14ac:dyDescent="0.2">
      <c r="A50" s="87">
        <v>2</v>
      </c>
      <c r="B50" s="102" t="s">
        <v>72</v>
      </c>
      <c r="C50" s="213" t="s">
        <v>73</v>
      </c>
      <c r="D50" s="213"/>
      <c r="E50" s="213"/>
      <c r="F50" s="103">
        <f>'06 VRN'!AE19</f>
        <v>0</v>
      </c>
      <c r="G50" s="104">
        <f>'06 VRN'!AF19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52" ht="25.5" customHeight="1" x14ac:dyDescent="0.2">
      <c r="A51" s="87">
        <v>3</v>
      </c>
      <c r="B51" s="106" t="s">
        <v>59</v>
      </c>
      <c r="C51" s="212" t="s">
        <v>73</v>
      </c>
      <c r="D51" s="212"/>
      <c r="E51" s="212"/>
      <c r="F51" s="107">
        <f>'06 VRN'!AE19</f>
        <v>0</v>
      </c>
      <c r="G51" s="100">
        <f>'06 VRN'!AF19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52" ht="25.5" customHeight="1" x14ac:dyDescent="0.2">
      <c r="A52" s="87"/>
      <c r="B52" s="214" t="s">
        <v>74</v>
      </c>
      <c r="C52" s="215"/>
      <c r="D52" s="215"/>
      <c r="E52" s="216"/>
      <c r="F52" s="108">
        <f>SUMIF(A39:A51,"=1",F39:F51)</f>
        <v>0</v>
      </c>
      <c r="G52" s="109">
        <f>SUMIF(A39:A51,"=1",G39:G51)</f>
        <v>0</v>
      </c>
      <c r="H52" s="109">
        <f>SUMIF(A39:A51,"=1",H39:H51)</f>
        <v>0</v>
      </c>
      <c r="I52" s="109">
        <f>SUMIF(A39:A51,"=1",I39:I51)</f>
        <v>0</v>
      </c>
      <c r="J52" s="110">
        <f>SUMIF(A39:A51,"=1",J39:J51)</f>
        <v>0</v>
      </c>
    </row>
    <row r="54" spans="1:52" x14ac:dyDescent="0.2">
      <c r="A54" s="21" t="s">
        <v>76</v>
      </c>
      <c r="B54" s="21" t="s">
        <v>78</v>
      </c>
      <c r="C54" s="70"/>
      <c r="D54" s="70"/>
    </row>
    <row r="55" spans="1:52" ht="38.25" x14ac:dyDescent="0.2">
      <c r="B55" s="211" t="s">
        <v>79</v>
      </c>
      <c r="C55" s="211"/>
      <c r="D55" s="211"/>
      <c r="E55" s="211"/>
      <c r="F55" s="211"/>
      <c r="G55" s="211"/>
      <c r="H55" s="211"/>
      <c r="I55" s="211"/>
      <c r="J55" s="211"/>
      <c r="AZ55" s="119" t="str">
        <f>B55</f>
        <v xml:space="preserve"> Všechny výrobky uvedené v dokumentaci jsou pouze referenčními výrobky pro určení technických vlastností případně materiálového standartu. Všechny uvedené výrobky mohou být nahrazeny jinými stejných technických parametrů.</v>
      </c>
    </row>
    <row r="56" spans="1:52" x14ac:dyDescent="0.2">
      <c r="B56" s="211" t="s">
        <v>80</v>
      </c>
      <c r="C56" s="211"/>
      <c r="D56" s="211"/>
      <c r="E56" s="211"/>
      <c r="F56" s="211"/>
      <c r="G56" s="211"/>
      <c r="H56" s="211"/>
      <c r="I56" s="211"/>
      <c r="J56" s="211"/>
      <c r="AZ56" s="119" t="str">
        <f>B56</f>
        <v>Uvedené parametry el. příkonu jsou dány jako maximální s odchylkou max. 5% od zadaných hodnot.</v>
      </c>
    </row>
    <row r="57" spans="1:52" ht="15.75" customHeight="1" x14ac:dyDescent="0.2">
      <c r="B57" s="211" t="s">
        <v>963</v>
      </c>
      <c r="C57" s="211"/>
      <c r="D57" s="211"/>
      <c r="E57" s="211"/>
      <c r="F57" s="211"/>
      <c r="G57" s="211"/>
      <c r="H57" s="211"/>
      <c r="I57" s="211"/>
      <c r="J57" s="211"/>
      <c r="AZ57" s="119" t="str">
        <f>B57</f>
        <v>Uvedené parametry topného a chladícího výkonu jsou dány jako minimální s odchylkou max. 5% od zadaných hodnot.</v>
      </c>
    </row>
    <row r="58" spans="1:52" x14ac:dyDescent="0.2">
      <c r="B58" s="211" t="s">
        <v>81</v>
      </c>
      <c r="C58" s="211"/>
      <c r="D58" s="211"/>
      <c r="E58" s="211"/>
      <c r="F58" s="211"/>
      <c r="G58" s="211"/>
      <c r="H58" s="211"/>
      <c r="I58" s="211"/>
      <c r="J58" s="211"/>
      <c r="AZ58" s="119" t="str">
        <f>B58</f>
        <v>Zařízení budou splňovat nejvýše přípustné hladiny hluku dle NV 272/2011 Sb.</v>
      </c>
    </row>
    <row r="59" spans="1:52" x14ac:dyDescent="0.2">
      <c r="B59" s="211" t="s">
        <v>82</v>
      </c>
      <c r="C59" s="211"/>
      <c r="D59" s="211"/>
      <c r="E59" s="211"/>
      <c r="F59" s="211"/>
      <c r="G59" s="211"/>
      <c r="H59" s="211"/>
      <c r="I59" s="211"/>
      <c r="J59" s="211"/>
      <c r="AZ59" s="119" t="str">
        <f>B59</f>
        <v>Uvedené rozměry zařízení jsou pouze orientační.</v>
      </c>
    </row>
    <row r="60" spans="1:52" x14ac:dyDescent="0.2">
      <c r="A60" t="s">
        <v>77</v>
      </c>
    </row>
    <row r="61" spans="1:52" x14ac:dyDescent="0.2">
      <c r="A61" t="s">
        <v>76</v>
      </c>
      <c r="B61" s="21" t="s">
        <v>83</v>
      </c>
      <c r="C61" s="70"/>
      <c r="D61" s="70"/>
    </row>
    <row r="62" spans="1:52" ht="25.5" x14ac:dyDescent="0.2">
      <c r="B62" s="211" t="s">
        <v>84</v>
      </c>
      <c r="C62" s="211"/>
      <c r="D62" s="211"/>
      <c r="E62" s="211"/>
      <c r="F62" s="211"/>
      <c r="G62" s="211"/>
      <c r="H62" s="211"/>
      <c r="I62" s="211"/>
      <c r="J62" s="211"/>
      <c r="AZ62" s="119" t="str">
        <f>B62</f>
        <v xml:space="preserve"> Uvedené parametry průtoku vzduchu, parního výkonu a příkonu jsou dány jako minimální s odchylkou max. 5% od zadaných hodnot.</v>
      </c>
    </row>
    <row r="63" spans="1:52" x14ac:dyDescent="0.2">
      <c r="B63" s="211" t="s">
        <v>85</v>
      </c>
      <c r="C63" s="211"/>
      <c r="D63" s="211"/>
      <c r="E63" s="211"/>
      <c r="F63" s="211"/>
      <c r="G63" s="211"/>
      <c r="H63" s="211"/>
      <c r="I63" s="211"/>
      <c r="J63" s="211"/>
      <c r="AZ63" s="119" t="str">
        <f>B63</f>
        <v>Uvedené rozměry vzduchotechnických jednotek jsou dány jako maximální.</v>
      </c>
    </row>
    <row r="64" spans="1:52" x14ac:dyDescent="0.2">
      <c r="B64" s="211" t="s">
        <v>81</v>
      </c>
      <c r="C64" s="211"/>
      <c r="D64" s="211"/>
      <c r="E64" s="211"/>
      <c r="F64" s="211"/>
      <c r="G64" s="211"/>
      <c r="H64" s="211"/>
      <c r="I64" s="211"/>
      <c r="J64" s="211"/>
      <c r="AZ64" s="119" t="str">
        <f>B64</f>
        <v>Zařízení budou splňovat nejvýše přípustné hladiny hluku dle NV 272/2011 Sb.</v>
      </c>
    </row>
    <row r="67" spans="1:10" ht="15.75" x14ac:dyDescent="0.25">
      <c r="B67" s="120" t="s">
        <v>86</v>
      </c>
    </row>
    <row r="69" spans="1:10" ht="25.5" customHeight="1" x14ac:dyDescent="0.2">
      <c r="A69" s="122"/>
      <c r="B69" s="125" t="s">
        <v>18</v>
      </c>
      <c r="C69" s="125" t="s">
        <v>6</v>
      </c>
      <c r="D69" s="126"/>
      <c r="E69" s="126"/>
      <c r="F69" s="127" t="s">
        <v>87</v>
      </c>
      <c r="G69" s="127"/>
      <c r="H69" s="127"/>
      <c r="I69" s="127" t="s">
        <v>31</v>
      </c>
      <c r="J69" s="127" t="s">
        <v>0</v>
      </c>
    </row>
    <row r="70" spans="1:10" ht="36.75" customHeight="1" x14ac:dyDescent="0.2">
      <c r="A70" s="123"/>
      <c r="B70" s="128" t="s">
        <v>88</v>
      </c>
      <c r="C70" s="209" t="s">
        <v>89</v>
      </c>
      <c r="D70" s="210"/>
      <c r="E70" s="210"/>
      <c r="F70" s="135" t="s">
        <v>26</v>
      </c>
      <c r="G70" s="136"/>
      <c r="H70" s="136"/>
      <c r="I70" s="136">
        <f>'01 stavební'!G8</f>
        <v>0</v>
      </c>
      <c r="J70" s="132" t="str">
        <f>IF(I116=0,"",I70/I116*100)</f>
        <v/>
      </c>
    </row>
    <row r="71" spans="1:10" ht="36.75" customHeight="1" x14ac:dyDescent="0.2">
      <c r="A71" s="123"/>
      <c r="B71" s="128" t="s">
        <v>90</v>
      </c>
      <c r="C71" s="209" t="s">
        <v>91</v>
      </c>
      <c r="D71" s="210"/>
      <c r="E71" s="210"/>
      <c r="F71" s="135" t="s">
        <v>26</v>
      </c>
      <c r="G71" s="136"/>
      <c r="H71" s="136"/>
      <c r="I71" s="136">
        <f>'01 stavební'!G34</f>
        <v>0</v>
      </c>
      <c r="J71" s="132" t="str">
        <f>IF(I116=0,"",I71/I116*100)</f>
        <v/>
      </c>
    </row>
    <row r="72" spans="1:10" ht="36.75" customHeight="1" x14ac:dyDescent="0.2">
      <c r="A72" s="123"/>
      <c r="B72" s="128" t="s">
        <v>92</v>
      </c>
      <c r="C72" s="209" t="s">
        <v>93</v>
      </c>
      <c r="D72" s="210"/>
      <c r="E72" s="210"/>
      <c r="F72" s="135" t="s">
        <v>26</v>
      </c>
      <c r="G72" s="136"/>
      <c r="H72" s="136"/>
      <c r="I72" s="136">
        <f>'01 stavební'!G50</f>
        <v>0</v>
      </c>
      <c r="J72" s="132" t="str">
        <f>IF(I116=0,"",I72/I116*100)</f>
        <v/>
      </c>
    </row>
    <row r="73" spans="1:10" ht="36.75" customHeight="1" x14ac:dyDescent="0.2">
      <c r="A73" s="123"/>
      <c r="B73" s="128" t="s">
        <v>94</v>
      </c>
      <c r="C73" s="209" t="s">
        <v>95</v>
      </c>
      <c r="D73" s="210"/>
      <c r="E73" s="210"/>
      <c r="F73" s="135" t="s">
        <v>26</v>
      </c>
      <c r="G73" s="136"/>
      <c r="H73" s="136"/>
      <c r="I73" s="136">
        <f>'01 stavební'!G118</f>
        <v>0</v>
      </c>
      <c r="J73" s="132" t="str">
        <f>IF(I116=0,"",I73/I116*100)</f>
        <v/>
      </c>
    </row>
    <row r="74" spans="1:10" ht="36.75" customHeight="1" x14ac:dyDescent="0.2">
      <c r="A74" s="123"/>
      <c r="B74" s="128" t="s">
        <v>96</v>
      </c>
      <c r="C74" s="209" t="s">
        <v>97</v>
      </c>
      <c r="D74" s="210"/>
      <c r="E74" s="210"/>
      <c r="F74" s="135" t="s">
        <v>26</v>
      </c>
      <c r="G74" s="136"/>
      <c r="H74" s="136"/>
      <c r="I74" s="136">
        <f>'01 stavební'!G132</f>
        <v>0</v>
      </c>
      <c r="J74" s="132" t="str">
        <f>IF(I116=0,"",I74/I116*100)</f>
        <v/>
      </c>
    </row>
    <row r="75" spans="1:10" ht="36.75" customHeight="1" x14ac:dyDescent="0.2">
      <c r="A75" s="123"/>
      <c r="B75" s="128" t="s">
        <v>98</v>
      </c>
      <c r="C75" s="209" t="s">
        <v>99</v>
      </c>
      <c r="D75" s="210"/>
      <c r="E75" s="210"/>
      <c r="F75" s="135" t="s">
        <v>26</v>
      </c>
      <c r="G75" s="136"/>
      <c r="H75" s="136"/>
      <c r="I75" s="136">
        <f>'01 stavební'!G135</f>
        <v>0</v>
      </c>
      <c r="J75" s="132" t="str">
        <f>IF(I116=0,"",I75/I116*100)</f>
        <v/>
      </c>
    </row>
    <row r="76" spans="1:10" ht="36.75" customHeight="1" x14ac:dyDescent="0.2">
      <c r="A76" s="123"/>
      <c r="B76" s="128" t="s">
        <v>100</v>
      </c>
      <c r="C76" s="209" t="s">
        <v>101</v>
      </c>
      <c r="D76" s="210"/>
      <c r="E76" s="210"/>
      <c r="F76" s="135" t="s">
        <v>26</v>
      </c>
      <c r="G76" s="136"/>
      <c r="H76" s="136"/>
      <c r="I76" s="136">
        <f>'01 stavební'!G138</f>
        <v>0</v>
      </c>
      <c r="J76" s="132" t="str">
        <f>IF(I116=0,"",I76/I116*100)</f>
        <v/>
      </c>
    </row>
    <row r="77" spans="1:10" ht="36.75" customHeight="1" x14ac:dyDescent="0.2">
      <c r="A77" s="123"/>
      <c r="B77" s="128" t="s">
        <v>102</v>
      </c>
      <c r="C77" s="209" t="s">
        <v>103</v>
      </c>
      <c r="D77" s="210"/>
      <c r="E77" s="210"/>
      <c r="F77" s="135" t="s">
        <v>26</v>
      </c>
      <c r="G77" s="136"/>
      <c r="H77" s="136"/>
      <c r="I77" s="136">
        <f>'01 stavební'!G143</f>
        <v>0</v>
      </c>
      <c r="J77" s="132" t="str">
        <f>IF(I116=0,"",I77/I116*100)</f>
        <v/>
      </c>
    </row>
    <row r="78" spans="1:10" ht="36.75" customHeight="1" x14ac:dyDescent="0.2">
      <c r="A78" s="123"/>
      <c r="B78" s="128" t="s">
        <v>104</v>
      </c>
      <c r="C78" s="209" t="s">
        <v>105</v>
      </c>
      <c r="D78" s="210"/>
      <c r="E78" s="210"/>
      <c r="F78" s="135" t="s">
        <v>26</v>
      </c>
      <c r="G78" s="136"/>
      <c r="H78" s="136"/>
      <c r="I78" s="136">
        <f>'01 stavební'!G215</f>
        <v>0</v>
      </c>
      <c r="J78" s="132" t="str">
        <f>IF(I116=0,"",I78/I116*100)</f>
        <v/>
      </c>
    </row>
    <row r="79" spans="1:10" ht="36.75" customHeight="1" x14ac:dyDescent="0.2">
      <c r="A79" s="123"/>
      <c r="B79" s="128" t="s">
        <v>106</v>
      </c>
      <c r="C79" s="209" t="s">
        <v>107</v>
      </c>
      <c r="D79" s="210"/>
      <c r="E79" s="210"/>
      <c r="F79" s="135" t="s">
        <v>27</v>
      </c>
      <c r="G79" s="136"/>
      <c r="H79" s="136"/>
      <c r="I79" s="136">
        <f>'01 stavební'!G217</f>
        <v>0</v>
      </c>
      <c r="J79" s="132" t="str">
        <f>IF(I116=0,"",I79/I116*100)</f>
        <v/>
      </c>
    </row>
    <row r="80" spans="1:10" ht="36.75" customHeight="1" x14ac:dyDescent="0.2">
      <c r="A80" s="123"/>
      <c r="B80" s="128" t="s">
        <v>108</v>
      </c>
      <c r="C80" s="209" t="s">
        <v>109</v>
      </c>
      <c r="D80" s="210"/>
      <c r="E80" s="210"/>
      <c r="F80" s="135" t="s">
        <v>27</v>
      </c>
      <c r="G80" s="136"/>
      <c r="H80" s="136"/>
      <c r="I80" s="136">
        <f>'02 ZTI'!G8</f>
        <v>0</v>
      </c>
      <c r="J80" s="132" t="str">
        <f>IF(I116=0,"",I80/I116*100)</f>
        <v/>
      </c>
    </row>
    <row r="81" spans="1:10" ht="36.75" customHeight="1" x14ac:dyDescent="0.2">
      <c r="A81" s="123"/>
      <c r="B81" s="128" t="s">
        <v>110</v>
      </c>
      <c r="C81" s="209" t="s">
        <v>111</v>
      </c>
      <c r="D81" s="210"/>
      <c r="E81" s="210"/>
      <c r="F81" s="135" t="s">
        <v>27</v>
      </c>
      <c r="G81" s="136"/>
      <c r="H81" s="136"/>
      <c r="I81" s="136">
        <f>'02 ZTI'!G20</f>
        <v>0</v>
      </c>
      <c r="J81" s="132" t="str">
        <f>IF(I116=0,"",I81/I116*100)</f>
        <v/>
      </c>
    </row>
    <row r="82" spans="1:10" ht="36.75" customHeight="1" x14ac:dyDescent="0.2">
      <c r="A82" s="123"/>
      <c r="B82" s="128" t="s">
        <v>112</v>
      </c>
      <c r="C82" s="209" t="s">
        <v>113</v>
      </c>
      <c r="D82" s="210"/>
      <c r="E82" s="210"/>
      <c r="F82" s="135" t="s">
        <v>27</v>
      </c>
      <c r="G82" s="136"/>
      <c r="H82" s="136"/>
      <c r="I82" s="136">
        <f>'02 ZTI'!G24</f>
        <v>0</v>
      </c>
      <c r="J82" s="132" t="str">
        <f>IF(I116=0,"",I82/I116*100)</f>
        <v/>
      </c>
    </row>
    <row r="83" spans="1:10" ht="36.75" customHeight="1" x14ac:dyDescent="0.2">
      <c r="A83" s="123"/>
      <c r="B83" s="128" t="s">
        <v>114</v>
      </c>
      <c r="C83" s="209" t="s">
        <v>115</v>
      </c>
      <c r="D83" s="210"/>
      <c r="E83" s="210"/>
      <c r="F83" s="135" t="s">
        <v>27</v>
      </c>
      <c r="G83" s="136"/>
      <c r="H83" s="136"/>
      <c r="I83" s="136">
        <f>'02 ZTI'!G29</f>
        <v>0</v>
      </c>
      <c r="J83" s="132" t="str">
        <f>IF(I116=0,"",I83/I116*100)</f>
        <v/>
      </c>
    </row>
    <row r="84" spans="1:10" ht="36.75" customHeight="1" x14ac:dyDescent="0.2">
      <c r="A84" s="123"/>
      <c r="B84" s="128" t="s">
        <v>116</v>
      </c>
      <c r="C84" s="209" t="s">
        <v>117</v>
      </c>
      <c r="D84" s="210"/>
      <c r="E84" s="210"/>
      <c r="F84" s="135" t="s">
        <v>27</v>
      </c>
      <c r="G84" s="136"/>
      <c r="H84" s="136"/>
      <c r="I84" s="136">
        <f>'02 ZTI'!G36</f>
        <v>0</v>
      </c>
      <c r="J84" s="132" t="str">
        <f>IF(I116=0,"",I84/I116*100)</f>
        <v/>
      </c>
    </row>
    <row r="85" spans="1:10" ht="36.75" customHeight="1" x14ac:dyDescent="0.2">
      <c r="A85" s="123"/>
      <c r="B85" s="128" t="s">
        <v>118</v>
      </c>
      <c r="C85" s="209" t="s">
        <v>119</v>
      </c>
      <c r="D85" s="210"/>
      <c r="E85" s="210"/>
      <c r="F85" s="135" t="s">
        <v>27</v>
      </c>
      <c r="G85" s="136"/>
      <c r="H85" s="136"/>
      <c r="I85" s="136">
        <f>'02 ZTI'!G42</f>
        <v>0</v>
      </c>
      <c r="J85" s="132" t="str">
        <f>IF(I116=0,"",I85/I116*100)</f>
        <v/>
      </c>
    </row>
    <row r="86" spans="1:10" ht="36.75" customHeight="1" x14ac:dyDescent="0.2">
      <c r="A86" s="123"/>
      <c r="B86" s="128" t="s">
        <v>120</v>
      </c>
      <c r="C86" s="209" t="s">
        <v>121</v>
      </c>
      <c r="D86" s="210"/>
      <c r="E86" s="210"/>
      <c r="F86" s="135" t="s">
        <v>27</v>
      </c>
      <c r="G86" s="136"/>
      <c r="H86" s="136"/>
      <c r="I86" s="136">
        <f>'02 ZTI'!G61</f>
        <v>0</v>
      </c>
      <c r="J86" s="132" t="str">
        <f>IF(I116=0,"",I86/I116*100)</f>
        <v/>
      </c>
    </row>
    <row r="87" spans="1:10" ht="36.75" customHeight="1" x14ac:dyDescent="0.2">
      <c r="A87" s="123"/>
      <c r="B87" s="128" t="s">
        <v>122</v>
      </c>
      <c r="C87" s="209" t="s">
        <v>123</v>
      </c>
      <c r="D87" s="210"/>
      <c r="E87" s="210"/>
      <c r="F87" s="135" t="s">
        <v>27</v>
      </c>
      <c r="G87" s="136"/>
      <c r="H87" s="136"/>
      <c r="I87" s="136">
        <f>'03 ÚT+CHL'!G8</f>
        <v>0</v>
      </c>
      <c r="J87" s="132" t="str">
        <f>IF(I116=0,"",I87/I116*100)</f>
        <v/>
      </c>
    </row>
    <row r="88" spans="1:10" ht="36.75" customHeight="1" x14ac:dyDescent="0.2">
      <c r="A88" s="123"/>
      <c r="B88" s="128" t="s">
        <v>124</v>
      </c>
      <c r="C88" s="209" t="s">
        <v>117</v>
      </c>
      <c r="D88" s="210"/>
      <c r="E88" s="210"/>
      <c r="F88" s="135" t="s">
        <v>27</v>
      </c>
      <c r="G88" s="136"/>
      <c r="H88" s="136"/>
      <c r="I88" s="136">
        <f>'03 ÚT+CHL'!G12</f>
        <v>0</v>
      </c>
      <c r="J88" s="132" t="str">
        <f>IF(I116=0,"",I88/I116*100)</f>
        <v/>
      </c>
    </row>
    <row r="89" spans="1:10" ht="36.75" customHeight="1" x14ac:dyDescent="0.2">
      <c r="A89" s="123"/>
      <c r="B89" s="128" t="s">
        <v>125</v>
      </c>
      <c r="C89" s="209" t="s">
        <v>115</v>
      </c>
      <c r="D89" s="210"/>
      <c r="E89" s="210"/>
      <c r="F89" s="135" t="s">
        <v>27</v>
      </c>
      <c r="G89" s="136"/>
      <c r="H89" s="136"/>
      <c r="I89" s="136">
        <f>'03 ÚT+CHL'!G42</f>
        <v>0</v>
      </c>
      <c r="J89" s="132" t="str">
        <f>IF(I116=0,"",I89/I116*100)</f>
        <v/>
      </c>
    </row>
    <row r="90" spans="1:10" ht="36.75" customHeight="1" x14ac:dyDescent="0.2">
      <c r="A90" s="123"/>
      <c r="B90" s="128" t="s">
        <v>126</v>
      </c>
      <c r="C90" s="209" t="s">
        <v>109</v>
      </c>
      <c r="D90" s="210"/>
      <c r="E90" s="210"/>
      <c r="F90" s="135" t="s">
        <v>27</v>
      </c>
      <c r="G90" s="136"/>
      <c r="H90" s="136"/>
      <c r="I90" s="136">
        <f>'03 ÚT+CHL'!G46</f>
        <v>0</v>
      </c>
      <c r="J90" s="132" t="str">
        <f>IF(I116=0,"",I90/I116*100)</f>
        <v/>
      </c>
    </row>
    <row r="91" spans="1:10" ht="36.75" customHeight="1" x14ac:dyDescent="0.2">
      <c r="A91" s="123"/>
      <c r="B91" s="128" t="s">
        <v>127</v>
      </c>
      <c r="C91" s="209" t="s">
        <v>128</v>
      </c>
      <c r="D91" s="210"/>
      <c r="E91" s="210"/>
      <c r="F91" s="135" t="s">
        <v>27</v>
      </c>
      <c r="G91" s="136"/>
      <c r="H91" s="136"/>
      <c r="I91" s="136">
        <f>'03 ÚT+CHL'!G52</f>
        <v>0</v>
      </c>
      <c r="J91" s="132" t="str">
        <f>IF(I116=0,"",I91/I116*100)</f>
        <v/>
      </c>
    </row>
    <row r="92" spans="1:10" ht="36.75" customHeight="1" x14ac:dyDescent="0.2">
      <c r="A92" s="123"/>
      <c r="B92" s="128" t="s">
        <v>129</v>
      </c>
      <c r="C92" s="209" t="s">
        <v>119</v>
      </c>
      <c r="D92" s="210"/>
      <c r="E92" s="210"/>
      <c r="F92" s="135" t="s">
        <v>27</v>
      </c>
      <c r="G92" s="136"/>
      <c r="H92" s="136"/>
      <c r="I92" s="136">
        <f>'03 ÚT+CHL'!G56</f>
        <v>0</v>
      </c>
      <c r="J92" s="132" t="str">
        <f>IF(I116=0,"",I92/I116*100)</f>
        <v/>
      </c>
    </row>
    <row r="93" spans="1:10" ht="36.75" customHeight="1" x14ac:dyDescent="0.2">
      <c r="A93" s="123"/>
      <c r="B93" s="128" t="s">
        <v>130</v>
      </c>
      <c r="C93" s="209" t="s">
        <v>121</v>
      </c>
      <c r="D93" s="210"/>
      <c r="E93" s="210"/>
      <c r="F93" s="135" t="s">
        <v>27</v>
      </c>
      <c r="G93" s="136"/>
      <c r="H93" s="136"/>
      <c r="I93" s="136">
        <f>'03 ÚT+CHL'!G73</f>
        <v>0</v>
      </c>
      <c r="J93" s="132" t="str">
        <f>IF(I116=0,"",I93/I116*100)</f>
        <v/>
      </c>
    </row>
    <row r="94" spans="1:10" ht="36.75" customHeight="1" x14ac:dyDescent="0.2">
      <c r="A94" s="123"/>
      <c r="B94" s="128" t="s">
        <v>131</v>
      </c>
      <c r="C94" s="209" t="s">
        <v>132</v>
      </c>
      <c r="D94" s="210"/>
      <c r="E94" s="210"/>
      <c r="F94" s="135" t="s">
        <v>27</v>
      </c>
      <c r="G94" s="136"/>
      <c r="H94" s="136"/>
      <c r="I94" s="136">
        <f>'01 stavební'!G235</f>
        <v>0</v>
      </c>
      <c r="J94" s="132" t="str">
        <f>IF(I116=0,"",I94/I116*100)</f>
        <v/>
      </c>
    </row>
    <row r="95" spans="1:10" ht="36.75" customHeight="1" x14ac:dyDescent="0.2">
      <c r="A95" s="123"/>
      <c r="B95" s="128" t="s">
        <v>133</v>
      </c>
      <c r="C95" s="209" t="s">
        <v>134</v>
      </c>
      <c r="D95" s="210"/>
      <c r="E95" s="210"/>
      <c r="F95" s="135" t="s">
        <v>27</v>
      </c>
      <c r="G95" s="136"/>
      <c r="H95" s="136"/>
      <c r="I95" s="136">
        <f>'01 stavební'!G262</f>
        <v>0</v>
      </c>
      <c r="J95" s="132" t="str">
        <f>IF(I116=0,"",I95/I116*100)</f>
        <v/>
      </c>
    </row>
    <row r="96" spans="1:10" ht="36.75" customHeight="1" x14ac:dyDescent="0.2">
      <c r="A96" s="123"/>
      <c r="B96" s="128" t="s">
        <v>135</v>
      </c>
      <c r="C96" s="209" t="s">
        <v>136</v>
      </c>
      <c r="D96" s="210"/>
      <c r="E96" s="210"/>
      <c r="F96" s="135" t="s">
        <v>27</v>
      </c>
      <c r="G96" s="136"/>
      <c r="H96" s="136"/>
      <c r="I96" s="136">
        <f>'01 stavební'!G284</f>
        <v>0</v>
      </c>
      <c r="J96" s="132" t="str">
        <f>IF(I116=0,"",I96/I116*100)</f>
        <v/>
      </c>
    </row>
    <row r="97" spans="1:10" ht="36.75" customHeight="1" x14ac:dyDescent="0.2">
      <c r="A97" s="123"/>
      <c r="B97" s="128" t="s">
        <v>137</v>
      </c>
      <c r="C97" s="209" t="s">
        <v>138</v>
      </c>
      <c r="D97" s="210"/>
      <c r="E97" s="210"/>
      <c r="F97" s="135" t="s">
        <v>27</v>
      </c>
      <c r="G97" s="136"/>
      <c r="H97" s="136"/>
      <c r="I97" s="136">
        <f>'01 stavební'!G307</f>
        <v>0</v>
      </c>
      <c r="J97" s="132" t="str">
        <f>IF(I116=0,"",I97/I116*100)</f>
        <v/>
      </c>
    </row>
    <row r="98" spans="1:10" ht="36.75" customHeight="1" x14ac:dyDescent="0.2">
      <c r="A98" s="123"/>
      <c r="B98" s="128" t="s">
        <v>139</v>
      </c>
      <c r="C98" s="209" t="s">
        <v>140</v>
      </c>
      <c r="D98" s="210"/>
      <c r="E98" s="210"/>
      <c r="F98" s="135" t="s">
        <v>27</v>
      </c>
      <c r="G98" s="136"/>
      <c r="H98" s="136"/>
      <c r="I98" s="136">
        <f>'01 stavební'!G320</f>
        <v>0</v>
      </c>
      <c r="J98" s="132" t="str">
        <f>IF(I116=0,"",I98/I116*100)</f>
        <v/>
      </c>
    </row>
    <row r="99" spans="1:10" ht="36.75" customHeight="1" x14ac:dyDescent="0.2">
      <c r="A99" s="123"/>
      <c r="B99" s="128" t="s">
        <v>141</v>
      </c>
      <c r="C99" s="209" t="s">
        <v>142</v>
      </c>
      <c r="D99" s="210"/>
      <c r="E99" s="210"/>
      <c r="F99" s="135" t="s">
        <v>27</v>
      </c>
      <c r="G99" s="136"/>
      <c r="H99" s="136"/>
      <c r="I99" s="136">
        <f>'01 stavební'!G326</f>
        <v>0</v>
      </c>
      <c r="J99" s="132" t="str">
        <f>IF(I116=0,"",I99/I116*100)</f>
        <v/>
      </c>
    </row>
    <row r="100" spans="1:10" ht="36.75" customHeight="1" x14ac:dyDescent="0.2">
      <c r="A100" s="123"/>
      <c r="B100" s="128" t="s">
        <v>143</v>
      </c>
      <c r="C100" s="209" t="s">
        <v>144</v>
      </c>
      <c r="D100" s="210"/>
      <c r="E100" s="210"/>
      <c r="F100" s="135" t="s">
        <v>28</v>
      </c>
      <c r="G100" s="136"/>
      <c r="H100" s="136"/>
      <c r="I100" s="136">
        <f>'05 EL'!G8</f>
        <v>0</v>
      </c>
      <c r="J100" s="132" t="str">
        <f>IF(I116=0,"",I100/I116*100)</f>
        <v/>
      </c>
    </row>
    <row r="101" spans="1:10" ht="36.75" customHeight="1" x14ac:dyDescent="0.2">
      <c r="A101" s="123"/>
      <c r="B101" s="128" t="s">
        <v>145</v>
      </c>
      <c r="C101" s="209" t="s">
        <v>146</v>
      </c>
      <c r="D101" s="210"/>
      <c r="E101" s="210"/>
      <c r="F101" s="135" t="s">
        <v>28</v>
      </c>
      <c r="G101" s="136"/>
      <c r="H101" s="136"/>
      <c r="I101" s="136">
        <f>'05 EL'!G13</f>
        <v>0</v>
      </c>
      <c r="J101" s="132" t="str">
        <f>IF(I116=0,"",I101/I116*100)</f>
        <v/>
      </c>
    </row>
    <row r="102" spans="1:10" ht="36.75" customHeight="1" x14ac:dyDescent="0.2">
      <c r="A102" s="123"/>
      <c r="B102" s="128" t="s">
        <v>147</v>
      </c>
      <c r="C102" s="209" t="s">
        <v>148</v>
      </c>
      <c r="D102" s="210"/>
      <c r="E102" s="210"/>
      <c r="F102" s="135" t="s">
        <v>28</v>
      </c>
      <c r="G102" s="136"/>
      <c r="H102" s="136"/>
      <c r="I102" s="136">
        <f>'05 EL'!G53</f>
        <v>0</v>
      </c>
      <c r="J102" s="132" t="str">
        <f>IF(I116=0,"",I102/I116*100)</f>
        <v/>
      </c>
    </row>
    <row r="103" spans="1:10" ht="36.75" customHeight="1" x14ac:dyDescent="0.2">
      <c r="A103" s="123"/>
      <c r="B103" s="128" t="s">
        <v>149</v>
      </c>
      <c r="C103" s="209" t="s">
        <v>150</v>
      </c>
      <c r="D103" s="210"/>
      <c r="E103" s="210"/>
      <c r="F103" s="135" t="s">
        <v>28</v>
      </c>
      <c r="G103" s="136"/>
      <c r="H103" s="136"/>
      <c r="I103" s="136">
        <f>'05 EL'!G44</f>
        <v>0</v>
      </c>
      <c r="J103" s="132" t="str">
        <f>IF(I116=0,"",I103/I116*100)</f>
        <v/>
      </c>
    </row>
    <row r="104" spans="1:10" ht="36.75" customHeight="1" x14ac:dyDescent="0.2">
      <c r="A104" s="123"/>
      <c r="B104" s="128" t="s">
        <v>151</v>
      </c>
      <c r="C104" s="209" t="s">
        <v>109</v>
      </c>
      <c r="D104" s="210"/>
      <c r="E104" s="210"/>
      <c r="F104" s="135" t="s">
        <v>28</v>
      </c>
      <c r="G104" s="136"/>
      <c r="H104" s="136"/>
      <c r="I104" s="136">
        <f>'04 VZT'!G8</f>
        <v>0</v>
      </c>
      <c r="J104" s="132" t="str">
        <f>IF(I116=0,"",I104/I116*100)</f>
        <v/>
      </c>
    </row>
    <row r="105" spans="1:10" ht="36.75" customHeight="1" x14ac:dyDescent="0.2">
      <c r="A105" s="123"/>
      <c r="B105" s="128" t="s">
        <v>152</v>
      </c>
      <c r="C105" s="209" t="s">
        <v>111</v>
      </c>
      <c r="D105" s="210"/>
      <c r="E105" s="210"/>
      <c r="F105" s="135" t="s">
        <v>28</v>
      </c>
      <c r="G105" s="136"/>
      <c r="H105" s="136"/>
      <c r="I105" s="136">
        <f>'04 VZT'!G27</f>
        <v>0</v>
      </c>
      <c r="J105" s="132" t="str">
        <f>IF(I116=0,"",I105/I116*100)</f>
        <v/>
      </c>
    </row>
    <row r="106" spans="1:10" ht="36.75" customHeight="1" x14ac:dyDescent="0.2">
      <c r="A106" s="123"/>
      <c r="B106" s="128" t="s">
        <v>153</v>
      </c>
      <c r="C106" s="209" t="s">
        <v>154</v>
      </c>
      <c r="D106" s="210"/>
      <c r="E106" s="210"/>
      <c r="F106" s="135" t="s">
        <v>28</v>
      </c>
      <c r="G106" s="136"/>
      <c r="H106" s="136"/>
      <c r="I106" s="136">
        <f>'04 VZT'!G30</f>
        <v>0</v>
      </c>
      <c r="J106" s="132" t="str">
        <f>IF(I116=0,"",I106/I116*100)</f>
        <v/>
      </c>
    </row>
    <row r="107" spans="1:10" ht="36.75" customHeight="1" x14ac:dyDescent="0.2">
      <c r="A107" s="123"/>
      <c r="B107" s="128" t="s">
        <v>155</v>
      </c>
      <c r="C107" s="209" t="s">
        <v>117</v>
      </c>
      <c r="D107" s="210"/>
      <c r="E107" s="210"/>
      <c r="F107" s="135" t="s">
        <v>28</v>
      </c>
      <c r="G107" s="136"/>
      <c r="H107" s="136"/>
      <c r="I107" s="136">
        <f>'04 VZT'!G32</f>
        <v>0</v>
      </c>
      <c r="J107" s="132" t="str">
        <f>IF(I116=0,"",I107/I116*100)</f>
        <v/>
      </c>
    </row>
    <row r="108" spans="1:10" ht="36.75" customHeight="1" x14ac:dyDescent="0.2">
      <c r="A108" s="123"/>
      <c r="B108" s="128" t="s">
        <v>156</v>
      </c>
      <c r="C108" s="209" t="s">
        <v>157</v>
      </c>
      <c r="D108" s="210"/>
      <c r="E108" s="210"/>
      <c r="F108" s="135" t="s">
        <v>28</v>
      </c>
      <c r="G108" s="136"/>
      <c r="H108" s="136"/>
      <c r="I108" s="136">
        <f>'04 VZT'!G73</f>
        <v>0</v>
      </c>
      <c r="J108" s="132" t="str">
        <f>IF(I116=0,"",I108/I116*100)</f>
        <v/>
      </c>
    </row>
    <row r="109" spans="1:10" ht="36.75" customHeight="1" x14ac:dyDescent="0.2">
      <c r="A109" s="123"/>
      <c r="B109" s="128" t="s">
        <v>158</v>
      </c>
      <c r="C109" s="209" t="s">
        <v>159</v>
      </c>
      <c r="D109" s="210"/>
      <c r="E109" s="210"/>
      <c r="F109" s="135" t="s">
        <v>28</v>
      </c>
      <c r="G109" s="136"/>
      <c r="H109" s="136"/>
      <c r="I109" s="136">
        <f>'04 VZT'!G91</f>
        <v>0</v>
      </c>
      <c r="J109" s="132" t="str">
        <f>IF(I116=0,"",I109/I116*100)</f>
        <v/>
      </c>
    </row>
    <row r="110" spans="1:10" ht="36.75" customHeight="1" x14ac:dyDescent="0.2">
      <c r="A110" s="123"/>
      <c r="B110" s="128" t="s">
        <v>160</v>
      </c>
      <c r="C110" s="209" t="s">
        <v>119</v>
      </c>
      <c r="D110" s="210"/>
      <c r="E110" s="210"/>
      <c r="F110" s="135" t="s">
        <v>28</v>
      </c>
      <c r="G110" s="136"/>
      <c r="H110" s="136"/>
      <c r="I110" s="136">
        <f>'04 VZT'!G95</f>
        <v>0</v>
      </c>
      <c r="J110" s="132" t="str">
        <f>IF(I116=0,"",I110/I116*100)</f>
        <v/>
      </c>
    </row>
    <row r="111" spans="1:10" ht="36.75" customHeight="1" x14ac:dyDescent="0.2">
      <c r="A111" s="123"/>
      <c r="B111" s="128" t="s">
        <v>161</v>
      </c>
      <c r="C111" s="209" t="s">
        <v>121</v>
      </c>
      <c r="D111" s="210"/>
      <c r="E111" s="210"/>
      <c r="F111" s="135" t="s">
        <v>28</v>
      </c>
      <c r="G111" s="136"/>
      <c r="H111" s="136"/>
      <c r="I111" s="136">
        <f>'04 VZT'!G105</f>
        <v>0</v>
      </c>
      <c r="J111" s="132" t="str">
        <f>IF(I116=0,"",I111/I116*100)</f>
        <v/>
      </c>
    </row>
    <row r="112" spans="1:10" ht="36.75" customHeight="1" x14ac:dyDescent="0.2">
      <c r="A112" s="123"/>
      <c r="B112" s="128" t="s">
        <v>162</v>
      </c>
      <c r="C112" s="209" t="s">
        <v>163</v>
      </c>
      <c r="D112" s="210"/>
      <c r="E112" s="210"/>
      <c r="F112" s="135" t="s">
        <v>164</v>
      </c>
      <c r="G112" s="136"/>
      <c r="H112" s="136"/>
      <c r="I112" s="136">
        <f>'01 stavební'!G346</f>
        <v>0</v>
      </c>
      <c r="J112" s="132" t="str">
        <f>IF(I116=0,"",I112/I116*100)</f>
        <v/>
      </c>
    </row>
    <row r="113" spans="1:10" ht="36.75" customHeight="1" x14ac:dyDescent="0.2">
      <c r="A113" s="123"/>
      <c r="B113" s="128" t="s">
        <v>165</v>
      </c>
      <c r="C113" s="209" t="s">
        <v>29</v>
      </c>
      <c r="D113" s="210"/>
      <c r="E113" s="210"/>
      <c r="F113" s="135" t="s">
        <v>165</v>
      </c>
      <c r="G113" s="136"/>
      <c r="H113" s="136"/>
      <c r="I113" s="136">
        <f>'06 VRN'!G8</f>
        <v>0</v>
      </c>
      <c r="J113" s="132" t="str">
        <f>IF(I116=0,"",I113/I116*100)</f>
        <v/>
      </c>
    </row>
    <row r="114" spans="1:10" ht="36.75" customHeight="1" x14ac:dyDescent="0.2">
      <c r="A114" s="123"/>
      <c r="B114" s="128" t="s">
        <v>166</v>
      </c>
      <c r="C114" s="209" t="s">
        <v>167</v>
      </c>
      <c r="D114" s="210"/>
      <c r="E114" s="210"/>
      <c r="F114" s="135" t="s">
        <v>168</v>
      </c>
      <c r="G114" s="136"/>
      <c r="H114" s="136"/>
      <c r="I114" s="136">
        <f>'06 VRN'!G11</f>
        <v>0</v>
      </c>
      <c r="J114" s="132" t="str">
        <f>IF(I116=0,"",I114/I116*100)</f>
        <v/>
      </c>
    </row>
    <row r="115" spans="1:10" ht="36.75" customHeight="1" x14ac:dyDescent="0.2">
      <c r="A115" s="123"/>
      <c r="B115" s="128" t="s">
        <v>168</v>
      </c>
      <c r="C115" s="209" t="s">
        <v>30</v>
      </c>
      <c r="D115" s="210"/>
      <c r="E115" s="210"/>
      <c r="F115" s="135" t="s">
        <v>168</v>
      </c>
      <c r="G115" s="136"/>
      <c r="H115" s="136"/>
      <c r="I115" s="136">
        <f>'06 VRN'!G13</f>
        <v>0</v>
      </c>
      <c r="J115" s="132" t="str">
        <f>IF(I116=0,"",I115/I116*100)</f>
        <v/>
      </c>
    </row>
    <row r="116" spans="1:10" ht="25.5" customHeight="1" x14ac:dyDescent="0.2">
      <c r="A116" s="124"/>
      <c r="B116" s="129" t="s">
        <v>1</v>
      </c>
      <c r="C116" s="130"/>
      <c r="D116" s="131"/>
      <c r="E116" s="131"/>
      <c r="F116" s="137"/>
      <c r="G116" s="138"/>
      <c r="H116" s="138"/>
      <c r="I116" s="138">
        <f>SUM(I70:I115)</f>
        <v>0</v>
      </c>
      <c r="J116" s="133">
        <f>SUM(J70:J115)</f>
        <v>0</v>
      </c>
    </row>
    <row r="117" spans="1:10" x14ac:dyDescent="0.2">
      <c r="F117" s="86"/>
      <c r="G117" s="86"/>
      <c r="H117" s="86"/>
      <c r="I117" s="86"/>
      <c r="J117" s="134"/>
    </row>
    <row r="118" spans="1:10" x14ac:dyDescent="0.2">
      <c r="F118" s="86"/>
      <c r="G118" s="86"/>
      <c r="H118" s="86"/>
      <c r="I118" s="86"/>
      <c r="J118" s="134"/>
    </row>
    <row r="119" spans="1:10" x14ac:dyDescent="0.2">
      <c r="F119" s="86"/>
      <c r="G119" s="86"/>
      <c r="H119" s="86"/>
      <c r="I119" s="86"/>
      <c r="J119" s="134"/>
    </row>
  </sheetData>
  <sheetProtection algorithmName="SHA-512" hashValue="xhpvN6H0sn+bT99PSJIygqsFmEW/HYofDkSzMS9askIypfZEOVb7WWROYJsvYr2TIiK+5RwNVyXiQ4T3a8t0ag==" saltValue="ZrLCBrvCcp77YfvGoHTwD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B52:E52"/>
    <mergeCell ref="B55:J55"/>
    <mergeCell ref="C44:E44"/>
    <mergeCell ref="C45:E45"/>
    <mergeCell ref="C46:E46"/>
    <mergeCell ref="C47:E47"/>
    <mergeCell ref="C48:E48"/>
    <mergeCell ref="B63:J63"/>
    <mergeCell ref="B64:J64"/>
    <mergeCell ref="C70:E70"/>
    <mergeCell ref="C71:E71"/>
    <mergeCell ref="C72:E72"/>
    <mergeCell ref="B56:J56"/>
    <mergeCell ref="B57:J57"/>
    <mergeCell ref="B58:J58"/>
    <mergeCell ref="B59:J59"/>
    <mergeCell ref="B62:J62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113:E113"/>
    <mergeCell ref="C114:E114"/>
    <mergeCell ref="C115:E115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1" t="s">
        <v>7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49" t="s">
        <v>8</v>
      </c>
      <c r="B2" s="48"/>
      <c r="C2" s="263"/>
      <c r="D2" s="263"/>
      <c r="E2" s="263"/>
      <c r="F2" s="263"/>
      <c r="G2" s="264"/>
    </row>
    <row r="3" spans="1:7" ht="24.95" customHeight="1" x14ac:dyDescent="0.2">
      <c r="A3" s="49" t="s">
        <v>9</v>
      </c>
      <c r="B3" s="48"/>
      <c r="C3" s="263"/>
      <c r="D3" s="263"/>
      <c r="E3" s="263"/>
      <c r="F3" s="263"/>
      <c r="G3" s="264"/>
    </row>
    <row r="4" spans="1:7" ht="24.95" customHeight="1" x14ac:dyDescent="0.2">
      <c r="A4" s="49" t="s">
        <v>10</v>
      </c>
      <c r="B4" s="48"/>
      <c r="C4" s="263"/>
      <c r="D4" s="263"/>
      <c r="E4" s="263"/>
      <c r="F4" s="263"/>
      <c r="G4" s="264"/>
    </row>
    <row r="5" spans="1:7" x14ac:dyDescent="0.2">
      <c r="B5" s="4"/>
      <c r="C5" s="5"/>
      <c r="D5" s="6"/>
    </row>
  </sheetData>
  <sheetProtection algorithmName="SHA-512" hashValue="3zvTGvz2iy6EWsZW8RF219ZB2WNp6BxwglgNyIEDpgMV0yyeg3nKDMdwxjv//Lo7and/UxlJdM2rIlUJ616P6Q==" saltValue="YFsUFh1T3nx2Zmp6l32uG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4"/>
  <sheetViews>
    <sheetView zoomScaleNormal="100" workbookViewId="0">
      <pane xSplit="1" topLeftCell="B1" activePane="topRight" state="frozen"/>
      <selection activeCell="A8" sqref="A8"/>
      <selection pane="topRight" activeCell="F9" sqref="F9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169</v>
      </c>
    </row>
    <row r="2" spans="1:60" ht="24.95" customHeight="1" x14ac:dyDescent="0.2">
      <c r="A2" s="140" t="s">
        <v>8</v>
      </c>
      <c r="B2" s="48" t="s">
        <v>42</v>
      </c>
      <c r="C2" s="270" t="s">
        <v>43</v>
      </c>
      <c r="D2" s="271"/>
      <c r="E2" s="271"/>
      <c r="F2" s="271"/>
      <c r="G2" s="272"/>
      <c r="AG2" t="s">
        <v>170</v>
      </c>
    </row>
    <row r="3" spans="1:60" ht="24.95" customHeight="1" x14ac:dyDescent="0.2">
      <c r="A3" s="140" t="s">
        <v>9</v>
      </c>
      <c r="B3" s="48" t="s">
        <v>57</v>
      </c>
      <c r="C3" s="270" t="s">
        <v>58</v>
      </c>
      <c r="D3" s="271"/>
      <c r="E3" s="271"/>
      <c r="F3" s="271"/>
      <c r="G3" s="272"/>
      <c r="AC3" s="121" t="s">
        <v>170</v>
      </c>
      <c r="AG3" t="s">
        <v>171</v>
      </c>
    </row>
    <row r="4" spans="1:60" ht="24.95" customHeight="1" x14ac:dyDescent="0.2">
      <c r="A4" s="141" t="s">
        <v>10</v>
      </c>
      <c r="B4" s="142" t="s">
        <v>59</v>
      </c>
      <c r="C4" s="273" t="s">
        <v>58</v>
      </c>
      <c r="D4" s="274"/>
      <c r="E4" s="274"/>
      <c r="F4" s="274"/>
      <c r="G4" s="275"/>
      <c r="AG4" t="s">
        <v>172</v>
      </c>
    </row>
    <row r="5" spans="1:60" x14ac:dyDescent="0.2">
      <c r="D5" s="10"/>
    </row>
    <row r="6" spans="1:60" ht="38.25" x14ac:dyDescent="0.2">
      <c r="A6" s="143" t="s">
        <v>173</v>
      </c>
      <c r="B6" s="145" t="s">
        <v>174</v>
      </c>
      <c r="C6" s="145" t="s">
        <v>175</v>
      </c>
      <c r="D6" s="144" t="s">
        <v>176</v>
      </c>
      <c r="E6" s="143" t="s">
        <v>177</v>
      </c>
      <c r="F6" s="204" t="s">
        <v>969</v>
      </c>
      <c r="G6" s="143" t="s">
        <v>31</v>
      </c>
      <c r="H6" s="146" t="s">
        <v>32</v>
      </c>
      <c r="I6" s="146" t="s">
        <v>178</v>
      </c>
      <c r="J6" s="146" t="s">
        <v>33</v>
      </c>
      <c r="K6" s="146" t="s">
        <v>179</v>
      </c>
      <c r="L6" s="146" t="s">
        <v>180</v>
      </c>
      <c r="M6" s="146" t="s">
        <v>181</v>
      </c>
      <c r="N6" s="146" t="s">
        <v>182</v>
      </c>
      <c r="O6" s="146" t="s">
        <v>183</v>
      </c>
      <c r="P6" s="146" t="s">
        <v>184</v>
      </c>
      <c r="Q6" s="146" t="s">
        <v>185</v>
      </c>
      <c r="R6" s="146" t="s">
        <v>186</v>
      </c>
      <c r="S6" s="146" t="s">
        <v>187</v>
      </c>
      <c r="T6" s="146" t="s">
        <v>188</v>
      </c>
      <c r="U6" s="146" t="s">
        <v>189</v>
      </c>
      <c r="V6" s="146" t="s">
        <v>190</v>
      </c>
      <c r="W6" s="146" t="s">
        <v>191</v>
      </c>
      <c r="X6" s="146" t="s">
        <v>192</v>
      </c>
      <c r="Y6" s="146" t="s">
        <v>193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194</v>
      </c>
      <c r="B8" s="167" t="s">
        <v>88</v>
      </c>
      <c r="C8" s="187" t="s">
        <v>89</v>
      </c>
      <c r="D8" s="168"/>
      <c r="E8" s="169"/>
      <c r="F8" s="170"/>
      <c r="G8" s="171">
        <f>SUMIF(AG9:AG33,"&lt;&gt;NOR",G9:G33)</f>
        <v>0</v>
      </c>
      <c r="H8" s="165"/>
      <c r="I8" s="165">
        <f>SUM(I9:I33)</f>
        <v>0</v>
      </c>
      <c r="J8" s="165"/>
      <c r="K8" s="165">
        <f>SUM(K9:K33)</f>
        <v>0</v>
      </c>
      <c r="L8" s="165"/>
      <c r="M8" s="165">
        <f>SUM(M9:M33)</f>
        <v>0</v>
      </c>
      <c r="N8" s="164"/>
      <c r="O8" s="164">
        <f>SUM(O9:O33)</f>
        <v>1.07</v>
      </c>
      <c r="P8" s="164"/>
      <c r="Q8" s="164">
        <f>SUM(Q9:Q33)</f>
        <v>0</v>
      </c>
      <c r="R8" s="165"/>
      <c r="S8" s="165"/>
      <c r="T8" s="165"/>
      <c r="U8" s="165"/>
      <c r="V8" s="165">
        <f>SUM(V9:V33)</f>
        <v>83.32</v>
      </c>
      <c r="W8" s="165"/>
      <c r="X8" s="165"/>
      <c r="Y8" s="165"/>
      <c r="AG8" t="s">
        <v>195</v>
      </c>
    </row>
    <row r="9" spans="1:60" ht="22.5" outlineLevel="1" x14ac:dyDescent="0.2">
      <c r="A9" s="173">
        <v>1</v>
      </c>
      <c r="B9" s="174" t="s">
        <v>196</v>
      </c>
      <c r="C9" s="188" t="s">
        <v>197</v>
      </c>
      <c r="D9" s="175" t="s">
        <v>198</v>
      </c>
      <c r="E9" s="176">
        <v>14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7.0899999999999999E-3</v>
      </c>
      <c r="O9" s="156">
        <f>ROUND(E9*N9,2)</f>
        <v>0.1</v>
      </c>
      <c r="P9" s="156">
        <v>0</v>
      </c>
      <c r="Q9" s="156">
        <f>ROUND(E9*P9,2)</f>
        <v>0</v>
      </c>
      <c r="R9" s="157"/>
      <c r="S9" s="157" t="s">
        <v>199</v>
      </c>
      <c r="T9" s="157" t="s">
        <v>199</v>
      </c>
      <c r="U9" s="157">
        <v>0.99999000000000005</v>
      </c>
      <c r="V9" s="157">
        <f>ROUND(E9*U9,2)</f>
        <v>14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203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204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189" t="s">
        <v>205</v>
      </c>
      <c r="D11" s="159"/>
      <c r="E11" s="160"/>
      <c r="F11" s="161"/>
      <c r="G11" s="16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204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45" outlineLevel="3" x14ac:dyDescent="0.2">
      <c r="A12" s="154"/>
      <c r="B12" s="155"/>
      <c r="C12" s="267" t="s">
        <v>206</v>
      </c>
      <c r="D12" s="268"/>
      <c r="E12" s="268"/>
      <c r="F12" s="268"/>
      <c r="G12" s="268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204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79" t="str">
        <f>C12</f>
        <v>Vyvrtání otvorů (10 ks/m zdi), vyčištění vrtu od hrubých nečistot, osazení pakrů, smíchání obou komponent injektážní hmoty, nízkotlaká injektáž do 10 bar (spotřeba 0,15 kg/m a cm tloušťky zdiva). Včetně dodávky dvousložkové krystalické injektážní hmoty na bázi silikonátů a esterů. Aplikace injektážním zařízením.</v>
      </c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67" t="s">
        <v>207</v>
      </c>
      <c r="D13" s="268"/>
      <c r="E13" s="268"/>
      <c r="F13" s="268"/>
      <c r="G13" s="268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67" t="s">
        <v>208</v>
      </c>
      <c r="D14" s="268"/>
      <c r="E14" s="268"/>
      <c r="F14" s="268"/>
      <c r="G14" s="268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91" t="s">
        <v>209</v>
      </c>
      <c r="D15" s="162"/>
      <c r="E15" s="163">
        <v>13.88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210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1" t="s">
        <v>211</v>
      </c>
      <c r="D16" s="162"/>
      <c r="E16" s="163">
        <v>0.12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210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2</v>
      </c>
      <c r="B17" s="174" t="s">
        <v>212</v>
      </c>
      <c r="C17" s="188" t="s">
        <v>213</v>
      </c>
      <c r="D17" s="175" t="s">
        <v>198</v>
      </c>
      <c r="E17" s="176">
        <v>16.2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1.1809999999999999E-2</v>
      </c>
      <c r="O17" s="156">
        <f>ROUND(E17*N17,2)</f>
        <v>0.19</v>
      </c>
      <c r="P17" s="156">
        <v>0</v>
      </c>
      <c r="Q17" s="156">
        <f>ROUND(E17*P17,2)</f>
        <v>0</v>
      </c>
      <c r="R17" s="157"/>
      <c r="S17" s="157" t="s">
        <v>199</v>
      </c>
      <c r="T17" s="157" t="s">
        <v>199</v>
      </c>
      <c r="U17" s="157">
        <v>1.03999</v>
      </c>
      <c r="V17" s="157">
        <f>ROUND(E17*U17,2)</f>
        <v>16.850000000000001</v>
      </c>
      <c r="W17" s="157"/>
      <c r="X17" s="157" t="s">
        <v>200</v>
      </c>
      <c r="Y17" s="157" t="s">
        <v>201</v>
      </c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65" t="s">
        <v>203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89" t="s">
        <v>205</v>
      </c>
      <c r="D19" s="159"/>
      <c r="E19" s="160"/>
      <c r="F19" s="161"/>
      <c r="G19" s="161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3" x14ac:dyDescent="0.2">
      <c r="A20" s="154"/>
      <c r="B20" s="155"/>
      <c r="C20" s="267" t="s">
        <v>206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79" t="str">
        <f>C20</f>
        <v>Vyvrtání otvorů (10 ks/m zdi), vyčištění vrtu od hrubých nečistot, osazení pakrů, smíchání obou komponent injektážní hmoty, nízkotlaká injektáž do 10 bar (spotřeba 0,15 kg/m a cm tloušťky zdiva). Včetně dodávky dvousložkové krystalické injektážní hmoty na bázi silikonátů a esterů. Aplikace injektážním zařízením.</v>
      </c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7" t="s">
        <v>207</v>
      </c>
      <c r="D21" s="268"/>
      <c r="E21" s="268"/>
      <c r="F21" s="268"/>
      <c r="G21" s="268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67" t="s">
        <v>208</v>
      </c>
      <c r="D22" s="268"/>
      <c r="E22" s="268"/>
      <c r="F22" s="268"/>
      <c r="G22" s="26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91" t="s">
        <v>214</v>
      </c>
      <c r="D23" s="162"/>
      <c r="E23" s="163">
        <v>16.2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210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3">
        <v>3</v>
      </c>
      <c r="B24" s="174" t="s">
        <v>215</v>
      </c>
      <c r="C24" s="188" t="s">
        <v>216</v>
      </c>
      <c r="D24" s="175" t="s">
        <v>198</v>
      </c>
      <c r="E24" s="176">
        <v>49.5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1.575E-2</v>
      </c>
      <c r="O24" s="156">
        <f>ROUND(E24*N24,2)</f>
        <v>0.78</v>
      </c>
      <c r="P24" s="156">
        <v>0</v>
      </c>
      <c r="Q24" s="156">
        <f>ROUND(E24*P24,2)</f>
        <v>0</v>
      </c>
      <c r="R24" s="157"/>
      <c r="S24" s="157" t="s">
        <v>199</v>
      </c>
      <c r="T24" s="157" t="s">
        <v>199</v>
      </c>
      <c r="U24" s="157">
        <v>1.05999</v>
      </c>
      <c r="V24" s="157">
        <f>ROUND(E24*U24,2)</f>
        <v>52.47</v>
      </c>
      <c r="W24" s="157"/>
      <c r="X24" s="157" t="s">
        <v>200</v>
      </c>
      <c r="Y24" s="157" t="s">
        <v>201</v>
      </c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5" t="s">
        <v>203</v>
      </c>
      <c r="D25" s="266"/>
      <c r="E25" s="266"/>
      <c r="F25" s="266"/>
      <c r="G25" s="266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9" t="s">
        <v>205</v>
      </c>
      <c r="D26" s="159"/>
      <c r="E26" s="160"/>
      <c r="F26" s="161"/>
      <c r="G26" s="161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45" outlineLevel="3" x14ac:dyDescent="0.2">
      <c r="A27" s="154"/>
      <c r="B27" s="155"/>
      <c r="C27" s="267" t="s">
        <v>217</v>
      </c>
      <c r="D27" s="268"/>
      <c r="E27" s="268"/>
      <c r="F27" s="268"/>
      <c r="G27" s="268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9" t="str">
        <f>C27</f>
        <v>Vyvrtání otvorů (10 ks/m zdi), vyčištění vrtu od hrubých nečistot, osazení pakrů, smíchání obou komponent injektážní hmoty, nízkotlaká injektáž do 10 bar (spotřeba 15l látky/m2 půdorysné plochy zdiva), dodávka dvousložkové krystalické injektážní hmoty na bázi silikonátů a esterů. Aplikace injektážním zařízením</v>
      </c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67" t="s">
        <v>207</v>
      </c>
      <c r="D28" s="268"/>
      <c r="E28" s="268"/>
      <c r="F28" s="268"/>
      <c r="G28" s="26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67" t="s">
        <v>208</v>
      </c>
      <c r="D29" s="268"/>
      <c r="E29" s="268"/>
      <c r="F29" s="268"/>
      <c r="G29" s="268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91" t="s">
        <v>218</v>
      </c>
      <c r="D30" s="162"/>
      <c r="E30" s="163">
        <v>28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210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1" t="s">
        <v>219</v>
      </c>
      <c r="D31" s="162"/>
      <c r="E31" s="163">
        <v>6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210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3" x14ac:dyDescent="0.2">
      <c r="A32" s="154"/>
      <c r="B32" s="155"/>
      <c r="C32" s="191" t="s">
        <v>220</v>
      </c>
      <c r="D32" s="162"/>
      <c r="E32" s="163">
        <v>15.45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210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191" t="s">
        <v>221</v>
      </c>
      <c r="D33" s="162"/>
      <c r="E33" s="163">
        <v>0.05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210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6" t="s">
        <v>194</v>
      </c>
      <c r="B34" s="167" t="s">
        <v>90</v>
      </c>
      <c r="C34" s="187" t="s">
        <v>91</v>
      </c>
      <c r="D34" s="168"/>
      <c r="E34" s="169"/>
      <c r="F34" s="170"/>
      <c r="G34" s="171">
        <f>SUMIF(AG35:AG49,"&lt;&gt;NOR",G35:G49)</f>
        <v>0</v>
      </c>
      <c r="H34" s="165"/>
      <c r="I34" s="165">
        <f>SUM(I35:I49)</f>
        <v>0</v>
      </c>
      <c r="J34" s="165"/>
      <c r="K34" s="165">
        <f>SUM(K35:K49)</f>
        <v>0</v>
      </c>
      <c r="L34" s="165"/>
      <c r="M34" s="165">
        <f>SUM(M35:M49)</f>
        <v>0</v>
      </c>
      <c r="N34" s="164"/>
      <c r="O34" s="164">
        <f>SUM(O35:O49)</f>
        <v>2.31</v>
      </c>
      <c r="P34" s="164"/>
      <c r="Q34" s="164">
        <f>SUM(Q35:Q49)</f>
        <v>0</v>
      </c>
      <c r="R34" s="165"/>
      <c r="S34" s="165"/>
      <c r="T34" s="165"/>
      <c r="U34" s="165"/>
      <c r="V34" s="165">
        <f>SUM(V35:V49)</f>
        <v>25.39</v>
      </c>
      <c r="W34" s="165"/>
      <c r="X34" s="165"/>
      <c r="Y34" s="165"/>
      <c r="AG34" t="s">
        <v>195</v>
      </c>
    </row>
    <row r="35" spans="1:60" ht="22.5" outlineLevel="1" x14ac:dyDescent="0.2">
      <c r="A35" s="173">
        <v>4</v>
      </c>
      <c r="B35" s="174" t="s">
        <v>222</v>
      </c>
      <c r="C35" s="188" t="s">
        <v>223</v>
      </c>
      <c r="D35" s="175" t="s">
        <v>224</v>
      </c>
      <c r="E35" s="176">
        <v>3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1.2019999999999999E-2</v>
      </c>
      <c r="O35" s="156">
        <f>ROUND(E35*N35,2)</f>
        <v>0.04</v>
      </c>
      <c r="P35" s="156">
        <v>0</v>
      </c>
      <c r="Q35" s="156">
        <f>ROUND(E35*P35,2)</f>
        <v>0</v>
      </c>
      <c r="R35" s="157"/>
      <c r="S35" s="157" t="s">
        <v>199</v>
      </c>
      <c r="T35" s="157" t="s">
        <v>199</v>
      </c>
      <c r="U35" s="157">
        <v>0.26162999999999997</v>
      </c>
      <c r="V35" s="157">
        <f>ROUND(E35*U35,2)</f>
        <v>0.78</v>
      </c>
      <c r="W35" s="157"/>
      <c r="X35" s="157" t="s">
        <v>200</v>
      </c>
      <c r="Y35" s="157" t="s">
        <v>201</v>
      </c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1" t="s">
        <v>225</v>
      </c>
      <c r="D36" s="162"/>
      <c r="E36" s="163">
        <v>3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210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5</v>
      </c>
      <c r="B37" s="174" t="s">
        <v>226</v>
      </c>
      <c r="C37" s="188" t="s">
        <v>227</v>
      </c>
      <c r="D37" s="175" t="s">
        <v>224</v>
      </c>
      <c r="E37" s="176">
        <v>4</v>
      </c>
      <c r="F37" s="177"/>
      <c r="G37" s="178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2.2849999999999999E-2</v>
      </c>
      <c r="O37" s="156">
        <f>ROUND(E37*N37,2)</f>
        <v>0.09</v>
      </c>
      <c r="P37" s="156">
        <v>0</v>
      </c>
      <c r="Q37" s="156">
        <f>ROUND(E37*P37,2)</f>
        <v>0</v>
      </c>
      <c r="R37" s="157"/>
      <c r="S37" s="157" t="s">
        <v>199</v>
      </c>
      <c r="T37" s="157" t="s">
        <v>199</v>
      </c>
      <c r="U37" s="157">
        <v>0.36220000000000002</v>
      </c>
      <c r="V37" s="157">
        <f>ROUND(E37*U37,2)</f>
        <v>1.45</v>
      </c>
      <c r="W37" s="157"/>
      <c r="X37" s="157" t="s">
        <v>200</v>
      </c>
      <c r="Y37" s="157" t="s">
        <v>201</v>
      </c>
      <c r="Z37" s="147"/>
      <c r="AA37" s="147"/>
      <c r="AB37" s="147"/>
      <c r="AC37" s="147"/>
      <c r="AD37" s="147"/>
      <c r="AE37" s="147"/>
      <c r="AF37" s="147"/>
      <c r="AG37" s="147" t="s">
        <v>202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91" t="s">
        <v>228</v>
      </c>
      <c r="D38" s="162"/>
      <c r="E38" s="163">
        <v>4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210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3">
        <v>6</v>
      </c>
      <c r="B39" s="174" t="s">
        <v>229</v>
      </c>
      <c r="C39" s="188" t="s">
        <v>230</v>
      </c>
      <c r="D39" s="175" t="s">
        <v>231</v>
      </c>
      <c r="E39" s="176">
        <v>0.04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1.6563600000000001</v>
      </c>
      <c r="O39" s="156">
        <f>ROUND(E39*N39,2)</f>
        <v>7.0000000000000007E-2</v>
      </c>
      <c r="P39" s="156">
        <v>0</v>
      </c>
      <c r="Q39" s="156">
        <f>ROUND(E39*P39,2)</f>
        <v>0</v>
      </c>
      <c r="R39" s="157"/>
      <c r="S39" s="157" t="s">
        <v>199</v>
      </c>
      <c r="T39" s="157" t="s">
        <v>199</v>
      </c>
      <c r="U39" s="157">
        <v>4.8926999999999996</v>
      </c>
      <c r="V39" s="157">
        <f>ROUND(E39*U39,2)</f>
        <v>0.2</v>
      </c>
      <c r="W39" s="157"/>
      <c r="X39" s="157" t="s">
        <v>200</v>
      </c>
      <c r="Y39" s="157" t="s">
        <v>201</v>
      </c>
      <c r="Z39" s="147"/>
      <c r="AA39" s="147"/>
      <c r="AB39" s="147"/>
      <c r="AC39" s="147"/>
      <c r="AD39" s="147"/>
      <c r="AE39" s="147"/>
      <c r="AF39" s="147"/>
      <c r="AG39" s="147" t="s">
        <v>202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91" t="s">
        <v>232</v>
      </c>
      <c r="D40" s="162"/>
      <c r="E40" s="163">
        <v>4.0500000000000001E-2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210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91" t="s">
        <v>233</v>
      </c>
      <c r="D41" s="162"/>
      <c r="E41" s="163">
        <v>-5.0000000000000001E-4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210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7</v>
      </c>
      <c r="B42" s="174" t="s">
        <v>234</v>
      </c>
      <c r="C42" s="188" t="s">
        <v>235</v>
      </c>
      <c r="D42" s="175" t="s">
        <v>236</v>
      </c>
      <c r="E42" s="176">
        <v>56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3.7670000000000002E-2</v>
      </c>
      <c r="O42" s="156">
        <f>ROUND(E42*N42,2)</f>
        <v>2.11</v>
      </c>
      <c r="P42" s="156">
        <v>0</v>
      </c>
      <c r="Q42" s="156">
        <f>ROUND(E42*P42,2)</f>
        <v>0</v>
      </c>
      <c r="R42" s="157"/>
      <c r="S42" s="157" t="s">
        <v>237</v>
      </c>
      <c r="T42" s="157" t="s">
        <v>238</v>
      </c>
      <c r="U42" s="157">
        <v>0.41</v>
      </c>
      <c r="V42" s="157">
        <f>ROUND(E42*U42,2)</f>
        <v>22.96</v>
      </c>
      <c r="W42" s="157"/>
      <c r="X42" s="157" t="s">
        <v>200</v>
      </c>
      <c r="Y42" s="157" t="s">
        <v>201</v>
      </c>
      <c r="Z42" s="147"/>
      <c r="AA42" s="147"/>
      <c r="AB42" s="147"/>
      <c r="AC42" s="147"/>
      <c r="AD42" s="147"/>
      <c r="AE42" s="147"/>
      <c r="AF42" s="147"/>
      <c r="AG42" s="147" t="s">
        <v>202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1" t="s">
        <v>239</v>
      </c>
      <c r="D43" s="162"/>
      <c r="E43" s="163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210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3" x14ac:dyDescent="0.2">
      <c r="A44" s="154"/>
      <c r="B44" s="155"/>
      <c r="C44" s="191" t="s">
        <v>240</v>
      </c>
      <c r="D44" s="162"/>
      <c r="E44" s="163">
        <v>7.8819999999999997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210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33.75" outlineLevel="3" x14ac:dyDescent="0.2">
      <c r="A45" s="154"/>
      <c r="B45" s="155"/>
      <c r="C45" s="191" t="s">
        <v>241</v>
      </c>
      <c r="D45" s="162"/>
      <c r="E45" s="163">
        <v>19.289000000000001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210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1" t="s">
        <v>242</v>
      </c>
      <c r="D46" s="162"/>
      <c r="E46" s="163">
        <v>7.5365000000000002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210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3" x14ac:dyDescent="0.2">
      <c r="A47" s="154"/>
      <c r="B47" s="155"/>
      <c r="C47" s="191" t="s">
        <v>243</v>
      </c>
      <c r="D47" s="162"/>
      <c r="E47" s="163">
        <v>7.8819999999999997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210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3" x14ac:dyDescent="0.2">
      <c r="A48" s="154"/>
      <c r="B48" s="155"/>
      <c r="C48" s="191" t="s">
        <v>244</v>
      </c>
      <c r="D48" s="162"/>
      <c r="E48" s="163">
        <v>13.657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210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1" t="s">
        <v>245</v>
      </c>
      <c r="D49" s="162"/>
      <c r="E49" s="163">
        <v>-0.2465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210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6" t="s">
        <v>194</v>
      </c>
      <c r="B50" s="167" t="s">
        <v>92</v>
      </c>
      <c r="C50" s="187" t="s">
        <v>93</v>
      </c>
      <c r="D50" s="168"/>
      <c r="E50" s="169"/>
      <c r="F50" s="170"/>
      <c r="G50" s="171">
        <f>SUMIF(AG51:AG117,"&lt;&gt;NOR",G51:G117)</f>
        <v>0</v>
      </c>
      <c r="H50" s="165"/>
      <c r="I50" s="165">
        <f>SUM(I51:I117)</f>
        <v>0</v>
      </c>
      <c r="J50" s="165"/>
      <c r="K50" s="165">
        <f>SUM(K51:K117)</f>
        <v>0</v>
      </c>
      <c r="L50" s="165"/>
      <c r="M50" s="165">
        <f>SUM(M51:M117)</f>
        <v>0</v>
      </c>
      <c r="N50" s="164"/>
      <c r="O50" s="164">
        <f>SUM(O51:O117)</f>
        <v>4.84</v>
      </c>
      <c r="P50" s="164"/>
      <c r="Q50" s="164">
        <f>SUM(Q51:Q117)</f>
        <v>0</v>
      </c>
      <c r="R50" s="165"/>
      <c r="S50" s="165"/>
      <c r="T50" s="165"/>
      <c r="U50" s="165"/>
      <c r="V50" s="165">
        <f>SUM(V51:V117)</f>
        <v>153.35999999999999</v>
      </c>
      <c r="W50" s="165"/>
      <c r="X50" s="165"/>
      <c r="Y50" s="165"/>
      <c r="AG50" t="s">
        <v>195</v>
      </c>
    </row>
    <row r="51" spans="1:60" outlineLevel="1" x14ac:dyDescent="0.2">
      <c r="A51" s="173">
        <v>8</v>
      </c>
      <c r="B51" s="174" t="s">
        <v>246</v>
      </c>
      <c r="C51" s="188" t="s">
        <v>247</v>
      </c>
      <c r="D51" s="175" t="s">
        <v>236</v>
      </c>
      <c r="E51" s="176">
        <v>9.3000000000000007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5.1159999999999997E-2</v>
      </c>
      <c r="O51" s="156">
        <f>ROUND(E51*N51,2)</f>
        <v>0.48</v>
      </c>
      <c r="P51" s="156">
        <v>0</v>
      </c>
      <c r="Q51" s="156">
        <f>ROUND(E51*P51,2)</f>
        <v>0</v>
      </c>
      <c r="R51" s="157"/>
      <c r="S51" s="157" t="s">
        <v>237</v>
      </c>
      <c r="T51" s="157" t="s">
        <v>238</v>
      </c>
      <c r="U51" s="157">
        <v>0.94799999999999995</v>
      </c>
      <c r="V51" s="157">
        <f>ROUND(E51*U51,2)</f>
        <v>8.82</v>
      </c>
      <c r="W51" s="157"/>
      <c r="X51" s="157" t="s">
        <v>200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1" t="s">
        <v>248</v>
      </c>
      <c r="D52" s="162"/>
      <c r="E52" s="163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210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1" t="s">
        <v>249</v>
      </c>
      <c r="D53" s="162"/>
      <c r="E53" s="163">
        <v>6.39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210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1" t="s">
        <v>250</v>
      </c>
      <c r="D54" s="162"/>
      <c r="E54" s="163">
        <v>2.88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210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91" t="s">
        <v>251</v>
      </c>
      <c r="D55" s="162"/>
      <c r="E55" s="163">
        <v>0.03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210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9</v>
      </c>
      <c r="B56" s="174" t="s">
        <v>252</v>
      </c>
      <c r="C56" s="188" t="s">
        <v>253</v>
      </c>
      <c r="D56" s="175" t="s">
        <v>236</v>
      </c>
      <c r="E56" s="176">
        <v>50.5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5.7800000000000004E-3</v>
      </c>
      <c r="O56" s="156">
        <f>ROUND(E56*N56,2)</f>
        <v>0.28999999999999998</v>
      </c>
      <c r="P56" s="156">
        <v>0</v>
      </c>
      <c r="Q56" s="156">
        <f>ROUND(E56*P56,2)</f>
        <v>0</v>
      </c>
      <c r="R56" s="157"/>
      <c r="S56" s="157" t="s">
        <v>237</v>
      </c>
      <c r="T56" s="157" t="s">
        <v>238</v>
      </c>
      <c r="U56" s="157">
        <v>0.24</v>
      </c>
      <c r="V56" s="157">
        <f>ROUND(E56*U56,2)</f>
        <v>12.12</v>
      </c>
      <c r="W56" s="157"/>
      <c r="X56" s="157" t="s">
        <v>200</v>
      </c>
      <c r="Y56" s="157" t="s">
        <v>201</v>
      </c>
      <c r="Z56" s="147"/>
      <c r="AA56" s="147"/>
      <c r="AB56" s="147"/>
      <c r="AC56" s="147"/>
      <c r="AD56" s="147"/>
      <c r="AE56" s="147"/>
      <c r="AF56" s="147"/>
      <c r="AG56" s="147" t="s">
        <v>202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65" t="s">
        <v>254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91" t="s">
        <v>255</v>
      </c>
      <c r="D58" s="162"/>
      <c r="E58" s="163">
        <v>16.428000000000001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210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1" t="s">
        <v>249</v>
      </c>
      <c r="D59" s="162"/>
      <c r="E59" s="163">
        <v>6.39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210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1" t="s">
        <v>256</v>
      </c>
      <c r="D60" s="162"/>
      <c r="E60" s="163">
        <v>9.5739999999999998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210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191" t="s">
        <v>257</v>
      </c>
      <c r="D61" s="162"/>
      <c r="E61" s="163">
        <v>18.059999999999999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210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1" t="s">
        <v>258</v>
      </c>
      <c r="D62" s="162"/>
      <c r="E62" s="163">
        <v>4.8000000000000001E-2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210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10</v>
      </c>
      <c r="B63" s="174" t="s">
        <v>259</v>
      </c>
      <c r="C63" s="188" t="s">
        <v>260</v>
      </c>
      <c r="D63" s="175" t="s">
        <v>236</v>
      </c>
      <c r="E63" s="176">
        <v>56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199</v>
      </c>
      <c r="T63" s="157" t="s">
        <v>199</v>
      </c>
      <c r="U63" s="157">
        <v>0.38</v>
      </c>
      <c r="V63" s="157">
        <f>ROUND(E63*U63,2)</f>
        <v>21.28</v>
      </c>
      <c r="W63" s="157"/>
      <c r="X63" s="157" t="s">
        <v>200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202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1" t="s">
        <v>261</v>
      </c>
      <c r="D64" s="162"/>
      <c r="E64" s="163">
        <v>56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210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11</v>
      </c>
      <c r="B65" s="174" t="s">
        <v>262</v>
      </c>
      <c r="C65" s="188" t="s">
        <v>263</v>
      </c>
      <c r="D65" s="175" t="s">
        <v>236</v>
      </c>
      <c r="E65" s="176">
        <v>58.4</v>
      </c>
      <c r="F65" s="177"/>
      <c r="G65" s="178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1.47E-2</v>
      </c>
      <c r="O65" s="156">
        <f>ROUND(E65*N65,2)</f>
        <v>0.86</v>
      </c>
      <c r="P65" s="156">
        <v>0</v>
      </c>
      <c r="Q65" s="156">
        <f>ROUND(E65*P65,2)</f>
        <v>0</v>
      </c>
      <c r="R65" s="157"/>
      <c r="S65" s="157" t="s">
        <v>199</v>
      </c>
      <c r="T65" s="157" t="s">
        <v>199</v>
      </c>
      <c r="U65" s="157">
        <v>0.36</v>
      </c>
      <c r="V65" s="157">
        <f>ROUND(E65*U65,2)</f>
        <v>21.02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202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91" t="s">
        <v>264</v>
      </c>
      <c r="D66" s="162"/>
      <c r="E66" s="163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210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1" t="s">
        <v>265</v>
      </c>
      <c r="D67" s="162"/>
      <c r="E67" s="163">
        <v>9.2234999999999996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210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1" t="s">
        <v>266</v>
      </c>
      <c r="D68" s="162"/>
      <c r="E68" s="163">
        <v>7.2735000000000003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210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1" t="s">
        <v>267</v>
      </c>
      <c r="D69" s="162"/>
      <c r="E69" s="163">
        <v>6.8834999999999997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210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1" t="s">
        <v>268</v>
      </c>
      <c r="D70" s="162"/>
      <c r="E70" s="163">
        <v>8.1509999999999998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210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1" t="s">
        <v>269</v>
      </c>
      <c r="D71" s="162"/>
      <c r="E71" s="163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210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1" t="s">
        <v>270</v>
      </c>
      <c r="D72" s="162"/>
      <c r="E72" s="163">
        <v>1.976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210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1" t="s">
        <v>271</v>
      </c>
      <c r="D73" s="162"/>
      <c r="E73" s="163">
        <v>10.9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210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1" t="s">
        <v>272</v>
      </c>
      <c r="D74" s="162"/>
      <c r="E74" s="163">
        <v>4.4320000000000004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210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1" t="s">
        <v>273</v>
      </c>
      <c r="D75" s="162"/>
      <c r="E75" s="163">
        <v>2.952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210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1" t="s">
        <v>274</v>
      </c>
      <c r="D76" s="162"/>
      <c r="E76" s="163">
        <v>6.6319999999999997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210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1" t="s">
        <v>275</v>
      </c>
      <c r="D77" s="162"/>
      <c r="E77" s="163">
        <v>-2.35E-2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210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12</v>
      </c>
      <c r="B78" s="174" t="s">
        <v>276</v>
      </c>
      <c r="C78" s="188" t="s">
        <v>277</v>
      </c>
      <c r="D78" s="175" t="s">
        <v>236</v>
      </c>
      <c r="E78" s="176">
        <v>79</v>
      </c>
      <c r="F78" s="177"/>
      <c r="G78" s="178">
        <f>ROUND(E78*F78,2)</f>
        <v>0</v>
      </c>
      <c r="H78" s="158"/>
      <c r="I78" s="157">
        <f>ROUND(E78*H78,2)</f>
        <v>0</v>
      </c>
      <c r="J78" s="158"/>
      <c r="K78" s="157">
        <f>ROUND(E78*J78,2)</f>
        <v>0</v>
      </c>
      <c r="L78" s="157">
        <v>21</v>
      </c>
      <c r="M78" s="157">
        <f>G78*(1+L78/100)</f>
        <v>0</v>
      </c>
      <c r="N78" s="156">
        <v>6.3E-3</v>
      </c>
      <c r="O78" s="156">
        <f>ROUND(E78*N78,2)</f>
        <v>0.5</v>
      </c>
      <c r="P78" s="156">
        <v>0</v>
      </c>
      <c r="Q78" s="156">
        <f>ROUND(E78*P78,2)</f>
        <v>0</v>
      </c>
      <c r="R78" s="157"/>
      <c r="S78" s="157" t="s">
        <v>199</v>
      </c>
      <c r="T78" s="157" t="s">
        <v>199</v>
      </c>
      <c r="U78" s="157">
        <v>0.104</v>
      </c>
      <c r="V78" s="157">
        <f>ROUND(E78*U78,2)</f>
        <v>8.2200000000000006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202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2" x14ac:dyDescent="0.2">
      <c r="A79" s="154"/>
      <c r="B79" s="155"/>
      <c r="C79" s="191" t="s">
        <v>278</v>
      </c>
      <c r="D79" s="162"/>
      <c r="E79" s="163">
        <v>15.763999999999999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210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3" x14ac:dyDescent="0.2">
      <c r="A80" s="154"/>
      <c r="B80" s="155"/>
      <c r="C80" s="191" t="s">
        <v>279</v>
      </c>
      <c r="D80" s="162"/>
      <c r="E80" s="163">
        <v>43.843000000000004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210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1" t="s">
        <v>280</v>
      </c>
      <c r="D81" s="162"/>
      <c r="E81" s="163">
        <v>15.073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210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3" x14ac:dyDescent="0.2">
      <c r="A82" s="154"/>
      <c r="B82" s="155"/>
      <c r="C82" s="191" t="s">
        <v>281</v>
      </c>
      <c r="D82" s="162"/>
      <c r="E82" s="163">
        <v>17.424499999999998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210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91" t="s">
        <v>282</v>
      </c>
      <c r="D83" s="162"/>
      <c r="E83" s="163">
        <v>29.9465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210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1" t="s">
        <v>283</v>
      </c>
      <c r="D84" s="162"/>
      <c r="E84" s="163">
        <v>-12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210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1" t="s">
        <v>284</v>
      </c>
      <c r="D85" s="162"/>
      <c r="E85" s="163">
        <v>-5.0999999999999997E-2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210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3" x14ac:dyDescent="0.2">
      <c r="A86" s="154"/>
      <c r="B86" s="155"/>
      <c r="C86" s="191" t="s">
        <v>285</v>
      </c>
      <c r="D86" s="162"/>
      <c r="E86" s="163">
        <v>-31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210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3">
        <v>13</v>
      </c>
      <c r="B87" s="174" t="s">
        <v>286</v>
      </c>
      <c r="C87" s="188" t="s">
        <v>287</v>
      </c>
      <c r="D87" s="175" t="s">
        <v>236</v>
      </c>
      <c r="E87" s="176">
        <v>79</v>
      </c>
      <c r="F87" s="177"/>
      <c r="G87" s="178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1.6799999999999999E-2</v>
      </c>
      <c r="O87" s="156">
        <f>ROUND(E87*N87,2)</f>
        <v>1.33</v>
      </c>
      <c r="P87" s="156">
        <v>0</v>
      </c>
      <c r="Q87" s="156">
        <f>ROUND(E87*P87,2)</f>
        <v>0</v>
      </c>
      <c r="R87" s="157"/>
      <c r="S87" s="157" t="s">
        <v>199</v>
      </c>
      <c r="T87" s="157" t="s">
        <v>199</v>
      </c>
      <c r="U87" s="157">
        <v>0.39500000000000002</v>
      </c>
      <c r="V87" s="157">
        <f>ROUND(E87*U87,2)</f>
        <v>31.21</v>
      </c>
      <c r="W87" s="157"/>
      <c r="X87" s="157" t="s">
        <v>200</v>
      </c>
      <c r="Y87" s="157" t="s">
        <v>201</v>
      </c>
      <c r="Z87" s="147"/>
      <c r="AA87" s="147"/>
      <c r="AB87" s="147"/>
      <c r="AC87" s="147"/>
      <c r="AD87" s="147"/>
      <c r="AE87" s="147"/>
      <c r="AF87" s="147"/>
      <c r="AG87" s="147" t="s">
        <v>202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265" t="s">
        <v>288</v>
      </c>
      <c r="D88" s="266"/>
      <c r="E88" s="266"/>
      <c r="F88" s="266"/>
      <c r="G88" s="266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204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91" t="s">
        <v>289</v>
      </c>
      <c r="D89" s="162"/>
      <c r="E89" s="163">
        <v>79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210</v>
      </c>
      <c r="AH89" s="147">
        <v>5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14</v>
      </c>
      <c r="B90" s="174" t="s">
        <v>290</v>
      </c>
      <c r="C90" s="188" t="s">
        <v>291</v>
      </c>
      <c r="D90" s="175" t="s">
        <v>236</v>
      </c>
      <c r="E90" s="176">
        <v>38.5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5.2500000000000003E-3</v>
      </c>
      <c r="O90" s="156">
        <f>ROUND(E90*N90,2)</f>
        <v>0.2</v>
      </c>
      <c r="P90" s="156">
        <v>0</v>
      </c>
      <c r="Q90" s="156">
        <f>ROUND(E90*P90,2)</f>
        <v>0</v>
      </c>
      <c r="R90" s="157"/>
      <c r="S90" s="157" t="s">
        <v>199</v>
      </c>
      <c r="T90" s="157" t="s">
        <v>199</v>
      </c>
      <c r="U90" s="157">
        <v>8.1000000000000003E-2</v>
      </c>
      <c r="V90" s="157">
        <f>ROUND(E90*U90,2)</f>
        <v>3.12</v>
      </c>
      <c r="W90" s="157"/>
      <c r="X90" s="157" t="s">
        <v>200</v>
      </c>
      <c r="Y90" s="157" t="s">
        <v>292</v>
      </c>
      <c r="Z90" s="147"/>
      <c r="AA90" s="147"/>
      <c r="AB90" s="147"/>
      <c r="AC90" s="147"/>
      <c r="AD90" s="147"/>
      <c r="AE90" s="147"/>
      <c r="AF90" s="147"/>
      <c r="AG90" s="147" t="s">
        <v>202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1" t="s">
        <v>293</v>
      </c>
      <c r="D91" s="162"/>
      <c r="E91" s="163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210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91" t="s">
        <v>264</v>
      </c>
      <c r="D92" s="162"/>
      <c r="E92" s="163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210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1" t="s">
        <v>294</v>
      </c>
      <c r="D93" s="162"/>
      <c r="E93" s="163">
        <v>7.3315000000000001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210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91" t="s">
        <v>295</v>
      </c>
      <c r="D94" s="162"/>
      <c r="E94" s="163">
        <v>5.7815000000000003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210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91" t="s">
        <v>296</v>
      </c>
      <c r="D95" s="162"/>
      <c r="E95" s="163">
        <v>5.4714999999999998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210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91" t="s">
        <v>297</v>
      </c>
      <c r="D96" s="162"/>
      <c r="E96" s="163">
        <v>6.4790000000000001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210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91" t="s">
        <v>269</v>
      </c>
      <c r="D97" s="162"/>
      <c r="E97" s="163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210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91" t="s">
        <v>298</v>
      </c>
      <c r="D98" s="162"/>
      <c r="E98" s="163">
        <v>0.98799999999999999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210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91" t="s">
        <v>299</v>
      </c>
      <c r="D99" s="162"/>
      <c r="E99" s="163">
        <v>5.45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210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91" t="s">
        <v>300</v>
      </c>
      <c r="D100" s="162"/>
      <c r="E100" s="163">
        <v>2.2160000000000002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210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91" t="s">
        <v>301</v>
      </c>
      <c r="D101" s="162"/>
      <c r="E101" s="163">
        <v>1.476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210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91" t="s">
        <v>302</v>
      </c>
      <c r="D102" s="162"/>
      <c r="E102" s="163">
        <v>3.3159999999999998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210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91" t="s">
        <v>303</v>
      </c>
      <c r="D103" s="162"/>
      <c r="E103" s="163">
        <v>-9.4999999999999998E-3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210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3">
        <v>15</v>
      </c>
      <c r="B104" s="174" t="s">
        <v>304</v>
      </c>
      <c r="C104" s="188" t="s">
        <v>305</v>
      </c>
      <c r="D104" s="175" t="s">
        <v>236</v>
      </c>
      <c r="E104" s="176">
        <v>38.5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1.7000000000000001E-2</v>
      </c>
      <c r="O104" s="156">
        <f>ROUND(E104*N104,2)</f>
        <v>0.65</v>
      </c>
      <c r="P104" s="156">
        <v>0</v>
      </c>
      <c r="Q104" s="156">
        <f>ROUND(E104*P104,2)</f>
        <v>0</v>
      </c>
      <c r="R104" s="157"/>
      <c r="S104" s="157" t="s">
        <v>199</v>
      </c>
      <c r="T104" s="157" t="s">
        <v>199</v>
      </c>
      <c r="U104" s="157">
        <v>0.36</v>
      </c>
      <c r="V104" s="157">
        <f>ROUND(E104*U104,2)</f>
        <v>13.86</v>
      </c>
      <c r="W104" s="157"/>
      <c r="X104" s="157" t="s">
        <v>200</v>
      </c>
      <c r="Y104" s="157" t="s">
        <v>292</v>
      </c>
      <c r="Z104" s="147"/>
      <c r="AA104" s="147"/>
      <c r="AB104" s="147"/>
      <c r="AC104" s="147"/>
      <c r="AD104" s="147"/>
      <c r="AE104" s="147"/>
      <c r="AF104" s="147"/>
      <c r="AG104" s="147" t="s">
        <v>202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91" t="s">
        <v>306</v>
      </c>
      <c r="D105" s="162"/>
      <c r="E105" s="163">
        <v>38.5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210</v>
      </c>
      <c r="AH105" s="147">
        <v>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3">
        <v>16</v>
      </c>
      <c r="B106" s="174" t="s">
        <v>307</v>
      </c>
      <c r="C106" s="188" t="s">
        <v>308</v>
      </c>
      <c r="D106" s="175" t="s">
        <v>236</v>
      </c>
      <c r="E106" s="176">
        <v>137.6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3.6800000000000001E-3</v>
      </c>
      <c r="O106" s="156">
        <f>ROUND(E106*N106,2)</f>
        <v>0.51</v>
      </c>
      <c r="P106" s="156">
        <v>0</v>
      </c>
      <c r="Q106" s="156">
        <f>ROUND(E106*P106,2)</f>
        <v>0</v>
      </c>
      <c r="R106" s="157"/>
      <c r="S106" s="157" t="s">
        <v>199</v>
      </c>
      <c r="T106" s="157" t="s">
        <v>199</v>
      </c>
      <c r="U106" s="157">
        <v>0.245</v>
      </c>
      <c r="V106" s="157">
        <f>ROUND(E106*U106,2)</f>
        <v>33.71</v>
      </c>
      <c r="W106" s="157"/>
      <c r="X106" s="157" t="s">
        <v>200</v>
      </c>
      <c r="Y106" s="157" t="s">
        <v>201</v>
      </c>
      <c r="Z106" s="147"/>
      <c r="AA106" s="147"/>
      <c r="AB106" s="147"/>
      <c r="AC106" s="147"/>
      <c r="AD106" s="147"/>
      <c r="AE106" s="147"/>
      <c r="AF106" s="147"/>
      <c r="AG106" s="147" t="s">
        <v>202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2" x14ac:dyDescent="0.2">
      <c r="A107" s="154"/>
      <c r="B107" s="155"/>
      <c r="C107" s="191" t="s">
        <v>278</v>
      </c>
      <c r="D107" s="162"/>
      <c r="E107" s="163">
        <v>15.763999999999999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210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3" x14ac:dyDescent="0.2">
      <c r="A108" s="154"/>
      <c r="B108" s="155"/>
      <c r="C108" s="191" t="s">
        <v>309</v>
      </c>
      <c r="D108" s="162"/>
      <c r="E108" s="163">
        <v>38.578000000000003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210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91" t="s">
        <v>310</v>
      </c>
      <c r="D109" s="162"/>
      <c r="E109" s="163">
        <v>26.029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210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3" x14ac:dyDescent="0.2">
      <c r="A110" s="154"/>
      <c r="B110" s="155"/>
      <c r="C110" s="191" t="s">
        <v>311</v>
      </c>
      <c r="D110" s="162"/>
      <c r="E110" s="163">
        <v>29.007999999999999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210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33.75" outlineLevel="3" x14ac:dyDescent="0.2">
      <c r="A111" s="154"/>
      <c r="B111" s="155"/>
      <c r="C111" s="191" t="s">
        <v>312</v>
      </c>
      <c r="D111" s="162"/>
      <c r="E111" s="163">
        <v>40.183999999999997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210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">
      <c r="A112" s="154"/>
      <c r="B112" s="155"/>
      <c r="C112" s="191" t="s">
        <v>283</v>
      </c>
      <c r="D112" s="162"/>
      <c r="E112" s="163">
        <v>-12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210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91" t="s">
        <v>313</v>
      </c>
      <c r="D113" s="162"/>
      <c r="E113" s="163">
        <v>3.6999999999999998E-2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210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17</v>
      </c>
      <c r="B114" s="174" t="s">
        <v>314</v>
      </c>
      <c r="C114" s="188" t="s">
        <v>315</v>
      </c>
      <c r="D114" s="175" t="s">
        <v>236</v>
      </c>
      <c r="E114" s="176">
        <v>137.6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8.0000000000000007E-5</v>
      </c>
      <c r="O114" s="156">
        <f>ROUND(E114*N114,2)</f>
        <v>0.01</v>
      </c>
      <c r="P114" s="156">
        <v>0</v>
      </c>
      <c r="Q114" s="156">
        <f>ROUND(E114*P114,2)</f>
        <v>0</v>
      </c>
      <c r="R114" s="157"/>
      <c r="S114" s="157" t="s">
        <v>199</v>
      </c>
      <c r="T114" s="157" t="s">
        <v>199</v>
      </c>
      <c r="U114" s="157">
        <v>0</v>
      </c>
      <c r="V114" s="157">
        <f>ROUND(E114*U114,2)</f>
        <v>0</v>
      </c>
      <c r="W114" s="157"/>
      <c r="X114" s="157" t="s">
        <v>200</v>
      </c>
      <c r="Y114" s="157" t="s">
        <v>201</v>
      </c>
      <c r="Z114" s="147"/>
      <c r="AA114" s="147"/>
      <c r="AB114" s="147"/>
      <c r="AC114" s="147"/>
      <c r="AD114" s="147"/>
      <c r="AE114" s="147"/>
      <c r="AF114" s="147"/>
      <c r="AG114" s="147" t="s">
        <v>202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1" t="s">
        <v>316</v>
      </c>
      <c r="D115" s="162"/>
      <c r="E115" s="163">
        <v>137.6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210</v>
      </c>
      <c r="AH115" s="147">
        <v>5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18</v>
      </c>
      <c r="B116" s="174" t="s">
        <v>317</v>
      </c>
      <c r="C116" s="188" t="s">
        <v>318</v>
      </c>
      <c r="D116" s="175" t="s">
        <v>198</v>
      </c>
      <c r="E116" s="176">
        <v>25.3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4.6000000000000001E-4</v>
      </c>
      <c r="O116" s="156">
        <f>ROUND(E116*N116,2)</f>
        <v>0.01</v>
      </c>
      <c r="P116" s="156">
        <v>0</v>
      </c>
      <c r="Q116" s="156">
        <f>ROUND(E116*P116,2)</f>
        <v>0</v>
      </c>
      <c r="R116" s="157"/>
      <c r="S116" s="157" t="s">
        <v>199</v>
      </c>
      <c r="T116" s="157" t="s">
        <v>199</v>
      </c>
      <c r="U116" s="157">
        <v>0</v>
      </c>
      <c r="V116" s="157">
        <f>ROUND(E116*U116,2)</f>
        <v>0</v>
      </c>
      <c r="W116" s="157"/>
      <c r="X116" s="157" t="s">
        <v>200</v>
      </c>
      <c r="Y116" s="157" t="s">
        <v>201</v>
      </c>
      <c r="Z116" s="147"/>
      <c r="AA116" s="147"/>
      <c r="AB116" s="147"/>
      <c r="AC116" s="147"/>
      <c r="AD116" s="147"/>
      <c r="AE116" s="147"/>
      <c r="AF116" s="147"/>
      <c r="AG116" s="147" t="s">
        <v>202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91" t="s">
        <v>319</v>
      </c>
      <c r="D117" s="162"/>
      <c r="E117" s="163">
        <v>25.3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210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6" t="s">
        <v>194</v>
      </c>
      <c r="B118" s="167" t="s">
        <v>94</v>
      </c>
      <c r="C118" s="187" t="s">
        <v>95</v>
      </c>
      <c r="D118" s="168"/>
      <c r="E118" s="169"/>
      <c r="F118" s="170"/>
      <c r="G118" s="171">
        <f>SUMIF(AG119:AG131,"&lt;&gt;NOR",G119:G131)</f>
        <v>0</v>
      </c>
      <c r="H118" s="165"/>
      <c r="I118" s="165">
        <f>SUM(I119:I131)</f>
        <v>0</v>
      </c>
      <c r="J118" s="165"/>
      <c r="K118" s="165">
        <f>SUM(K119:K131)</f>
        <v>0</v>
      </c>
      <c r="L118" s="165"/>
      <c r="M118" s="165">
        <f>SUM(M119:M131)</f>
        <v>0</v>
      </c>
      <c r="N118" s="164"/>
      <c r="O118" s="164">
        <f>SUM(O119:O131)</f>
        <v>1.75</v>
      </c>
      <c r="P118" s="164"/>
      <c r="Q118" s="164">
        <f>SUM(Q119:Q131)</f>
        <v>0</v>
      </c>
      <c r="R118" s="165"/>
      <c r="S118" s="165"/>
      <c r="T118" s="165"/>
      <c r="U118" s="165"/>
      <c r="V118" s="165">
        <f>SUM(V119:V131)</f>
        <v>3.73</v>
      </c>
      <c r="W118" s="165"/>
      <c r="X118" s="165"/>
      <c r="Y118" s="165"/>
      <c r="AG118" t="s">
        <v>195</v>
      </c>
    </row>
    <row r="119" spans="1:60" ht="22.5" outlineLevel="1" x14ac:dyDescent="0.2">
      <c r="A119" s="173">
        <v>19</v>
      </c>
      <c r="B119" s="174" t="s">
        <v>320</v>
      </c>
      <c r="C119" s="188" t="s">
        <v>321</v>
      </c>
      <c r="D119" s="175" t="s">
        <v>231</v>
      </c>
      <c r="E119" s="176">
        <v>0.7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2.5</v>
      </c>
      <c r="O119" s="156">
        <f>ROUND(E119*N119,2)</f>
        <v>1.75</v>
      </c>
      <c r="P119" s="156">
        <v>0</v>
      </c>
      <c r="Q119" s="156">
        <f>ROUND(E119*P119,2)</f>
        <v>0</v>
      </c>
      <c r="R119" s="157"/>
      <c r="S119" s="157" t="s">
        <v>237</v>
      </c>
      <c r="T119" s="157" t="s">
        <v>238</v>
      </c>
      <c r="U119" s="157">
        <v>5.33</v>
      </c>
      <c r="V119" s="157">
        <f>ROUND(E119*U119,2)</f>
        <v>3.73</v>
      </c>
      <c r="W119" s="157"/>
      <c r="X119" s="157" t="s">
        <v>200</v>
      </c>
      <c r="Y119" s="157" t="s">
        <v>201</v>
      </c>
      <c r="Z119" s="147"/>
      <c r="AA119" s="147"/>
      <c r="AB119" s="147"/>
      <c r="AC119" s="147"/>
      <c r="AD119" s="147"/>
      <c r="AE119" s="147"/>
      <c r="AF119" s="147"/>
      <c r="AG119" s="147" t="s">
        <v>202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91" t="s">
        <v>205</v>
      </c>
      <c r="D120" s="162"/>
      <c r="E120" s="163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210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1" t="s">
        <v>322</v>
      </c>
      <c r="D121" s="162"/>
      <c r="E121" s="163">
        <v>6.1949999999999998E-2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210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1" t="s">
        <v>323</v>
      </c>
      <c r="D122" s="162"/>
      <c r="E122" s="163">
        <v>1.8600000000000001E-3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210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91" t="s">
        <v>324</v>
      </c>
      <c r="D123" s="162"/>
      <c r="E123" s="163">
        <v>0.27479999999999999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210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3" x14ac:dyDescent="0.2">
      <c r="A124" s="154"/>
      <c r="B124" s="155"/>
      <c r="C124" s="191" t="s">
        <v>325</v>
      </c>
      <c r="D124" s="162"/>
      <c r="E124" s="163">
        <v>8.2400000000000008E-3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210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1" t="s">
        <v>326</v>
      </c>
      <c r="D125" s="162"/>
      <c r="E125" s="163">
        <v>8.0850000000000005E-2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210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1" t="s">
        <v>327</v>
      </c>
      <c r="D126" s="162"/>
      <c r="E126" s="163">
        <v>2.4299999999999999E-3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210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1" t="s">
        <v>328</v>
      </c>
      <c r="D127" s="162"/>
      <c r="E127" s="163">
        <v>9.9299999999999999E-2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210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1" t="s">
        <v>329</v>
      </c>
      <c r="D128" s="162"/>
      <c r="E128" s="163">
        <v>2.98E-3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210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91" t="s">
        <v>330</v>
      </c>
      <c r="D129" s="162"/>
      <c r="E129" s="163">
        <v>0.17805000000000001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210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3" x14ac:dyDescent="0.2">
      <c r="A130" s="154"/>
      <c r="B130" s="155"/>
      <c r="C130" s="191" t="s">
        <v>331</v>
      </c>
      <c r="D130" s="162"/>
      <c r="E130" s="163">
        <v>5.3400000000000001E-3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210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1" t="s">
        <v>332</v>
      </c>
      <c r="D131" s="162"/>
      <c r="E131" s="163">
        <v>-1.5800000000000002E-2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210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6" t="s">
        <v>194</v>
      </c>
      <c r="B132" s="167" t="s">
        <v>96</v>
      </c>
      <c r="C132" s="187" t="s">
        <v>97</v>
      </c>
      <c r="D132" s="168"/>
      <c r="E132" s="169"/>
      <c r="F132" s="170"/>
      <c r="G132" s="171">
        <f>SUMIF(AG133:AG134,"&lt;&gt;NOR",G133:G134)</f>
        <v>0</v>
      </c>
      <c r="H132" s="165"/>
      <c r="I132" s="165">
        <f>SUM(I133:I134)</f>
        <v>0</v>
      </c>
      <c r="J132" s="165"/>
      <c r="K132" s="165">
        <f>SUM(K133:K134)</f>
        <v>0</v>
      </c>
      <c r="L132" s="165"/>
      <c r="M132" s="165">
        <f>SUM(M133:M134)</f>
        <v>0</v>
      </c>
      <c r="N132" s="164"/>
      <c r="O132" s="164">
        <f>SUM(O133:O134)</f>
        <v>0.03</v>
      </c>
      <c r="P132" s="164"/>
      <c r="Q132" s="164">
        <f>SUM(Q133:Q134)</f>
        <v>0</v>
      </c>
      <c r="R132" s="165"/>
      <c r="S132" s="165"/>
      <c r="T132" s="165"/>
      <c r="U132" s="165"/>
      <c r="V132" s="165">
        <f>SUM(V133:V134)</f>
        <v>1.86</v>
      </c>
      <c r="W132" s="165"/>
      <c r="X132" s="165"/>
      <c r="Y132" s="165"/>
      <c r="AG132" t="s">
        <v>195</v>
      </c>
    </row>
    <row r="133" spans="1:60" ht="22.5" outlineLevel="1" x14ac:dyDescent="0.2">
      <c r="A133" s="173">
        <v>20</v>
      </c>
      <c r="B133" s="174" t="s">
        <v>333</v>
      </c>
      <c r="C133" s="188" t="s">
        <v>334</v>
      </c>
      <c r="D133" s="175" t="s">
        <v>224</v>
      </c>
      <c r="E133" s="176">
        <v>1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2.9569999999999999E-2</v>
      </c>
      <c r="O133" s="156">
        <f>ROUND(E133*N133,2)</f>
        <v>0.03</v>
      </c>
      <c r="P133" s="156">
        <v>0</v>
      </c>
      <c r="Q133" s="156">
        <f>ROUND(E133*P133,2)</f>
        <v>0</v>
      </c>
      <c r="R133" s="157"/>
      <c r="S133" s="157" t="s">
        <v>199</v>
      </c>
      <c r="T133" s="157" t="s">
        <v>199</v>
      </c>
      <c r="U133" s="157">
        <v>1.86</v>
      </c>
      <c r="V133" s="157">
        <f>ROUND(E133*U133,2)</f>
        <v>1.86</v>
      </c>
      <c r="W133" s="157"/>
      <c r="X133" s="157" t="s">
        <v>200</v>
      </c>
      <c r="Y133" s="157" t="s">
        <v>201</v>
      </c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91" t="s">
        <v>335</v>
      </c>
      <c r="D134" s="162"/>
      <c r="E134" s="163">
        <v>1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210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6" t="s">
        <v>194</v>
      </c>
      <c r="B135" s="167" t="s">
        <v>98</v>
      </c>
      <c r="C135" s="187" t="s">
        <v>99</v>
      </c>
      <c r="D135" s="168"/>
      <c r="E135" s="169"/>
      <c r="F135" s="170"/>
      <c r="G135" s="171">
        <f>SUMIF(AG136:AG137,"&lt;&gt;NOR",G136:G137)</f>
        <v>0</v>
      </c>
      <c r="H135" s="165"/>
      <c r="I135" s="165">
        <f>SUM(I136:I137)</f>
        <v>0</v>
      </c>
      <c r="J135" s="165"/>
      <c r="K135" s="165">
        <f>SUM(K136:K137)</f>
        <v>0</v>
      </c>
      <c r="L135" s="165"/>
      <c r="M135" s="165">
        <f>SUM(M136:M137)</f>
        <v>0</v>
      </c>
      <c r="N135" s="164"/>
      <c r="O135" s="164">
        <f>SUM(O136:O137)</f>
        <v>0.09</v>
      </c>
      <c r="P135" s="164"/>
      <c r="Q135" s="164">
        <f>SUM(Q136:Q137)</f>
        <v>0</v>
      </c>
      <c r="R135" s="165"/>
      <c r="S135" s="165"/>
      <c r="T135" s="165"/>
      <c r="U135" s="165"/>
      <c r="V135" s="165">
        <f>SUM(V136:V137)</f>
        <v>12.65</v>
      </c>
      <c r="W135" s="165"/>
      <c r="X135" s="165"/>
      <c r="Y135" s="165"/>
      <c r="AG135" t="s">
        <v>195</v>
      </c>
    </row>
    <row r="136" spans="1:60" outlineLevel="1" x14ac:dyDescent="0.2">
      <c r="A136" s="173">
        <v>21</v>
      </c>
      <c r="B136" s="174" t="s">
        <v>336</v>
      </c>
      <c r="C136" s="188" t="s">
        <v>337</v>
      </c>
      <c r="D136" s="175" t="s">
        <v>236</v>
      </c>
      <c r="E136" s="176">
        <v>59.1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1.58E-3</v>
      </c>
      <c r="O136" s="156">
        <f>ROUND(E136*N136,2)</f>
        <v>0.09</v>
      </c>
      <c r="P136" s="156">
        <v>0</v>
      </c>
      <c r="Q136" s="156">
        <f>ROUND(E136*P136,2)</f>
        <v>0</v>
      </c>
      <c r="R136" s="157"/>
      <c r="S136" s="157" t="s">
        <v>199</v>
      </c>
      <c r="T136" s="157" t="s">
        <v>199</v>
      </c>
      <c r="U136" s="157">
        <v>0.214</v>
      </c>
      <c r="V136" s="157">
        <f>ROUND(E136*U136,2)</f>
        <v>12.65</v>
      </c>
      <c r="W136" s="157"/>
      <c r="X136" s="157" t="s">
        <v>200</v>
      </c>
      <c r="Y136" s="157" t="s">
        <v>201</v>
      </c>
      <c r="Z136" s="147"/>
      <c r="AA136" s="147"/>
      <c r="AB136" s="147"/>
      <c r="AC136" s="147"/>
      <c r="AD136" s="147"/>
      <c r="AE136" s="147"/>
      <c r="AF136" s="147"/>
      <c r="AG136" s="147" t="s">
        <v>202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1" t="s">
        <v>338</v>
      </c>
      <c r="D137" s="162"/>
      <c r="E137" s="163">
        <v>59.1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210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5.5" x14ac:dyDescent="0.2">
      <c r="A138" s="166" t="s">
        <v>194</v>
      </c>
      <c r="B138" s="167" t="s">
        <v>100</v>
      </c>
      <c r="C138" s="187" t="s">
        <v>101</v>
      </c>
      <c r="D138" s="168"/>
      <c r="E138" s="169"/>
      <c r="F138" s="170"/>
      <c r="G138" s="171">
        <f>SUMIF(AG139:AG142,"&lt;&gt;NOR",G139:G142)</f>
        <v>0</v>
      </c>
      <c r="H138" s="165"/>
      <c r="I138" s="165">
        <f>SUM(I139:I142)</f>
        <v>0</v>
      </c>
      <c r="J138" s="165"/>
      <c r="K138" s="165">
        <f>SUM(K139:K142)</f>
        <v>0</v>
      </c>
      <c r="L138" s="165"/>
      <c r="M138" s="165">
        <f>SUM(M139:M142)</f>
        <v>0</v>
      </c>
      <c r="N138" s="164"/>
      <c r="O138" s="164">
        <f>SUM(O139:O142)</f>
        <v>0</v>
      </c>
      <c r="P138" s="164"/>
      <c r="Q138" s="164">
        <f>SUM(Q139:Q142)</f>
        <v>0</v>
      </c>
      <c r="R138" s="165"/>
      <c r="S138" s="165"/>
      <c r="T138" s="165"/>
      <c r="U138" s="165"/>
      <c r="V138" s="165">
        <f>SUM(V139:V142)</f>
        <v>18.95</v>
      </c>
      <c r="W138" s="165"/>
      <c r="X138" s="165"/>
      <c r="Y138" s="165"/>
      <c r="AG138" t="s">
        <v>195</v>
      </c>
    </row>
    <row r="139" spans="1:60" outlineLevel="1" x14ac:dyDescent="0.2">
      <c r="A139" s="173">
        <v>22</v>
      </c>
      <c r="B139" s="174" t="s">
        <v>339</v>
      </c>
      <c r="C139" s="188" t="s">
        <v>340</v>
      </c>
      <c r="D139" s="175" t="s">
        <v>236</v>
      </c>
      <c r="E139" s="176">
        <v>59.1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4.0000000000000003E-5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199</v>
      </c>
      <c r="T139" s="157" t="s">
        <v>199</v>
      </c>
      <c r="U139" s="157">
        <v>0.308</v>
      </c>
      <c r="V139" s="157">
        <f>ROUND(E139*U139,2)</f>
        <v>18.2</v>
      </c>
      <c r="W139" s="157"/>
      <c r="X139" s="157" t="s">
        <v>200</v>
      </c>
      <c r="Y139" s="157" t="s">
        <v>201</v>
      </c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1" t="s">
        <v>338</v>
      </c>
      <c r="D140" s="162"/>
      <c r="E140" s="163">
        <v>59.1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210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81">
        <v>23</v>
      </c>
      <c r="B141" s="182" t="s">
        <v>341</v>
      </c>
      <c r="C141" s="192" t="s">
        <v>342</v>
      </c>
      <c r="D141" s="183" t="s">
        <v>224</v>
      </c>
      <c r="E141" s="184">
        <v>3</v>
      </c>
      <c r="F141" s="185"/>
      <c r="G141" s="186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4.0000000000000003E-5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199</v>
      </c>
      <c r="T141" s="157" t="s">
        <v>199</v>
      </c>
      <c r="U141" s="157">
        <v>0.25</v>
      </c>
      <c r="V141" s="157">
        <f>ROUND(E141*U141,2)</f>
        <v>0.75</v>
      </c>
      <c r="W141" s="157"/>
      <c r="X141" s="157" t="s">
        <v>200</v>
      </c>
      <c r="Y141" s="157" t="s">
        <v>201</v>
      </c>
      <c r="Z141" s="147"/>
      <c r="AA141" s="147"/>
      <c r="AB141" s="147"/>
      <c r="AC141" s="147"/>
      <c r="AD141" s="147"/>
      <c r="AE141" s="147"/>
      <c r="AF141" s="147"/>
      <c r="AG141" s="147" t="s">
        <v>202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81">
        <v>24</v>
      </c>
      <c r="B142" s="182" t="s">
        <v>343</v>
      </c>
      <c r="C142" s="192" t="s">
        <v>344</v>
      </c>
      <c r="D142" s="183" t="s">
        <v>224</v>
      </c>
      <c r="E142" s="184">
        <v>3</v>
      </c>
      <c r="F142" s="185"/>
      <c r="G142" s="186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0</v>
      </c>
      <c r="O142" s="156">
        <f>ROUND(E142*N142,2)</f>
        <v>0</v>
      </c>
      <c r="P142" s="156">
        <v>0</v>
      </c>
      <c r="Q142" s="156">
        <f>ROUND(E142*P142,2)</f>
        <v>0</v>
      </c>
      <c r="R142" s="157" t="s">
        <v>345</v>
      </c>
      <c r="S142" s="157" t="s">
        <v>199</v>
      </c>
      <c r="T142" s="157" t="s">
        <v>199</v>
      </c>
      <c r="U142" s="157">
        <v>0</v>
      </c>
      <c r="V142" s="157">
        <f>ROUND(E142*U142,2)</f>
        <v>0</v>
      </c>
      <c r="W142" s="157"/>
      <c r="X142" s="157" t="s">
        <v>346</v>
      </c>
      <c r="Y142" s="157" t="s">
        <v>201</v>
      </c>
      <c r="Z142" s="147"/>
      <c r="AA142" s="147"/>
      <c r="AB142" s="147"/>
      <c r="AC142" s="147"/>
      <c r="AD142" s="147"/>
      <c r="AE142" s="147"/>
      <c r="AF142" s="147"/>
      <c r="AG142" s="147" t="s">
        <v>347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66" t="s">
        <v>194</v>
      </c>
      <c r="B143" s="167" t="s">
        <v>102</v>
      </c>
      <c r="C143" s="187" t="s">
        <v>103</v>
      </c>
      <c r="D143" s="168"/>
      <c r="E143" s="169"/>
      <c r="F143" s="170"/>
      <c r="G143" s="171">
        <f>SUMIF(AG144:AG214,"&lt;&gt;NOR",G144:G214)</f>
        <v>0</v>
      </c>
      <c r="H143" s="165"/>
      <c r="I143" s="165">
        <f>SUM(I144:I214)</f>
        <v>0</v>
      </c>
      <c r="J143" s="165"/>
      <c r="K143" s="165">
        <f>SUM(K144:K214)</f>
        <v>0</v>
      </c>
      <c r="L143" s="165"/>
      <c r="M143" s="165">
        <f>SUM(M144:M214)</f>
        <v>0</v>
      </c>
      <c r="N143" s="164"/>
      <c r="O143" s="164">
        <f>SUM(O144:O214)</f>
        <v>0</v>
      </c>
      <c r="P143" s="164"/>
      <c r="Q143" s="164">
        <f>SUM(Q144:Q214)</f>
        <v>12.99</v>
      </c>
      <c r="R143" s="165"/>
      <c r="S143" s="165"/>
      <c r="T143" s="165"/>
      <c r="U143" s="165"/>
      <c r="V143" s="165">
        <f>SUM(V144:V214)</f>
        <v>130.99</v>
      </c>
      <c r="W143" s="165"/>
      <c r="X143" s="165"/>
      <c r="Y143" s="165"/>
      <c r="AG143" t="s">
        <v>195</v>
      </c>
    </row>
    <row r="144" spans="1:60" outlineLevel="1" x14ac:dyDescent="0.2">
      <c r="A144" s="173">
        <v>25</v>
      </c>
      <c r="B144" s="174" t="s">
        <v>348</v>
      </c>
      <c r="C144" s="188" t="s">
        <v>349</v>
      </c>
      <c r="D144" s="175" t="s">
        <v>198</v>
      </c>
      <c r="E144" s="176">
        <v>48.3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4.0000000000000002E-4</v>
      </c>
      <c r="Q144" s="156">
        <f>ROUND(E144*P144,2)</f>
        <v>0.02</v>
      </c>
      <c r="R144" s="157"/>
      <c r="S144" s="157" t="s">
        <v>199</v>
      </c>
      <c r="T144" s="157" t="s">
        <v>199</v>
      </c>
      <c r="U144" s="157">
        <v>7.0000000000000007E-2</v>
      </c>
      <c r="V144" s="157">
        <f>ROUND(E144*U144,2)</f>
        <v>3.38</v>
      </c>
      <c r="W144" s="157"/>
      <c r="X144" s="157" t="s">
        <v>200</v>
      </c>
      <c r="Y144" s="157" t="s">
        <v>201</v>
      </c>
      <c r="Z144" s="147"/>
      <c r="AA144" s="147"/>
      <c r="AB144" s="147"/>
      <c r="AC144" s="147"/>
      <c r="AD144" s="147"/>
      <c r="AE144" s="147"/>
      <c r="AF144" s="147"/>
      <c r="AG144" s="147" t="s">
        <v>202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91" t="s">
        <v>350</v>
      </c>
      <c r="D145" s="162"/>
      <c r="E145" s="163">
        <v>12.35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210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1" t="s">
        <v>351</v>
      </c>
      <c r="D146" s="162"/>
      <c r="E146" s="163">
        <v>16.059999999999999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210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">
      <c r="A147" s="154"/>
      <c r="B147" s="155"/>
      <c r="C147" s="191" t="s">
        <v>352</v>
      </c>
      <c r="D147" s="162"/>
      <c r="E147" s="163">
        <v>7.85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210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1" t="s">
        <v>353</v>
      </c>
      <c r="D148" s="162"/>
      <c r="E148" s="163">
        <v>12.05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210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">
      <c r="A149" s="154"/>
      <c r="B149" s="155"/>
      <c r="C149" s="191" t="s">
        <v>354</v>
      </c>
      <c r="D149" s="162"/>
      <c r="E149" s="163">
        <v>-0.01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210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3">
        <v>26</v>
      </c>
      <c r="B150" s="174" t="s">
        <v>355</v>
      </c>
      <c r="C150" s="188" t="s">
        <v>356</v>
      </c>
      <c r="D150" s="175" t="s">
        <v>198</v>
      </c>
      <c r="E150" s="176">
        <v>29.1</v>
      </c>
      <c r="F150" s="177"/>
      <c r="G150" s="178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6">
        <v>0</v>
      </c>
      <c r="O150" s="156">
        <f>ROUND(E150*N150,2)</f>
        <v>0</v>
      </c>
      <c r="P150" s="156">
        <v>0.02</v>
      </c>
      <c r="Q150" s="156">
        <f>ROUND(E150*P150,2)</f>
        <v>0.57999999999999996</v>
      </c>
      <c r="R150" s="157"/>
      <c r="S150" s="157" t="s">
        <v>199</v>
      </c>
      <c r="T150" s="157" t="s">
        <v>199</v>
      </c>
      <c r="U150" s="157">
        <v>0.24</v>
      </c>
      <c r="V150" s="157">
        <f>ROUND(E150*U150,2)</f>
        <v>6.98</v>
      </c>
      <c r="W150" s="157"/>
      <c r="X150" s="157" t="s">
        <v>200</v>
      </c>
      <c r="Y150" s="157" t="s">
        <v>201</v>
      </c>
      <c r="Z150" s="147"/>
      <c r="AA150" s="147"/>
      <c r="AB150" s="147"/>
      <c r="AC150" s="147"/>
      <c r="AD150" s="147"/>
      <c r="AE150" s="147"/>
      <c r="AF150" s="147"/>
      <c r="AG150" s="147" t="s">
        <v>202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91" t="s">
        <v>357</v>
      </c>
      <c r="D151" s="162"/>
      <c r="E151" s="163">
        <v>4.13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210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">
      <c r="A152" s="154"/>
      <c r="B152" s="155"/>
      <c r="C152" s="191" t="s">
        <v>358</v>
      </c>
      <c r="D152" s="162"/>
      <c r="E152" s="163">
        <v>18.32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210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1" t="s">
        <v>359</v>
      </c>
      <c r="D153" s="162"/>
      <c r="E153" s="163">
        <v>6.62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210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1" t="s">
        <v>251</v>
      </c>
      <c r="D154" s="162"/>
      <c r="E154" s="163">
        <v>0.03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210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3">
        <v>27</v>
      </c>
      <c r="B155" s="174" t="s">
        <v>360</v>
      </c>
      <c r="C155" s="188" t="s">
        <v>361</v>
      </c>
      <c r="D155" s="175" t="s">
        <v>231</v>
      </c>
      <c r="E155" s="176">
        <v>0.7</v>
      </c>
      <c r="F155" s="177"/>
      <c r="G155" s="178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6">
        <v>0</v>
      </c>
      <c r="O155" s="156">
        <f>ROUND(E155*N155,2)</f>
        <v>0</v>
      </c>
      <c r="P155" s="156">
        <v>2.2000000000000002</v>
      </c>
      <c r="Q155" s="156">
        <f>ROUND(E155*P155,2)</f>
        <v>1.54</v>
      </c>
      <c r="R155" s="157"/>
      <c r="S155" s="157" t="s">
        <v>199</v>
      </c>
      <c r="T155" s="157" t="s">
        <v>199</v>
      </c>
      <c r="U155" s="157">
        <v>14.85</v>
      </c>
      <c r="V155" s="157">
        <f>ROUND(E155*U155,2)</f>
        <v>10.4</v>
      </c>
      <c r="W155" s="157"/>
      <c r="X155" s="157" t="s">
        <v>200</v>
      </c>
      <c r="Y155" s="157" t="s">
        <v>201</v>
      </c>
      <c r="Z155" s="147"/>
      <c r="AA155" s="147"/>
      <c r="AB155" s="147"/>
      <c r="AC155" s="147"/>
      <c r="AD155" s="147"/>
      <c r="AE155" s="147"/>
      <c r="AF155" s="147"/>
      <c r="AG155" s="147" t="s">
        <v>202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2" x14ac:dyDescent="0.2">
      <c r="A156" s="154"/>
      <c r="B156" s="155"/>
      <c r="C156" s="265" t="s">
        <v>362</v>
      </c>
      <c r="D156" s="266"/>
      <c r="E156" s="266"/>
      <c r="F156" s="266"/>
      <c r="G156" s="266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204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79" t="str">
        <f>C156</f>
        <v>v případě chybějící izolace bude nutné vybourání stávající skladby podlahy v celém rozsahu místností na podkl.beton.</v>
      </c>
      <c r="BB156" s="147"/>
      <c r="BC156" s="147"/>
      <c r="BD156" s="147"/>
      <c r="BE156" s="147"/>
      <c r="BF156" s="147"/>
      <c r="BG156" s="147"/>
      <c r="BH156" s="147"/>
    </row>
    <row r="157" spans="1:60" ht="22.5" outlineLevel="2" x14ac:dyDescent="0.2">
      <c r="A157" s="154"/>
      <c r="B157" s="155"/>
      <c r="C157" s="191" t="s">
        <v>363</v>
      </c>
      <c r="D157" s="162"/>
      <c r="E157" s="163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210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1" t="s">
        <v>322</v>
      </c>
      <c r="D158" s="162"/>
      <c r="E158" s="163">
        <v>6.1949999999999998E-2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210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1" t="s">
        <v>324</v>
      </c>
      <c r="D159" s="162"/>
      <c r="E159" s="163">
        <v>0.27479999999999999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210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1" t="s">
        <v>326</v>
      </c>
      <c r="D160" s="162"/>
      <c r="E160" s="163">
        <v>8.0850000000000005E-2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210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1" t="s">
        <v>328</v>
      </c>
      <c r="D161" s="162"/>
      <c r="E161" s="163">
        <v>9.9299999999999999E-2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210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">
      <c r="A162" s="154"/>
      <c r="B162" s="155"/>
      <c r="C162" s="191" t="s">
        <v>330</v>
      </c>
      <c r="D162" s="162"/>
      <c r="E162" s="163">
        <v>0.17805000000000001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210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91" t="s">
        <v>205</v>
      </c>
      <c r="D163" s="162"/>
      <c r="E163" s="163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210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1" t="s">
        <v>364</v>
      </c>
      <c r="D164" s="162"/>
      <c r="E164" s="163">
        <v>5.0499999999999998E-3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210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28</v>
      </c>
      <c r="B165" s="174" t="s">
        <v>365</v>
      </c>
      <c r="C165" s="188" t="s">
        <v>366</v>
      </c>
      <c r="D165" s="175" t="s">
        <v>231</v>
      </c>
      <c r="E165" s="176">
        <v>0.7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199</v>
      </c>
      <c r="T165" s="157" t="s">
        <v>199</v>
      </c>
      <c r="U165" s="157">
        <v>4.8280000000000003</v>
      </c>
      <c r="V165" s="157">
        <f>ROUND(E165*U165,2)</f>
        <v>3.38</v>
      </c>
      <c r="W165" s="157"/>
      <c r="X165" s="157" t="s">
        <v>200</v>
      </c>
      <c r="Y165" s="157" t="s">
        <v>201</v>
      </c>
      <c r="Z165" s="147"/>
      <c r="AA165" s="147"/>
      <c r="AB165" s="147"/>
      <c r="AC165" s="147"/>
      <c r="AD165" s="147"/>
      <c r="AE165" s="147"/>
      <c r="AF165" s="147"/>
      <c r="AG165" s="147" t="s">
        <v>202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91" t="s">
        <v>367</v>
      </c>
      <c r="D166" s="162"/>
      <c r="E166" s="163">
        <v>0.7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210</v>
      </c>
      <c r="AH166" s="147">
        <v>5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81">
        <v>29</v>
      </c>
      <c r="B167" s="182" t="s">
        <v>368</v>
      </c>
      <c r="C167" s="192" t="s">
        <v>369</v>
      </c>
      <c r="D167" s="183" t="s">
        <v>224</v>
      </c>
      <c r="E167" s="184">
        <v>4</v>
      </c>
      <c r="F167" s="185"/>
      <c r="G167" s="186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</v>
      </c>
      <c r="O167" s="156">
        <f>ROUND(E167*N167,2)</f>
        <v>0</v>
      </c>
      <c r="P167" s="156">
        <v>0</v>
      </c>
      <c r="Q167" s="156">
        <f>ROUND(E167*P167,2)</f>
        <v>0</v>
      </c>
      <c r="R167" s="157"/>
      <c r="S167" s="157" t="s">
        <v>199</v>
      </c>
      <c r="T167" s="157" t="s">
        <v>199</v>
      </c>
      <c r="U167" s="157">
        <v>0.05</v>
      </c>
      <c r="V167" s="157">
        <f>ROUND(E167*U167,2)</f>
        <v>0.2</v>
      </c>
      <c r="W167" s="157"/>
      <c r="X167" s="157" t="s">
        <v>200</v>
      </c>
      <c r="Y167" s="157" t="s">
        <v>201</v>
      </c>
      <c r="Z167" s="147"/>
      <c r="AA167" s="147"/>
      <c r="AB167" s="147"/>
      <c r="AC167" s="147"/>
      <c r="AD167" s="147"/>
      <c r="AE167" s="147"/>
      <c r="AF167" s="147"/>
      <c r="AG167" s="147" t="s">
        <v>202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30</v>
      </c>
      <c r="B168" s="174" t="s">
        <v>370</v>
      </c>
      <c r="C168" s="188" t="s">
        <v>371</v>
      </c>
      <c r="D168" s="175" t="s">
        <v>236</v>
      </c>
      <c r="E168" s="176">
        <v>1.6</v>
      </c>
      <c r="F168" s="177"/>
      <c r="G168" s="178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1.17E-3</v>
      </c>
      <c r="O168" s="156">
        <f>ROUND(E168*N168,2)</f>
        <v>0</v>
      </c>
      <c r="P168" s="156">
        <v>7.5999999999999998E-2</v>
      </c>
      <c r="Q168" s="156">
        <f>ROUND(E168*P168,2)</f>
        <v>0.12</v>
      </c>
      <c r="R168" s="157"/>
      <c r="S168" s="157" t="s">
        <v>199</v>
      </c>
      <c r="T168" s="157" t="s">
        <v>199</v>
      </c>
      <c r="U168" s="157">
        <v>0.93899999999999995</v>
      </c>
      <c r="V168" s="157">
        <f>ROUND(E168*U168,2)</f>
        <v>1.5</v>
      </c>
      <c r="W168" s="157"/>
      <c r="X168" s="157" t="s">
        <v>200</v>
      </c>
      <c r="Y168" s="157" t="s">
        <v>201</v>
      </c>
      <c r="Z168" s="147"/>
      <c r="AA168" s="147"/>
      <c r="AB168" s="147"/>
      <c r="AC168" s="147"/>
      <c r="AD168" s="147"/>
      <c r="AE168" s="147"/>
      <c r="AF168" s="147"/>
      <c r="AG168" s="147" t="s">
        <v>202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91" t="s">
        <v>372</v>
      </c>
      <c r="D169" s="162"/>
      <c r="E169" s="163">
        <v>1.6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210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31</v>
      </c>
      <c r="B170" s="174" t="s">
        <v>373</v>
      </c>
      <c r="C170" s="188" t="s">
        <v>374</v>
      </c>
      <c r="D170" s="175" t="s">
        <v>224</v>
      </c>
      <c r="E170" s="176">
        <v>6</v>
      </c>
      <c r="F170" s="177"/>
      <c r="G170" s="178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6">
        <v>3.4000000000000002E-4</v>
      </c>
      <c r="O170" s="156">
        <f>ROUND(E170*N170,2)</f>
        <v>0</v>
      </c>
      <c r="P170" s="156">
        <v>2.8000000000000001E-2</v>
      </c>
      <c r="Q170" s="156">
        <f>ROUND(E170*P170,2)</f>
        <v>0.17</v>
      </c>
      <c r="R170" s="157"/>
      <c r="S170" s="157" t="s">
        <v>199</v>
      </c>
      <c r="T170" s="157" t="s">
        <v>199</v>
      </c>
      <c r="U170" s="157">
        <v>0.25</v>
      </c>
      <c r="V170" s="157">
        <f>ROUND(E170*U170,2)</f>
        <v>1.5</v>
      </c>
      <c r="W170" s="157"/>
      <c r="X170" s="157" t="s">
        <v>200</v>
      </c>
      <c r="Y170" s="157" t="s">
        <v>201</v>
      </c>
      <c r="Z170" s="147"/>
      <c r="AA170" s="147"/>
      <c r="AB170" s="147"/>
      <c r="AC170" s="147"/>
      <c r="AD170" s="147"/>
      <c r="AE170" s="147"/>
      <c r="AF170" s="147"/>
      <c r="AG170" s="147" t="s">
        <v>202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65" t="s">
        <v>375</v>
      </c>
      <c r="D171" s="266"/>
      <c r="E171" s="266"/>
      <c r="F171" s="266"/>
      <c r="G171" s="266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204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91" t="s">
        <v>228</v>
      </c>
      <c r="D172" s="162"/>
      <c r="E172" s="163">
        <v>4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210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1" t="s">
        <v>376</v>
      </c>
      <c r="D173" s="162"/>
      <c r="E173" s="163">
        <v>2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210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32</v>
      </c>
      <c r="B174" s="174" t="s">
        <v>377</v>
      </c>
      <c r="C174" s="188" t="s">
        <v>378</v>
      </c>
      <c r="D174" s="175" t="s">
        <v>224</v>
      </c>
      <c r="E174" s="176">
        <v>1</v>
      </c>
      <c r="F174" s="177"/>
      <c r="G174" s="178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1.33E-3</v>
      </c>
      <c r="O174" s="156">
        <f>ROUND(E174*N174,2)</f>
        <v>0</v>
      </c>
      <c r="P174" s="156">
        <v>0.20699999999999999</v>
      </c>
      <c r="Q174" s="156">
        <f>ROUND(E174*P174,2)</f>
        <v>0.21</v>
      </c>
      <c r="R174" s="157"/>
      <c r="S174" s="157" t="s">
        <v>199</v>
      </c>
      <c r="T174" s="157" t="s">
        <v>199</v>
      </c>
      <c r="U174" s="157">
        <v>1.538</v>
      </c>
      <c r="V174" s="157">
        <f>ROUND(E174*U174,2)</f>
        <v>1.54</v>
      </c>
      <c r="W174" s="157"/>
      <c r="X174" s="157" t="s">
        <v>200</v>
      </c>
      <c r="Y174" s="157" t="s">
        <v>201</v>
      </c>
      <c r="Z174" s="147"/>
      <c r="AA174" s="147"/>
      <c r="AB174" s="147"/>
      <c r="AC174" s="147"/>
      <c r="AD174" s="147"/>
      <c r="AE174" s="147"/>
      <c r="AF174" s="147"/>
      <c r="AG174" s="147" t="s">
        <v>202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265" t="s">
        <v>375</v>
      </c>
      <c r="D175" s="266"/>
      <c r="E175" s="266"/>
      <c r="F175" s="266"/>
      <c r="G175" s="266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204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191" t="s">
        <v>379</v>
      </c>
      <c r="D176" s="162"/>
      <c r="E176" s="163">
        <v>1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210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3">
        <v>33</v>
      </c>
      <c r="B177" s="174" t="s">
        <v>380</v>
      </c>
      <c r="C177" s="188" t="s">
        <v>381</v>
      </c>
      <c r="D177" s="175" t="s">
        <v>231</v>
      </c>
      <c r="E177" s="176">
        <v>0.06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2.49E-3</v>
      </c>
      <c r="O177" s="156">
        <f>ROUND(E177*N177,2)</f>
        <v>0</v>
      </c>
      <c r="P177" s="156">
        <v>2.5</v>
      </c>
      <c r="Q177" s="156">
        <f>ROUND(E177*P177,2)</f>
        <v>0.15</v>
      </c>
      <c r="R177" s="157"/>
      <c r="S177" s="157" t="s">
        <v>199</v>
      </c>
      <c r="T177" s="157" t="s">
        <v>199</v>
      </c>
      <c r="U177" s="157">
        <v>29.026</v>
      </c>
      <c r="V177" s="157">
        <f>ROUND(E177*U177,2)</f>
        <v>1.74</v>
      </c>
      <c r="W177" s="157"/>
      <c r="X177" s="157" t="s">
        <v>200</v>
      </c>
      <c r="Y177" s="157" t="s">
        <v>201</v>
      </c>
      <c r="Z177" s="147"/>
      <c r="AA177" s="147"/>
      <c r="AB177" s="147"/>
      <c r="AC177" s="147"/>
      <c r="AD177" s="147"/>
      <c r="AE177" s="147"/>
      <c r="AF177" s="147"/>
      <c r="AG177" s="147" t="s">
        <v>202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65" t="s">
        <v>375</v>
      </c>
      <c r="D178" s="266"/>
      <c r="E178" s="266"/>
      <c r="F178" s="266"/>
      <c r="G178" s="266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204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91" t="s">
        <v>382</v>
      </c>
      <c r="D179" s="162"/>
      <c r="E179" s="163">
        <v>5.3999999999999999E-2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210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1" t="s">
        <v>383</v>
      </c>
      <c r="D180" s="162"/>
      <c r="E180" s="163">
        <v>6.0000000000000001E-3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210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3">
        <v>34</v>
      </c>
      <c r="B181" s="174" t="s">
        <v>384</v>
      </c>
      <c r="C181" s="188" t="s">
        <v>385</v>
      </c>
      <c r="D181" s="175" t="s">
        <v>236</v>
      </c>
      <c r="E181" s="176">
        <v>50.5</v>
      </c>
      <c r="F181" s="177"/>
      <c r="G181" s="178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6.3E-2</v>
      </c>
      <c r="Q181" s="156">
        <f>ROUND(E181*P181,2)</f>
        <v>3.18</v>
      </c>
      <c r="R181" s="157"/>
      <c r="S181" s="157" t="s">
        <v>199</v>
      </c>
      <c r="T181" s="157" t="s">
        <v>199</v>
      </c>
      <c r="U181" s="157">
        <v>1.129</v>
      </c>
      <c r="V181" s="157">
        <f>ROUND(E181*U181,2)</f>
        <v>57.01</v>
      </c>
      <c r="W181" s="157"/>
      <c r="X181" s="157" t="s">
        <v>200</v>
      </c>
      <c r="Y181" s="157" t="s">
        <v>201</v>
      </c>
      <c r="Z181" s="147"/>
      <c r="AA181" s="147"/>
      <c r="AB181" s="147"/>
      <c r="AC181" s="147"/>
      <c r="AD181" s="147"/>
      <c r="AE181" s="147"/>
      <c r="AF181" s="147"/>
      <c r="AG181" s="147" t="s">
        <v>202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265" t="s">
        <v>386</v>
      </c>
      <c r="D182" s="266"/>
      <c r="E182" s="266"/>
      <c r="F182" s="266"/>
      <c r="G182" s="266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204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267" t="s">
        <v>387</v>
      </c>
      <c r="D183" s="268"/>
      <c r="E183" s="268"/>
      <c r="F183" s="268"/>
      <c r="G183" s="268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204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267" t="s">
        <v>388</v>
      </c>
      <c r="D184" s="268"/>
      <c r="E184" s="268"/>
      <c r="F184" s="268"/>
      <c r="G184" s="268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204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267" t="s">
        <v>389</v>
      </c>
      <c r="D185" s="268"/>
      <c r="E185" s="268"/>
      <c r="F185" s="268"/>
      <c r="G185" s="268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204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91" t="s">
        <v>255</v>
      </c>
      <c r="D186" s="162"/>
      <c r="E186" s="163">
        <v>16.428000000000001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210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1" t="s">
        <v>249</v>
      </c>
      <c r="D187" s="162"/>
      <c r="E187" s="163">
        <v>6.39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210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1" t="s">
        <v>256</v>
      </c>
      <c r="D188" s="162"/>
      <c r="E188" s="163">
        <v>9.5739999999999998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210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91" t="s">
        <v>257</v>
      </c>
      <c r="D189" s="162"/>
      <c r="E189" s="163">
        <v>18.059999999999999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210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91" t="s">
        <v>258</v>
      </c>
      <c r="D190" s="162"/>
      <c r="E190" s="163">
        <v>4.8000000000000001E-2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210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3">
        <v>35</v>
      </c>
      <c r="B191" s="174" t="s">
        <v>390</v>
      </c>
      <c r="C191" s="188" t="s">
        <v>391</v>
      </c>
      <c r="D191" s="175" t="s">
        <v>236</v>
      </c>
      <c r="E191" s="176">
        <v>96</v>
      </c>
      <c r="F191" s="177"/>
      <c r="G191" s="178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0</v>
      </c>
      <c r="O191" s="156">
        <f>ROUND(E191*N191,2)</f>
        <v>0</v>
      </c>
      <c r="P191" s="156">
        <v>4.5999999999999999E-2</v>
      </c>
      <c r="Q191" s="156">
        <f>ROUND(E191*P191,2)</f>
        <v>4.42</v>
      </c>
      <c r="R191" s="157"/>
      <c r="S191" s="157" t="s">
        <v>199</v>
      </c>
      <c r="T191" s="157" t="s">
        <v>199</v>
      </c>
      <c r="U191" s="157">
        <v>0.26</v>
      </c>
      <c r="V191" s="157">
        <f>ROUND(E191*U191,2)</f>
        <v>24.96</v>
      </c>
      <c r="W191" s="157"/>
      <c r="X191" s="157" t="s">
        <v>200</v>
      </c>
      <c r="Y191" s="157" t="s">
        <v>201</v>
      </c>
      <c r="Z191" s="147"/>
      <c r="AA191" s="147"/>
      <c r="AB191" s="147"/>
      <c r="AC191" s="147"/>
      <c r="AD191" s="147"/>
      <c r="AE191" s="147"/>
      <c r="AF191" s="147"/>
      <c r="AG191" s="147" t="s">
        <v>202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65" t="s">
        <v>392</v>
      </c>
      <c r="D192" s="266"/>
      <c r="E192" s="266"/>
      <c r="F192" s="266"/>
      <c r="G192" s="266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204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2" x14ac:dyDescent="0.2">
      <c r="A193" s="154"/>
      <c r="B193" s="155"/>
      <c r="C193" s="191" t="s">
        <v>278</v>
      </c>
      <c r="D193" s="162"/>
      <c r="E193" s="163">
        <v>15.763999999999999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210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3" x14ac:dyDescent="0.2">
      <c r="A194" s="154"/>
      <c r="B194" s="155"/>
      <c r="C194" s="191" t="s">
        <v>393</v>
      </c>
      <c r="D194" s="162"/>
      <c r="E194" s="163">
        <v>39.311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210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91" t="s">
        <v>280</v>
      </c>
      <c r="D195" s="162"/>
      <c r="E195" s="163">
        <v>15.073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210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3" x14ac:dyDescent="0.2">
      <c r="A196" s="154"/>
      <c r="B196" s="155"/>
      <c r="C196" s="191" t="s">
        <v>281</v>
      </c>
      <c r="D196" s="162"/>
      <c r="E196" s="163">
        <v>17.424499999999998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210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91" t="s">
        <v>394</v>
      </c>
      <c r="D197" s="162"/>
      <c r="E197" s="163">
        <v>-9.8000000000000007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210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3" x14ac:dyDescent="0.2">
      <c r="A198" s="154"/>
      <c r="B198" s="155"/>
      <c r="C198" s="191" t="s">
        <v>282</v>
      </c>
      <c r="D198" s="162"/>
      <c r="E198" s="163">
        <v>29.9465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210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91" t="s">
        <v>283</v>
      </c>
      <c r="D199" s="162"/>
      <c r="E199" s="163">
        <v>-12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210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">
      <c r="A200" s="154"/>
      <c r="B200" s="155"/>
      <c r="C200" s="191" t="s">
        <v>395</v>
      </c>
      <c r="D200" s="162"/>
      <c r="E200" s="163">
        <v>0.28100000000000003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210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36</v>
      </c>
      <c r="B201" s="174" t="s">
        <v>396</v>
      </c>
      <c r="C201" s="188" t="s">
        <v>397</v>
      </c>
      <c r="D201" s="175" t="s">
        <v>236</v>
      </c>
      <c r="E201" s="176">
        <v>30.2</v>
      </c>
      <c r="F201" s="177"/>
      <c r="G201" s="178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6">
        <v>0</v>
      </c>
      <c r="O201" s="156">
        <f>ROUND(E201*N201,2)</f>
        <v>0</v>
      </c>
      <c r="P201" s="156">
        <v>2.7980000000000001E-2</v>
      </c>
      <c r="Q201" s="156">
        <f>ROUND(E201*P201,2)</f>
        <v>0.84</v>
      </c>
      <c r="R201" s="157"/>
      <c r="S201" s="157" t="s">
        <v>199</v>
      </c>
      <c r="T201" s="157" t="s">
        <v>199</v>
      </c>
      <c r="U201" s="157">
        <v>0.105</v>
      </c>
      <c r="V201" s="157">
        <f>ROUND(E201*U201,2)</f>
        <v>3.17</v>
      </c>
      <c r="W201" s="157"/>
      <c r="X201" s="157" t="s">
        <v>200</v>
      </c>
      <c r="Y201" s="157" t="s">
        <v>201</v>
      </c>
      <c r="Z201" s="147"/>
      <c r="AA201" s="147"/>
      <c r="AB201" s="147"/>
      <c r="AC201" s="147"/>
      <c r="AD201" s="147"/>
      <c r="AE201" s="147"/>
      <c r="AF201" s="147"/>
      <c r="AG201" s="147" t="s">
        <v>202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191" t="s">
        <v>398</v>
      </c>
      <c r="D202" s="162"/>
      <c r="E202" s="163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210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91" t="s">
        <v>399</v>
      </c>
      <c r="D203" s="162"/>
      <c r="E203" s="163">
        <v>10.956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210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91" t="s">
        <v>400</v>
      </c>
      <c r="D204" s="162"/>
      <c r="E204" s="163">
        <v>13.244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210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1" t="s">
        <v>401</v>
      </c>
      <c r="D205" s="162"/>
      <c r="E205" s="163">
        <v>13.2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210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1" t="s">
        <v>402</v>
      </c>
      <c r="D206" s="162"/>
      <c r="E206" s="163">
        <v>-7.2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210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3">
        <v>37</v>
      </c>
      <c r="B207" s="174" t="s">
        <v>403</v>
      </c>
      <c r="C207" s="188" t="s">
        <v>404</v>
      </c>
      <c r="D207" s="175" t="s">
        <v>236</v>
      </c>
      <c r="E207" s="176">
        <v>56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0</v>
      </c>
      <c r="O207" s="156">
        <f>ROUND(E207*N207,2)</f>
        <v>0</v>
      </c>
      <c r="P207" s="156">
        <v>1.4E-2</v>
      </c>
      <c r="Q207" s="156">
        <f>ROUND(E207*P207,2)</f>
        <v>0.78</v>
      </c>
      <c r="R207" s="157"/>
      <c r="S207" s="157" t="s">
        <v>237</v>
      </c>
      <c r="T207" s="157" t="s">
        <v>199</v>
      </c>
      <c r="U207" s="157">
        <v>0.18</v>
      </c>
      <c r="V207" s="157">
        <f>ROUND(E207*U207,2)</f>
        <v>10.08</v>
      </c>
      <c r="W207" s="157"/>
      <c r="X207" s="157" t="s">
        <v>200</v>
      </c>
      <c r="Y207" s="157" t="s">
        <v>201</v>
      </c>
      <c r="Z207" s="147"/>
      <c r="AA207" s="147"/>
      <c r="AB207" s="147"/>
      <c r="AC207" s="147"/>
      <c r="AD207" s="147"/>
      <c r="AE207" s="147"/>
      <c r="AF207" s="147"/>
      <c r="AG207" s="147" t="s">
        <v>202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1" t="s">
        <v>261</v>
      </c>
      <c r="D208" s="162"/>
      <c r="E208" s="163">
        <v>56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210</v>
      </c>
      <c r="AH208" s="147">
        <v>5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3">
        <v>38</v>
      </c>
      <c r="B209" s="174" t="s">
        <v>405</v>
      </c>
      <c r="C209" s="188" t="s">
        <v>406</v>
      </c>
      <c r="D209" s="175" t="s">
        <v>236</v>
      </c>
      <c r="E209" s="176">
        <v>4.5999999999999996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0</v>
      </c>
      <c r="O209" s="156">
        <f>ROUND(E209*N209,2)</f>
        <v>0</v>
      </c>
      <c r="P209" s="156">
        <v>6.8000000000000005E-2</v>
      </c>
      <c r="Q209" s="156">
        <f>ROUND(E209*P209,2)</f>
        <v>0.31</v>
      </c>
      <c r="R209" s="157"/>
      <c r="S209" s="157" t="s">
        <v>199</v>
      </c>
      <c r="T209" s="157" t="s">
        <v>199</v>
      </c>
      <c r="U209" s="157">
        <v>0.48</v>
      </c>
      <c r="V209" s="157">
        <f>ROUND(E209*U209,2)</f>
        <v>2.21</v>
      </c>
      <c r="W209" s="157"/>
      <c r="X209" s="157" t="s">
        <v>200</v>
      </c>
      <c r="Y209" s="157" t="s">
        <v>201</v>
      </c>
      <c r="Z209" s="147"/>
      <c r="AA209" s="147"/>
      <c r="AB209" s="147"/>
      <c r="AC209" s="147"/>
      <c r="AD209" s="147"/>
      <c r="AE209" s="147"/>
      <c r="AF209" s="147"/>
      <c r="AG209" s="147" t="s">
        <v>202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91" t="s">
        <v>407</v>
      </c>
      <c r="D210" s="162"/>
      <c r="E210" s="163">
        <v>4.62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210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">
      <c r="A211" s="154"/>
      <c r="B211" s="155"/>
      <c r="C211" s="191" t="s">
        <v>408</v>
      </c>
      <c r="D211" s="162"/>
      <c r="E211" s="163">
        <v>-0.02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210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3">
        <v>39</v>
      </c>
      <c r="B212" s="174" t="s">
        <v>409</v>
      </c>
      <c r="C212" s="188" t="s">
        <v>410</v>
      </c>
      <c r="D212" s="175" t="s">
        <v>236</v>
      </c>
      <c r="E212" s="176">
        <v>9.8000000000000007</v>
      </c>
      <c r="F212" s="177"/>
      <c r="G212" s="178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0</v>
      </c>
      <c r="O212" s="156">
        <f>ROUND(E212*N212,2)</f>
        <v>0</v>
      </c>
      <c r="P212" s="156">
        <v>6.8000000000000005E-2</v>
      </c>
      <c r="Q212" s="156">
        <f>ROUND(E212*P212,2)</f>
        <v>0.67</v>
      </c>
      <c r="R212" s="157"/>
      <c r="S212" s="157" t="s">
        <v>199</v>
      </c>
      <c r="T212" s="157" t="s">
        <v>199</v>
      </c>
      <c r="U212" s="157">
        <v>0.3</v>
      </c>
      <c r="V212" s="157">
        <f>ROUND(E212*U212,2)</f>
        <v>2.94</v>
      </c>
      <c r="W212" s="157"/>
      <c r="X212" s="157" t="s">
        <v>200</v>
      </c>
      <c r="Y212" s="157" t="s">
        <v>201</v>
      </c>
      <c r="Z212" s="147"/>
      <c r="AA212" s="147"/>
      <c r="AB212" s="147"/>
      <c r="AC212" s="147"/>
      <c r="AD212" s="147"/>
      <c r="AE212" s="147"/>
      <c r="AF212" s="147"/>
      <c r="AG212" s="147" t="s">
        <v>202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91" t="s">
        <v>411</v>
      </c>
      <c r="D213" s="162"/>
      <c r="E213" s="163">
        <v>9.7784999999999993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210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">
      <c r="A214" s="154"/>
      <c r="B214" s="155"/>
      <c r="C214" s="191" t="s">
        <v>412</v>
      </c>
      <c r="D214" s="162"/>
      <c r="E214" s="163">
        <v>2.1499999999999998E-2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210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x14ac:dyDescent="0.2">
      <c r="A215" s="166" t="s">
        <v>194</v>
      </c>
      <c r="B215" s="167" t="s">
        <v>104</v>
      </c>
      <c r="C215" s="187" t="s">
        <v>105</v>
      </c>
      <c r="D215" s="168"/>
      <c r="E215" s="169"/>
      <c r="F215" s="170"/>
      <c r="G215" s="171">
        <f>SUMIF(AG216:AG216,"&lt;&gt;NOR",G216:G216)</f>
        <v>0</v>
      </c>
      <c r="H215" s="165"/>
      <c r="I215" s="165">
        <f>SUM(I216:I216)</f>
        <v>0</v>
      </c>
      <c r="J215" s="165"/>
      <c r="K215" s="165">
        <f>SUM(K216:K216)</f>
        <v>0</v>
      </c>
      <c r="L215" s="165"/>
      <c r="M215" s="165">
        <f>SUM(M216:M216)</f>
        <v>0</v>
      </c>
      <c r="N215" s="164"/>
      <c r="O215" s="164">
        <f>SUM(O216:O216)</f>
        <v>0</v>
      </c>
      <c r="P215" s="164"/>
      <c r="Q215" s="164">
        <f>SUM(Q216:Q216)</f>
        <v>0</v>
      </c>
      <c r="R215" s="165"/>
      <c r="S215" s="165"/>
      <c r="T215" s="165"/>
      <c r="U215" s="165"/>
      <c r="V215" s="165">
        <f>SUM(V216:V216)</f>
        <v>9.4700000000000006</v>
      </c>
      <c r="W215" s="165"/>
      <c r="X215" s="165"/>
      <c r="Y215" s="165"/>
      <c r="AG215" t="s">
        <v>195</v>
      </c>
    </row>
    <row r="216" spans="1:60" outlineLevel="1" x14ac:dyDescent="0.2">
      <c r="A216" s="181">
        <v>40</v>
      </c>
      <c r="B216" s="182" t="s">
        <v>413</v>
      </c>
      <c r="C216" s="192" t="s">
        <v>414</v>
      </c>
      <c r="D216" s="183" t="s">
        <v>415</v>
      </c>
      <c r="E216" s="184">
        <v>10.090960000000001</v>
      </c>
      <c r="F216" s="185"/>
      <c r="G216" s="186">
        <f>ROUND(E216*F216,2)</f>
        <v>0</v>
      </c>
      <c r="H216" s="158"/>
      <c r="I216" s="157">
        <f>ROUND(E216*H216,2)</f>
        <v>0</v>
      </c>
      <c r="J216" s="158"/>
      <c r="K216" s="157">
        <f>ROUND(E216*J216,2)</f>
        <v>0</v>
      </c>
      <c r="L216" s="157">
        <v>21</v>
      </c>
      <c r="M216" s="157">
        <f>G216*(1+L216/100)</f>
        <v>0</v>
      </c>
      <c r="N216" s="156">
        <v>0</v>
      </c>
      <c r="O216" s="156">
        <f>ROUND(E216*N216,2)</f>
        <v>0</v>
      </c>
      <c r="P216" s="156">
        <v>0</v>
      </c>
      <c r="Q216" s="156">
        <f>ROUND(E216*P216,2)</f>
        <v>0</v>
      </c>
      <c r="R216" s="157"/>
      <c r="S216" s="157" t="s">
        <v>199</v>
      </c>
      <c r="T216" s="157" t="s">
        <v>199</v>
      </c>
      <c r="U216" s="157">
        <v>0.9385</v>
      </c>
      <c r="V216" s="157">
        <f>ROUND(E216*U216,2)</f>
        <v>9.4700000000000006</v>
      </c>
      <c r="W216" s="157"/>
      <c r="X216" s="157" t="s">
        <v>416</v>
      </c>
      <c r="Y216" s="157" t="s">
        <v>201</v>
      </c>
      <c r="Z216" s="147"/>
      <c r="AA216" s="147"/>
      <c r="AB216" s="147"/>
      <c r="AC216" s="147"/>
      <c r="AD216" s="147"/>
      <c r="AE216" s="147"/>
      <c r="AF216" s="147"/>
      <c r="AG216" s="147" t="s">
        <v>417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x14ac:dyDescent="0.2">
      <c r="A217" s="166" t="s">
        <v>194</v>
      </c>
      <c r="B217" s="167" t="s">
        <v>106</v>
      </c>
      <c r="C217" s="187" t="s">
        <v>107</v>
      </c>
      <c r="D217" s="168"/>
      <c r="E217" s="169"/>
      <c r="F217" s="170"/>
      <c r="G217" s="171">
        <f>SUMIF(AG218:AG234,"&lt;&gt;NOR",G218:G234)</f>
        <v>0</v>
      </c>
      <c r="H217" s="165"/>
      <c r="I217" s="165">
        <f>SUM(I218:I234)</f>
        <v>0</v>
      </c>
      <c r="J217" s="165"/>
      <c r="K217" s="165">
        <f>SUM(K218:K234)</f>
        <v>0</v>
      </c>
      <c r="L217" s="165"/>
      <c r="M217" s="165">
        <f>SUM(M218:M234)</f>
        <v>0</v>
      </c>
      <c r="N217" s="164"/>
      <c r="O217" s="164">
        <f>SUM(O218:O234)</f>
        <v>0.17</v>
      </c>
      <c r="P217" s="164"/>
      <c r="Q217" s="164">
        <f>SUM(Q218:Q234)</f>
        <v>0</v>
      </c>
      <c r="R217" s="165"/>
      <c r="S217" s="165"/>
      <c r="T217" s="165"/>
      <c r="U217" s="165"/>
      <c r="V217" s="165">
        <f>SUM(V218:V234)</f>
        <v>18.38</v>
      </c>
      <c r="W217" s="165"/>
      <c r="X217" s="165"/>
      <c r="Y217" s="165"/>
      <c r="AG217" t="s">
        <v>195</v>
      </c>
    </row>
    <row r="218" spans="1:60" ht="22.5" outlineLevel="1" x14ac:dyDescent="0.2">
      <c r="A218" s="173">
        <v>41</v>
      </c>
      <c r="B218" s="174" t="s">
        <v>418</v>
      </c>
      <c r="C218" s="188" t="s">
        <v>419</v>
      </c>
      <c r="D218" s="175" t="s">
        <v>236</v>
      </c>
      <c r="E218" s="176">
        <v>51</v>
      </c>
      <c r="F218" s="177"/>
      <c r="G218" s="178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2.5999999999999998E-4</v>
      </c>
      <c r="O218" s="156">
        <f>ROUND(E218*N218,2)</f>
        <v>0.01</v>
      </c>
      <c r="P218" s="156">
        <v>0</v>
      </c>
      <c r="Q218" s="156">
        <f>ROUND(E218*P218,2)</f>
        <v>0</v>
      </c>
      <c r="R218" s="157"/>
      <c r="S218" s="157" t="s">
        <v>199</v>
      </c>
      <c r="T218" s="157" t="s">
        <v>199</v>
      </c>
      <c r="U218" s="157">
        <v>9.5000000000000001E-2</v>
      </c>
      <c r="V218" s="157">
        <f>ROUND(E218*U218,2)</f>
        <v>4.8499999999999996</v>
      </c>
      <c r="W218" s="157"/>
      <c r="X218" s="157" t="s">
        <v>200</v>
      </c>
      <c r="Y218" s="157" t="s">
        <v>292</v>
      </c>
      <c r="Z218" s="147"/>
      <c r="AA218" s="147"/>
      <c r="AB218" s="147"/>
      <c r="AC218" s="147"/>
      <c r="AD218" s="147"/>
      <c r="AE218" s="147"/>
      <c r="AF218" s="147"/>
      <c r="AG218" s="147" t="s">
        <v>202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265" t="s">
        <v>420</v>
      </c>
      <c r="D219" s="266"/>
      <c r="E219" s="266"/>
      <c r="F219" s="266"/>
      <c r="G219" s="266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204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191" t="s">
        <v>264</v>
      </c>
      <c r="D220" s="162"/>
      <c r="E220" s="163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210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">
      <c r="A221" s="154"/>
      <c r="B221" s="155"/>
      <c r="C221" s="191" t="s">
        <v>421</v>
      </c>
      <c r="D221" s="162"/>
      <c r="E221" s="163">
        <v>8.5139999999999993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210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">
      <c r="A222" s="154"/>
      <c r="B222" s="155"/>
      <c r="C222" s="191" t="s">
        <v>422</v>
      </c>
      <c r="D222" s="162"/>
      <c r="E222" s="163">
        <v>6.7140000000000004</v>
      </c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210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">
      <c r="A223" s="154"/>
      <c r="B223" s="155"/>
      <c r="C223" s="191" t="s">
        <v>423</v>
      </c>
      <c r="D223" s="162"/>
      <c r="E223" s="163">
        <v>6.3540000000000001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210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91" t="s">
        <v>424</v>
      </c>
      <c r="D224" s="162"/>
      <c r="E224" s="163">
        <v>7.5407200000000003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210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">
      <c r="A225" s="154"/>
      <c r="B225" s="155"/>
      <c r="C225" s="191" t="s">
        <v>269</v>
      </c>
      <c r="D225" s="162"/>
      <c r="E225" s="163"/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210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1" t="s">
        <v>425</v>
      </c>
      <c r="D226" s="162"/>
      <c r="E226" s="163">
        <v>1.6054999999999999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210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91" t="s">
        <v>426</v>
      </c>
      <c r="D227" s="162"/>
      <c r="E227" s="163">
        <v>8.8562499999999993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210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91" t="s">
        <v>427</v>
      </c>
      <c r="D228" s="162"/>
      <c r="E228" s="163">
        <v>3.601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210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191" t="s">
        <v>428</v>
      </c>
      <c r="D229" s="162"/>
      <c r="E229" s="163">
        <v>2.3984999999999999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210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">
      <c r="A230" s="154"/>
      <c r="B230" s="155"/>
      <c r="C230" s="191" t="s">
        <v>429</v>
      </c>
      <c r="D230" s="162"/>
      <c r="E230" s="163">
        <v>5.3884999999999996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210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91" t="s">
        <v>430</v>
      </c>
      <c r="D231" s="162"/>
      <c r="E231" s="163">
        <v>2.7529999999999999E-2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210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3">
        <v>42</v>
      </c>
      <c r="B232" s="174" t="s">
        <v>431</v>
      </c>
      <c r="C232" s="188" t="s">
        <v>432</v>
      </c>
      <c r="D232" s="175" t="s">
        <v>236</v>
      </c>
      <c r="E232" s="176">
        <v>51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3.15E-3</v>
      </c>
      <c r="O232" s="156">
        <f>ROUND(E232*N232,2)</f>
        <v>0.16</v>
      </c>
      <c r="P232" s="156">
        <v>0</v>
      </c>
      <c r="Q232" s="156">
        <f>ROUND(E232*P232,2)</f>
        <v>0</v>
      </c>
      <c r="R232" s="157"/>
      <c r="S232" s="157" t="s">
        <v>199</v>
      </c>
      <c r="T232" s="157" t="s">
        <v>199</v>
      </c>
      <c r="U232" s="157">
        <v>0.26</v>
      </c>
      <c r="V232" s="157">
        <f>ROUND(E232*U232,2)</f>
        <v>13.26</v>
      </c>
      <c r="W232" s="157"/>
      <c r="X232" s="157" t="s">
        <v>200</v>
      </c>
      <c r="Y232" s="157" t="s">
        <v>201</v>
      </c>
      <c r="Z232" s="147"/>
      <c r="AA232" s="147"/>
      <c r="AB232" s="147"/>
      <c r="AC232" s="147"/>
      <c r="AD232" s="147"/>
      <c r="AE232" s="147"/>
      <c r="AF232" s="147"/>
      <c r="AG232" s="147" t="s">
        <v>202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1" t="s">
        <v>433</v>
      </c>
      <c r="D233" s="162"/>
      <c r="E233" s="163">
        <v>51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210</v>
      </c>
      <c r="AH233" s="147">
        <v>5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81">
        <v>43</v>
      </c>
      <c r="B234" s="182" t="s">
        <v>434</v>
      </c>
      <c r="C234" s="192" t="s">
        <v>435</v>
      </c>
      <c r="D234" s="183" t="s">
        <v>415</v>
      </c>
      <c r="E234" s="184">
        <v>0.17391000000000001</v>
      </c>
      <c r="F234" s="185"/>
      <c r="G234" s="186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</v>
      </c>
      <c r="O234" s="156">
        <f>ROUND(E234*N234,2)</f>
        <v>0</v>
      </c>
      <c r="P234" s="156">
        <v>0</v>
      </c>
      <c r="Q234" s="156">
        <f>ROUND(E234*P234,2)</f>
        <v>0</v>
      </c>
      <c r="R234" s="157"/>
      <c r="S234" s="157" t="s">
        <v>199</v>
      </c>
      <c r="T234" s="157" t="s">
        <v>199</v>
      </c>
      <c r="U234" s="157">
        <v>1.5669999999999999</v>
      </c>
      <c r="V234" s="157">
        <f>ROUND(E234*U234,2)</f>
        <v>0.27</v>
      </c>
      <c r="W234" s="157"/>
      <c r="X234" s="157" t="s">
        <v>416</v>
      </c>
      <c r="Y234" s="157" t="s">
        <v>201</v>
      </c>
      <c r="Z234" s="147"/>
      <c r="AA234" s="147"/>
      <c r="AB234" s="147"/>
      <c r="AC234" s="147"/>
      <c r="AD234" s="147"/>
      <c r="AE234" s="147"/>
      <c r="AF234" s="147"/>
      <c r="AG234" s="147" t="s">
        <v>417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6" t="s">
        <v>194</v>
      </c>
      <c r="B235" s="167" t="s">
        <v>131</v>
      </c>
      <c r="C235" s="187" t="s">
        <v>132</v>
      </c>
      <c r="D235" s="168"/>
      <c r="E235" s="169"/>
      <c r="F235" s="170"/>
      <c r="G235" s="171">
        <f>SUMIF(AG236:AG261,"&lt;&gt;NOR",G236:G261)</f>
        <v>0</v>
      </c>
      <c r="H235" s="165"/>
      <c r="I235" s="165">
        <f>SUM(I236:I261)</f>
        <v>0</v>
      </c>
      <c r="J235" s="165"/>
      <c r="K235" s="165">
        <f>SUM(K236:K261)</f>
        <v>0</v>
      </c>
      <c r="L235" s="165"/>
      <c r="M235" s="165">
        <f>SUM(M236:M261)</f>
        <v>0</v>
      </c>
      <c r="N235" s="164"/>
      <c r="O235" s="164">
        <f>SUM(O236:O261)</f>
        <v>0.08</v>
      </c>
      <c r="P235" s="164"/>
      <c r="Q235" s="164">
        <f>SUM(Q236:Q261)</f>
        <v>0</v>
      </c>
      <c r="R235" s="165"/>
      <c r="S235" s="165"/>
      <c r="T235" s="165"/>
      <c r="U235" s="165"/>
      <c r="V235" s="165">
        <f>SUM(V236:V261)</f>
        <v>13.67</v>
      </c>
      <c r="W235" s="165"/>
      <c r="X235" s="165"/>
      <c r="Y235" s="165"/>
      <c r="AG235" t="s">
        <v>195</v>
      </c>
    </row>
    <row r="236" spans="1:60" outlineLevel="1" x14ac:dyDescent="0.2">
      <c r="A236" s="173">
        <v>44</v>
      </c>
      <c r="B236" s="174" t="s">
        <v>436</v>
      </c>
      <c r="C236" s="188" t="s">
        <v>437</v>
      </c>
      <c r="D236" s="175" t="s">
        <v>224</v>
      </c>
      <c r="E236" s="176">
        <v>2</v>
      </c>
      <c r="F236" s="177"/>
      <c r="G236" s="178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199</v>
      </c>
      <c r="T236" s="157" t="s">
        <v>199</v>
      </c>
      <c r="U236" s="157">
        <v>1.45</v>
      </c>
      <c r="V236" s="157">
        <f>ROUND(E236*U236,2)</f>
        <v>2.9</v>
      </c>
      <c r="W236" s="157"/>
      <c r="X236" s="157" t="s">
        <v>200</v>
      </c>
      <c r="Y236" s="157" t="s">
        <v>201</v>
      </c>
      <c r="Z236" s="147"/>
      <c r="AA236" s="147"/>
      <c r="AB236" s="147"/>
      <c r="AC236" s="147"/>
      <c r="AD236" s="147"/>
      <c r="AE236" s="147"/>
      <c r="AF236" s="147"/>
      <c r="AG236" s="147" t="s">
        <v>202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91" t="s">
        <v>438</v>
      </c>
      <c r="D237" s="162"/>
      <c r="E237" s="163">
        <v>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210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1" x14ac:dyDescent="0.2">
      <c r="A238" s="173">
        <v>45</v>
      </c>
      <c r="B238" s="174" t="s">
        <v>439</v>
      </c>
      <c r="C238" s="188" t="s">
        <v>440</v>
      </c>
      <c r="D238" s="175" t="s">
        <v>224</v>
      </c>
      <c r="E238" s="176">
        <v>2</v>
      </c>
      <c r="F238" s="177"/>
      <c r="G238" s="178">
        <f>ROUND(E238*F238,2)</f>
        <v>0</v>
      </c>
      <c r="H238" s="158"/>
      <c r="I238" s="157">
        <f>ROUND(E238*H238,2)</f>
        <v>0</v>
      </c>
      <c r="J238" s="158"/>
      <c r="K238" s="157">
        <f>ROUND(E238*J238,2)</f>
        <v>0</v>
      </c>
      <c r="L238" s="157">
        <v>21</v>
      </c>
      <c r="M238" s="157">
        <f>G238*(1+L238/100)</f>
        <v>0</v>
      </c>
      <c r="N238" s="156">
        <v>1.9E-2</v>
      </c>
      <c r="O238" s="156">
        <f>ROUND(E238*N238,2)</f>
        <v>0.04</v>
      </c>
      <c r="P238" s="156">
        <v>0</v>
      </c>
      <c r="Q238" s="156">
        <f>ROUND(E238*P238,2)</f>
        <v>0</v>
      </c>
      <c r="R238" s="157" t="s">
        <v>345</v>
      </c>
      <c r="S238" s="157" t="s">
        <v>199</v>
      </c>
      <c r="T238" s="157" t="s">
        <v>238</v>
      </c>
      <c r="U238" s="157">
        <v>0</v>
      </c>
      <c r="V238" s="157">
        <f>ROUND(E238*U238,2)</f>
        <v>0</v>
      </c>
      <c r="W238" s="157"/>
      <c r="X238" s="157" t="s">
        <v>346</v>
      </c>
      <c r="Y238" s="157" t="s">
        <v>201</v>
      </c>
      <c r="Z238" s="147"/>
      <c r="AA238" s="147"/>
      <c r="AB238" s="147"/>
      <c r="AC238" s="147"/>
      <c r="AD238" s="147"/>
      <c r="AE238" s="147"/>
      <c r="AF238" s="147"/>
      <c r="AG238" s="147" t="s">
        <v>347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265" t="s">
        <v>441</v>
      </c>
      <c r="D239" s="266"/>
      <c r="E239" s="266"/>
      <c r="F239" s="266"/>
      <c r="G239" s="266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204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9" t="s">
        <v>205</v>
      </c>
      <c r="D240" s="159"/>
      <c r="E240" s="160"/>
      <c r="F240" s="161"/>
      <c r="G240" s="161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204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267" t="s">
        <v>556</v>
      </c>
      <c r="D241" s="268"/>
      <c r="E241" s="268"/>
      <c r="F241" s="268"/>
      <c r="G241" s="268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204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267" t="s">
        <v>442</v>
      </c>
      <c r="D242" s="268"/>
      <c r="E242" s="268"/>
      <c r="F242" s="268"/>
      <c r="G242" s="268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204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">
      <c r="A243" s="154"/>
      <c r="B243" s="155"/>
      <c r="C243" s="267" t="s">
        <v>443</v>
      </c>
      <c r="D243" s="268"/>
      <c r="E243" s="268"/>
      <c r="F243" s="268"/>
      <c r="G243" s="268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204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191" t="s">
        <v>438</v>
      </c>
      <c r="D244" s="162"/>
      <c r="E244" s="163">
        <v>2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210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3">
        <v>46</v>
      </c>
      <c r="B245" s="174" t="s">
        <v>444</v>
      </c>
      <c r="C245" s="188" t="s">
        <v>445</v>
      </c>
      <c r="D245" s="175" t="s">
        <v>224</v>
      </c>
      <c r="E245" s="176">
        <v>2</v>
      </c>
      <c r="F245" s="177"/>
      <c r="G245" s="178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0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199</v>
      </c>
      <c r="T245" s="157" t="s">
        <v>199</v>
      </c>
      <c r="U245" s="157">
        <v>1.5</v>
      </c>
      <c r="V245" s="157">
        <f>ROUND(E245*U245,2)</f>
        <v>3</v>
      </c>
      <c r="W245" s="157"/>
      <c r="X245" s="157" t="s">
        <v>200</v>
      </c>
      <c r="Y245" s="157" t="s">
        <v>201</v>
      </c>
      <c r="Z245" s="147"/>
      <c r="AA245" s="147"/>
      <c r="AB245" s="147"/>
      <c r="AC245" s="147"/>
      <c r="AD245" s="147"/>
      <c r="AE245" s="147"/>
      <c r="AF245" s="147"/>
      <c r="AG245" s="147" t="s">
        <v>202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191" t="s">
        <v>446</v>
      </c>
      <c r="D246" s="162"/>
      <c r="E246" s="163">
        <v>2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210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73">
        <v>47</v>
      </c>
      <c r="B247" s="174" t="s">
        <v>447</v>
      </c>
      <c r="C247" s="188" t="s">
        <v>448</v>
      </c>
      <c r="D247" s="175" t="s">
        <v>224</v>
      </c>
      <c r="E247" s="176">
        <v>2</v>
      </c>
      <c r="F247" s="177"/>
      <c r="G247" s="178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6">
        <v>2.1000000000000001E-2</v>
      </c>
      <c r="O247" s="156">
        <f>ROUND(E247*N247,2)</f>
        <v>0.04</v>
      </c>
      <c r="P247" s="156">
        <v>0</v>
      </c>
      <c r="Q247" s="156">
        <f>ROUND(E247*P247,2)</f>
        <v>0</v>
      </c>
      <c r="R247" s="157" t="s">
        <v>345</v>
      </c>
      <c r="S247" s="157" t="s">
        <v>199</v>
      </c>
      <c r="T247" s="157" t="s">
        <v>238</v>
      </c>
      <c r="U247" s="157">
        <v>0</v>
      </c>
      <c r="V247" s="157">
        <f>ROUND(E247*U247,2)</f>
        <v>0</v>
      </c>
      <c r="W247" s="157"/>
      <c r="X247" s="157" t="s">
        <v>346</v>
      </c>
      <c r="Y247" s="157" t="s">
        <v>201</v>
      </c>
      <c r="Z247" s="147"/>
      <c r="AA247" s="147"/>
      <c r="AB247" s="147"/>
      <c r="AC247" s="147"/>
      <c r="AD247" s="147"/>
      <c r="AE247" s="147"/>
      <c r="AF247" s="147"/>
      <c r="AG247" s="147" t="s">
        <v>347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265" t="s">
        <v>441</v>
      </c>
      <c r="D248" s="266"/>
      <c r="E248" s="266"/>
      <c r="F248" s="266"/>
      <c r="G248" s="266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204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9" t="s">
        <v>205</v>
      </c>
      <c r="D249" s="159"/>
      <c r="E249" s="160"/>
      <c r="F249" s="161"/>
      <c r="G249" s="161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204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267" t="s">
        <v>556</v>
      </c>
      <c r="D250" s="268"/>
      <c r="E250" s="268"/>
      <c r="F250" s="268"/>
      <c r="G250" s="268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204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267" t="s">
        <v>442</v>
      </c>
      <c r="D251" s="268"/>
      <c r="E251" s="268"/>
      <c r="F251" s="268"/>
      <c r="G251" s="268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204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">
      <c r="A252" s="154"/>
      <c r="B252" s="155"/>
      <c r="C252" s="267" t="s">
        <v>443</v>
      </c>
      <c r="D252" s="268"/>
      <c r="E252" s="268"/>
      <c r="F252" s="268"/>
      <c r="G252" s="268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204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191" t="s">
        <v>446</v>
      </c>
      <c r="D253" s="162"/>
      <c r="E253" s="163">
        <v>2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210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3">
        <v>48</v>
      </c>
      <c r="B254" s="174" t="s">
        <v>449</v>
      </c>
      <c r="C254" s="188" t="s">
        <v>450</v>
      </c>
      <c r="D254" s="175" t="s">
        <v>224</v>
      </c>
      <c r="E254" s="176">
        <v>4</v>
      </c>
      <c r="F254" s="177"/>
      <c r="G254" s="178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6">
        <v>0</v>
      </c>
      <c r="O254" s="156">
        <f>ROUND(E254*N254,2)</f>
        <v>0</v>
      </c>
      <c r="P254" s="156">
        <v>0</v>
      </c>
      <c r="Q254" s="156">
        <f>ROUND(E254*P254,2)</f>
        <v>0</v>
      </c>
      <c r="R254" s="157"/>
      <c r="S254" s="157" t="s">
        <v>199</v>
      </c>
      <c r="T254" s="157" t="s">
        <v>199</v>
      </c>
      <c r="U254" s="157">
        <v>0.77500000000000002</v>
      </c>
      <c r="V254" s="157">
        <f>ROUND(E254*U254,2)</f>
        <v>3.1</v>
      </c>
      <c r="W254" s="157"/>
      <c r="X254" s="157" t="s">
        <v>200</v>
      </c>
      <c r="Y254" s="157" t="s">
        <v>201</v>
      </c>
      <c r="Z254" s="147"/>
      <c r="AA254" s="147"/>
      <c r="AB254" s="147"/>
      <c r="AC254" s="147"/>
      <c r="AD254" s="147"/>
      <c r="AE254" s="147"/>
      <c r="AF254" s="147"/>
      <c r="AG254" s="147" t="s">
        <v>202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91" t="s">
        <v>451</v>
      </c>
      <c r="D255" s="162"/>
      <c r="E255" s="163">
        <v>4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210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ht="22.5" outlineLevel="1" x14ac:dyDescent="0.2">
      <c r="A256" s="181">
        <v>49</v>
      </c>
      <c r="B256" s="182" t="s">
        <v>452</v>
      </c>
      <c r="C256" s="192" t="s">
        <v>453</v>
      </c>
      <c r="D256" s="183" t="s">
        <v>224</v>
      </c>
      <c r="E256" s="184">
        <v>4</v>
      </c>
      <c r="F256" s="185"/>
      <c r="G256" s="186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6">
        <v>7.5000000000000002E-4</v>
      </c>
      <c r="O256" s="156">
        <f>ROUND(E256*N256,2)</f>
        <v>0</v>
      </c>
      <c r="P256" s="156">
        <v>0</v>
      </c>
      <c r="Q256" s="156">
        <f>ROUND(E256*P256,2)</f>
        <v>0</v>
      </c>
      <c r="R256" s="157"/>
      <c r="S256" s="157" t="s">
        <v>237</v>
      </c>
      <c r="T256" s="157" t="s">
        <v>238</v>
      </c>
      <c r="U256" s="157">
        <v>0</v>
      </c>
      <c r="V256" s="157">
        <f>ROUND(E256*U256,2)</f>
        <v>0</v>
      </c>
      <c r="W256" s="157"/>
      <c r="X256" s="157" t="s">
        <v>346</v>
      </c>
      <c r="Y256" s="157" t="s">
        <v>201</v>
      </c>
      <c r="Z256" s="147"/>
      <c r="AA256" s="147"/>
      <c r="AB256" s="147"/>
      <c r="AC256" s="147"/>
      <c r="AD256" s="147"/>
      <c r="AE256" s="147"/>
      <c r="AF256" s="147"/>
      <c r="AG256" s="147" t="s">
        <v>347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73">
        <v>50</v>
      </c>
      <c r="B257" s="174" t="s">
        <v>454</v>
      </c>
      <c r="C257" s="188" t="s">
        <v>455</v>
      </c>
      <c r="D257" s="175" t="s">
        <v>236</v>
      </c>
      <c r="E257" s="176">
        <v>7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1.2E-4</v>
      </c>
      <c r="O257" s="156">
        <f>ROUND(E257*N257,2)</f>
        <v>0</v>
      </c>
      <c r="P257" s="156">
        <v>0</v>
      </c>
      <c r="Q257" s="156">
        <f>ROUND(E257*P257,2)</f>
        <v>0</v>
      </c>
      <c r="R257" s="157"/>
      <c r="S257" s="157" t="s">
        <v>237</v>
      </c>
      <c r="T257" s="157" t="s">
        <v>238</v>
      </c>
      <c r="U257" s="157">
        <v>0.64</v>
      </c>
      <c r="V257" s="157">
        <f>ROUND(E257*U257,2)</f>
        <v>4.4800000000000004</v>
      </c>
      <c r="W257" s="157"/>
      <c r="X257" s="157" t="s">
        <v>200</v>
      </c>
      <c r="Y257" s="157" t="s">
        <v>201</v>
      </c>
      <c r="Z257" s="147"/>
      <c r="AA257" s="147"/>
      <c r="AB257" s="147"/>
      <c r="AC257" s="147"/>
      <c r="AD257" s="147"/>
      <c r="AE257" s="147"/>
      <c r="AF257" s="147"/>
      <c r="AG257" s="147" t="s">
        <v>202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91" t="s">
        <v>456</v>
      </c>
      <c r="D258" s="162"/>
      <c r="E258" s="163">
        <v>3.48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210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1" t="s">
        <v>457</v>
      </c>
      <c r="D259" s="162"/>
      <c r="E259" s="163">
        <v>3.48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210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1" t="s">
        <v>458</v>
      </c>
      <c r="D260" s="162"/>
      <c r="E260" s="163">
        <v>0.04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210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81">
        <v>51</v>
      </c>
      <c r="B261" s="182" t="s">
        <v>459</v>
      </c>
      <c r="C261" s="192" t="s">
        <v>460</v>
      </c>
      <c r="D261" s="183" t="s">
        <v>415</v>
      </c>
      <c r="E261" s="184">
        <v>8.3839999999999998E-2</v>
      </c>
      <c r="F261" s="185"/>
      <c r="G261" s="186">
        <f>ROUND(E261*F261,2)</f>
        <v>0</v>
      </c>
      <c r="H261" s="158"/>
      <c r="I261" s="157">
        <f>ROUND(E261*H261,2)</f>
        <v>0</v>
      </c>
      <c r="J261" s="158"/>
      <c r="K261" s="157">
        <f>ROUND(E261*J261,2)</f>
        <v>0</v>
      </c>
      <c r="L261" s="157">
        <v>21</v>
      </c>
      <c r="M261" s="157">
        <f>G261*(1+L261/100)</f>
        <v>0</v>
      </c>
      <c r="N261" s="156">
        <v>0</v>
      </c>
      <c r="O261" s="156">
        <f>ROUND(E261*N261,2)</f>
        <v>0</v>
      </c>
      <c r="P261" s="156">
        <v>0</v>
      </c>
      <c r="Q261" s="156">
        <f>ROUND(E261*P261,2)</f>
        <v>0</v>
      </c>
      <c r="R261" s="157"/>
      <c r="S261" s="157" t="s">
        <v>199</v>
      </c>
      <c r="T261" s="157" t="s">
        <v>199</v>
      </c>
      <c r="U261" s="157">
        <v>2.2549999999999999</v>
      </c>
      <c r="V261" s="157">
        <f>ROUND(E261*U261,2)</f>
        <v>0.19</v>
      </c>
      <c r="W261" s="157"/>
      <c r="X261" s="157" t="s">
        <v>416</v>
      </c>
      <c r="Y261" s="157" t="s">
        <v>201</v>
      </c>
      <c r="Z261" s="147"/>
      <c r="AA261" s="147"/>
      <c r="AB261" s="147"/>
      <c r="AC261" s="147"/>
      <c r="AD261" s="147"/>
      <c r="AE261" s="147"/>
      <c r="AF261" s="147"/>
      <c r="AG261" s="147" t="s">
        <v>417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x14ac:dyDescent="0.2">
      <c r="A262" s="166" t="s">
        <v>194</v>
      </c>
      <c r="B262" s="167" t="s">
        <v>133</v>
      </c>
      <c r="C262" s="187" t="s">
        <v>134</v>
      </c>
      <c r="D262" s="168"/>
      <c r="E262" s="169"/>
      <c r="F262" s="170"/>
      <c r="G262" s="171">
        <f>SUMIF(AG263:AG283,"&lt;&gt;NOR",G263:G283)</f>
        <v>0</v>
      </c>
      <c r="H262" s="165"/>
      <c r="I262" s="165">
        <f>SUM(I263:I283)</f>
        <v>0</v>
      </c>
      <c r="J262" s="165"/>
      <c r="K262" s="165">
        <f>SUM(K263:K283)</f>
        <v>0</v>
      </c>
      <c r="L262" s="165"/>
      <c r="M262" s="165">
        <f>SUM(M263:M283)</f>
        <v>0</v>
      </c>
      <c r="N262" s="164"/>
      <c r="O262" s="164">
        <f>SUM(O263:O283)</f>
        <v>0.32000000000000006</v>
      </c>
      <c r="P262" s="164"/>
      <c r="Q262" s="164">
        <f>SUM(Q263:Q283)</f>
        <v>0.12</v>
      </c>
      <c r="R262" s="165"/>
      <c r="S262" s="165"/>
      <c r="T262" s="165"/>
      <c r="U262" s="165"/>
      <c r="V262" s="165">
        <f>SUM(V263:V283)</f>
        <v>53.3</v>
      </c>
      <c r="W262" s="165"/>
      <c r="X262" s="165"/>
      <c r="Y262" s="165"/>
      <c r="AG262" t="s">
        <v>195</v>
      </c>
    </row>
    <row r="263" spans="1:60" outlineLevel="1" x14ac:dyDescent="0.2">
      <c r="A263" s="173">
        <v>52</v>
      </c>
      <c r="B263" s="174" t="s">
        <v>461</v>
      </c>
      <c r="C263" s="188" t="s">
        <v>462</v>
      </c>
      <c r="D263" s="175" t="s">
        <v>236</v>
      </c>
      <c r="E263" s="176">
        <v>17.2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0</v>
      </c>
      <c r="O263" s="156">
        <f>ROUND(E263*N263,2)</f>
        <v>0</v>
      </c>
      <c r="P263" s="156">
        <v>5.0000000000000001E-3</v>
      </c>
      <c r="Q263" s="156">
        <f>ROUND(E263*P263,2)</f>
        <v>0.09</v>
      </c>
      <c r="R263" s="157"/>
      <c r="S263" s="157" t="s">
        <v>199</v>
      </c>
      <c r="T263" s="157" t="s">
        <v>199</v>
      </c>
      <c r="U263" s="157">
        <v>0.51</v>
      </c>
      <c r="V263" s="157">
        <f>ROUND(E263*U263,2)</f>
        <v>8.77</v>
      </c>
      <c r="W263" s="157"/>
      <c r="X263" s="157" t="s">
        <v>200</v>
      </c>
      <c r="Y263" s="157" t="s">
        <v>201</v>
      </c>
      <c r="Z263" s="147"/>
      <c r="AA263" s="147"/>
      <c r="AB263" s="147"/>
      <c r="AC263" s="147"/>
      <c r="AD263" s="147"/>
      <c r="AE263" s="147"/>
      <c r="AF263" s="147"/>
      <c r="AG263" s="147" t="s">
        <v>202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91" t="s">
        <v>463</v>
      </c>
      <c r="D264" s="162"/>
      <c r="E264" s="163">
        <v>17.2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210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73">
        <v>53</v>
      </c>
      <c r="B265" s="174" t="s">
        <v>464</v>
      </c>
      <c r="C265" s="188" t="s">
        <v>465</v>
      </c>
      <c r="D265" s="175" t="s">
        <v>236</v>
      </c>
      <c r="E265" s="176">
        <v>17.2</v>
      </c>
      <c r="F265" s="177"/>
      <c r="G265" s="178">
        <f>ROUND(E265*F265,2)</f>
        <v>0</v>
      </c>
      <c r="H265" s="158"/>
      <c r="I265" s="157">
        <f>ROUND(E265*H265,2)</f>
        <v>0</v>
      </c>
      <c r="J265" s="158"/>
      <c r="K265" s="157">
        <f>ROUND(E265*J265,2)</f>
        <v>0</v>
      </c>
      <c r="L265" s="157">
        <v>21</v>
      </c>
      <c r="M265" s="157">
        <f>G265*(1+L265/100)</f>
        <v>0</v>
      </c>
      <c r="N265" s="156">
        <v>0</v>
      </c>
      <c r="O265" s="156">
        <f>ROUND(E265*N265,2)</f>
        <v>0</v>
      </c>
      <c r="P265" s="156">
        <v>2E-3</v>
      </c>
      <c r="Q265" s="156">
        <f>ROUND(E265*P265,2)</f>
        <v>0.03</v>
      </c>
      <c r="R265" s="157"/>
      <c r="S265" s="157" t="s">
        <v>199</v>
      </c>
      <c r="T265" s="157" t="s">
        <v>199</v>
      </c>
      <c r="U265" s="157">
        <v>0.1</v>
      </c>
      <c r="V265" s="157">
        <f>ROUND(E265*U265,2)</f>
        <v>1.72</v>
      </c>
      <c r="W265" s="157"/>
      <c r="X265" s="157" t="s">
        <v>200</v>
      </c>
      <c r="Y265" s="157" t="s">
        <v>201</v>
      </c>
      <c r="Z265" s="147"/>
      <c r="AA265" s="147"/>
      <c r="AB265" s="147"/>
      <c r="AC265" s="147"/>
      <c r="AD265" s="147"/>
      <c r="AE265" s="147"/>
      <c r="AF265" s="147"/>
      <c r="AG265" s="147" t="s">
        <v>202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2" x14ac:dyDescent="0.2">
      <c r="A266" s="154"/>
      <c r="B266" s="155"/>
      <c r="C266" s="191" t="s">
        <v>466</v>
      </c>
      <c r="D266" s="162"/>
      <c r="E266" s="163">
        <v>17.2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210</v>
      </c>
      <c r="AH266" s="147">
        <v>5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73">
        <v>54</v>
      </c>
      <c r="B267" s="174" t="s">
        <v>467</v>
      </c>
      <c r="C267" s="188" t="s">
        <v>468</v>
      </c>
      <c r="D267" s="175" t="s">
        <v>236</v>
      </c>
      <c r="E267" s="176">
        <v>42</v>
      </c>
      <c r="F267" s="177"/>
      <c r="G267" s="178">
        <f>ROUND(E267*F267,2)</f>
        <v>0</v>
      </c>
      <c r="H267" s="158"/>
      <c r="I267" s="157">
        <f>ROUND(E267*H267,2)</f>
        <v>0</v>
      </c>
      <c r="J267" s="158"/>
      <c r="K267" s="157">
        <f>ROUND(E267*J267,2)</f>
        <v>0</v>
      </c>
      <c r="L267" s="157">
        <v>21</v>
      </c>
      <c r="M267" s="157">
        <f>G267*(1+L267/100)</f>
        <v>0</v>
      </c>
      <c r="N267" s="156">
        <v>2.8999999999999998E-3</v>
      </c>
      <c r="O267" s="156">
        <f>ROUND(E267*N267,2)</f>
        <v>0.12</v>
      </c>
      <c r="P267" s="156">
        <v>0</v>
      </c>
      <c r="Q267" s="156">
        <f>ROUND(E267*P267,2)</f>
        <v>0</v>
      </c>
      <c r="R267" s="157"/>
      <c r="S267" s="157" t="s">
        <v>237</v>
      </c>
      <c r="T267" s="157" t="s">
        <v>199</v>
      </c>
      <c r="U267" s="157">
        <v>0.52</v>
      </c>
      <c r="V267" s="157">
        <f>ROUND(E267*U267,2)</f>
        <v>21.84</v>
      </c>
      <c r="W267" s="157"/>
      <c r="X267" s="157" t="s">
        <v>200</v>
      </c>
      <c r="Y267" s="157" t="s">
        <v>201</v>
      </c>
      <c r="Z267" s="147"/>
      <c r="AA267" s="147"/>
      <c r="AB267" s="147"/>
      <c r="AC267" s="147"/>
      <c r="AD267" s="147"/>
      <c r="AE267" s="147"/>
      <c r="AF267" s="147"/>
      <c r="AG267" s="147" t="s">
        <v>202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65" t="s">
        <v>469</v>
      </c>
      <c r="D268" s="266"/>
      <c r="E268" s="266"/>
      <c r="F268" s="266"/>
      <c r="G268" s="266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204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91" t="s">
        <v>470</v>
      </c>
      <c r="D269" s="162"/>
      <c r="E269" s="163">
        <v>15.7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210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91" t="s">
        <v>471</v>
      </c>
      <c r="D270" s="162"/>
      <c r="E270" s="163">
        <v>9.1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210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91" t="s">
        <v>472</v>
      </c>
      <c r="D271" s="162"/>
      <c r="E271" s="163">
        <v>17.2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210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1" x14ac:dyDescent="0.2">
      <c r="A272" s="173">
        <v>55</v>
      </c>
      <c r="B272" s="174" t="s">
        <v>473</v>
      </c>
      <c r="C272" s="188" t="s">
        <v>474</v>
      </c>
      <c r="D272" s="175" t="s">
        <v>236</v>
      </c>
      <c r="E272" s="176">
        <v>42</v>
      </c>
      <c r="F272" s="177"/>
      <c r="G272" s="178">
        <f>ROUND(E272*F272,2)</f>
        <v>0</v>
      </c>
      <c r="H272" s="158"/>
      <c r="I272" s="157">
        <f>ROUND(E272*H272,2)</f>
        <v>0</v>
      </c>
      <c r="J272" s="158"/>
      <c r="K272" s="157">
        <f>ROUND(E272*J272,2)</f>
        <v>0</v>
      </c>
      <c r="L272" s="157">
        <v>21</v>
      </c>
      <c r="M272" s="157">
        <f>G272*(1+L272/100)</f>
        <v>0</v>
      </c>
      <c r="N272" s="156">
        <v>4.1000000000000003E-3</v>
      </c>
      <c r="O272" s="156">
        <f>ROUND(E272*N272,2)</f>
        <v>0.17</v>
      </c>
      <c r="P272" s="156">
        <v>0</v>
      </c>
      <c r="Q272" s="156">
        <f>ROUND(E272*P272,2)</f>
        <v>0</v>
      </c>
      <c r="R272" s="157"/>
      <c r="S272" s="157" t="s">
        <v>237</v>
      </c>
      <c r="T272" s="157" t="s">
        <v>238</v>
      </c>
      <c r="U272" s="157">
        <v>0.42</v>
      </c>
      <c r="V272" s="157">
        <f>ROUND(E272*U272,2)</f>
        <v>17.64</v>
      </c>
      <c r="W272" s="157"/>
      <c r="X272" s="157" t="s">
        <v>200</v>
      </c>
      <c r="Y272" s="157" t="s">
        <v>201</v>
      </c>
      <c r="Z272" s="147"/>
      <c r="AA272" s="147"/>
      <c r="AB272" s="147"/>
      <c r="AC272" s="147"/>
      <c r="AD272" s="147"/>
      <c r="AE272" s="147"/>
      <c r="AF272" s="147"/>
      <c r="AG272" s="147" t="s">
        <v>202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2" x14ac:dyDescent="0.2">
      <c r="A273" s="154"/>
      <c r="B273" s="155"/>
      <c r="C273" s="265" t="s">
        <v>475</v>
      </c>
      <c r="D273" s="266"/>
      <c r="E273" s="266"/>
      <c r="F273" s="266"/>
      <c r="G273" s="266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204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3" x14ac:dyDescent="0.2">
      <c r="A274" s="154"/>
      <c r="B274" s="155"/>
      <c r="C274" s="267" t="s">
        <v>476</v>
      </c>
      <c r="D274" s="268"/>
      <c r="E274" s="268"/>
      <c r="F274" s="268"/>
      <c r="G274" s="268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204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79" t="str">
        <f>C274</f>
        <v>položka zahrnuje lokální nahrazení kazet ( podél stěn) větrací mřížkou nebo kazetami s perforací zajišťující proudění vzduchu nad podhledem</v>
      </c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191" t="s">
        <v>470</v>
      </c>
      <c r="D275" s="162"/>
      <c r="E275" s="163">
        <v>15.7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210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">
      <c r="A276" s="154"/>
      <c r="B276" s="155"/>
      <c r="C276" s="191" t="s">
        <v>471</v>
      </c>
      <c r="D276" s="162"/>
      <c r="E276" s="163">
        <v>9.1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210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91" t="s">
        <v>472</v>
      </c>
      <c r="D277" s="162"/>
      <c r="E277" s="163">
        <v>17.2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210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22.5" outlineLevel="1" x14ac:dyDescent="0.2">
      <c r="A278" s="173">
        <v>56</v>
      </c>
      <c r="B278" s="174" t="s">
        <v>477</v>
      </c>
      <c r="C278" s="188" t="s">
        <v>478</v>
      </c>
      <c r="D278" s="175" t="s">
        <v>236</v>
      </c>
      <c r="E278" s="176">
        <v>2.5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1.272E-2</v>
      </c>
      <c r="O278" s="156">
        <f>ROUND(E278*N278,2)</f>
        <v>0.03</v>
      </c>
      <c r="P278" s="156">
        <v>0</v>
      </c>
      <c r="Q278" s="156">
        <f>ROUND(E278*P278,2)</f>
        <v>0</v>
      </c>
      <c r="R278" s="157"/>
      <c r="S278" s="157" t="s">
        <v>199</v>
      </c>
      <c r="T278" s="157" t="s">
        <v>199</v>
      </c>
      <c r="U278" s="157">
        <v>0.9</v>
      </c>
      <c r="V278" s="157">
        <f>ROUND(E278*U278,2)</f>
        <v>2.25</v>
      </c>
      <c r="W278" s="157"/>
      <c r="X278" s="157" t="s">
        <v>200</v>
      </c>
      <c r="Y278" s="157" t="s">
        <v>201</v>
      </c>
      <c r="Z278" s="147"/>
      <c r="AA278" s="147"/>
      <c r="AB278" s="147"/>
      <c r="AC278" s="147"/>
      <c r="AD278" s="147"/>
      <c r="AE278" s="147"/>
      <c r="AF278" s="147"/>
      <c r="AG278" s="147" t="s">
        <v>202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65" t="s">
        <v>479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204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2" x14ac:dyDescent="0.2">
      <c r="A280" s="154"/>
      <c r="B280" s="155"/>
      <c r="C280" s="191" t="s">
        <v>480</v>
      </c>
      <c r="D280" s="162"/>
      <c r="E280" s="163">
        <v>2.52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210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1" t="s">
        <v>408</v>
      </c>
      <c r="D281" s="162"/>
      <c r="E281" s="163">
        <v>-0.02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210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81">
        <v>57</v>
      </c>
      <c r="B282" s="182" t="s">
        <v>481</v>
      </c>
      <c r="C282" s="192" t="s">
        <v>482</v>
      </c>
      <c r="D282" s="183" t="s">
        <v>483</v>
      </c>
      <c r="E282" s="184">
        <v>1</v>
      </c>
      <c r="F282" s="185"/>
      <c r="G282" s="186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0</v>
      </c>
      <c r="N282" s="156">
        <v>0</v>
      </c>
      <c r="O282" s="156">
        <f>ROUND(E282*N282,2)</f>
        <v>0</v>
      </c>
      <c r="P282" s="156">
        <v>0</v>
      </c>
      <c r="Q282" s="156">
        <f>ROUND(E282*P282,2)</f>
        <v>0</v>
      </c>
      <c r="R282" s="157"/>
      <c r="S282" s="157" t="s">
        <v>237</v>
      </c>
      <c r="T282" s="157" t="s">
        <v>238</v>
      </c>
      <c r="U282" s="157">
        <v>0</v>
      </c>
      <c r="V282" s="157">
        <f>ROUND(E282*U282,2)</f>
        <v>0</v>
      </c>
      <c r="W282" s="157"/>
      <c r="X282" s="157" t="s">
        <v>200</v>
      </c>
      <c r="Y282" s="157" t="s">
        <v>484</v>
      </c>
      <c r="Z282" s="147"/>
      <c r="AA282" s="147"/>
      <c r="AB282" s="147"/>
      <c r="AC282" s="147"/>
      <c r="AD282" s="147"/>
      <c r="AE282" s="147"/>
      <c r="AF282" s="147"/>
      <c r="AG282" s="147" t="s">
        <v>202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81">
        <v>58</v>
      </c>
      <c r="B283" s="182" t="s">
        <v>485</v>
      </c>
      <c r="C283" s="192" t="s">
        <v>486</v>
      </c>
      <c r="D283" s="183" t="s">
        <v>415</v>
      </c>
      <c r="E283" s="184">
        <v>0.32579999999999998</v>
      </c>
      <c r="F283" s="185"/>
      <c r="G283" s="186">
        <f>ROUND(E283*F283,2)</f>
        <v>0</v>
      </c>
      <c r="H283" s="158"/>
      <c r="I283" s="157">
        <f>ROUND(E283*H283,2)</f>
        <v>0</v>
      </c>
      <c r="J283" s="158"/>
      <c r="K283" s="157">
        <f>ROUND(E283*J283,2)</f>
        <v>0</v>
      </c>
      <c r="L283" s="157">
        <v>21</v>
      </c>
      <c r="M283" s="157">
        <f>G283*(1+L283/100)</f>
        <v>0</v>
      </c>
      <c r="N283" s="156">
        <v>0</v>
      </c>
      <c r="O283" s="156">
        <f>ROUND(E283*N283,2)</f>
        <v>0</v>
      </c>
      <c r="P283" s="156">
        <v>0</v>
      </c>
      <c r="Q283" s="156">
        <f>ROUND(E283*P283,2)</f>
        <v>0</v>
      </c>
      <c r="R283" s="157"/>
      <c r="S283" s="157" t="s">
        <v>199</v>
      </c>
      <c r="T283" s="157" t="s">
        <v>199</v>
      </c>
      <c r="U283" s="157">
        <v>3.327</v>
      </c>
      <c r="V283" s="157">
        <f>ROUND(E283*U283,2)</f>
        <v>1.08</v>
      </c>
      <c r="W283" s="157"/>
      <c r="X283" s="157" t="s">
        <v>416</v>
      </c>
      <c r="Y283" s="157" t="s">
        <v>201</v>
      </c>
      <c r="Z283" s="147"/>
      <c r="AA283" s="147"/>
      <c r="AB283" s="147"/>
      <c r="AC283" s="147"/>
      <c r="AD283" s="147"/>
      <c r="AE283" s="147"/>
      <c r="AF283" s="147"/>
      <c r="AG283" s="147" t="s">
        <v>417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x14ac:dyDescent="0.2">
      <c r="A284" s="166" t="s">
        <v>194</v>
      </c>
      <c r="B284" s="167" t="s">
        <v>135</v>
      </c>
      <c r="C284" s="187" t="s">
        <v>136</v>
      </c>
      <c r="D284" s="168"/>
      <c r="E284" s="169"/>
      <c r="F284" s="170"/>
      <c r="G284" s="171">
        <f>SUMIF(AG285:AG306,"&lt;&gt;NOR",G285:G306)</f>
        <v>0</v>
      </c>
      <c r="H284" s="165"/>
      <c r="I284" s="165">
        <f>SUM(I285:I306)</f>
        <v>0</v>
      </c>
      <c r="J284" s="165"/>
      <c r="K284" s="165">
        <f>SUM(K285:K306)</f>
        <v>0</v>
      </c>
      <c r="L284" s="165"/>
      <c r="M284" s="165">
        <f>SUM(M285:M306)</f>
        <v>0</v>
      </c>
      <c r="N284" s="164"/>
      <c r="O284" s="164">
        <f>SUM(O285:O306)</f>
        <v>0.47</v>
      </c>
      <c r="P284" s="164"/>
      <c r="Q284" s="164">
        <f>SUM(Q285:Q306)</f>
        <v>0</v>
      </c>
      <c r="R284" s="165"/>
      <c r="S284" s="165"/>
      <c r="T284" s="165"/>
      <c r="U284" s="165"/>
      <c r="V284" s="165">
        <f>SUM(V285:V306)</f>
        <v>50.910000000000004</v>
      </c>
      <c r="W284" s="165"/>
      <c r="X284" s="165"/>
      <c r="Y284" s="165"/>
      <c r="AG284" t="s">
        <v>195</v>
      </c>
    </row>
    <row r="285" spans="1:60" ht="22.5" outlineLevel="1" x14ac:dyDescent="0.2">
      <c r="A285" s="173">
        <v>59</v>
      </c>
      <c r="B285" s="174" t="s">
        <v>487</v>
      </c>
      <c r="C285" s="188" t="s">
        <v>488</v>
      </c>
      <c r="D285" s="175" t="s">
        <v>236</v>
      </c>
      <c r="E285" s="176">
        <v>14.1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2.1000000000000001E-4</v>
      </c>
      <c r="O285" s="156">
        <f>ROUND(E285*N285,2)</f>
        <v>0</v>
      </c>
      <c r="P285" s="156">
        <v>0</v>
      </c>
      <c r="Q285" s="156">
        <f>ROUND(E285*P285,2)</f>
        <v>0</v>
      </c>
      <c r="R285" s="157"/>
      <c r="S285" s="157" t="s">
        <v>199</v>
      </c>
      <c r="T285" s="157" t="s">
        <v>199</v>
      </c>
      <c r="U285" s="157">
        <v>0.05</v>
      </c>
      <c r="V285" s="157">
        <f>ROUND(E285*U285,2)</f>
        <v>0.71</v>
      </c>
      <c r="W285" s="157"/>
      <c r="X285" s="157" t="s">
        <v>200</v>
      </c>
      <c r="Y285" s="157" t="s">
        <v>201</v>
      </c>
      <c r="Z285" s="147"/>
      <c r="AA285" s="147"/>
      <c r="AB285" s="147"/>
      <c r="AC285" s="147"/>
      <c r="AD285" s="147"/>
      <c r="AE285" s="147"/>
      <c r="AF285" s="147"/>
      <c r="AG285" s="147" t="s">
        <v>202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91" t="s">
        <v>489</v>
      </c>
      <c r="D286" s="162"/>
      <c r="E286" s="163">
        <v>5.41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210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1" t="s">
        <v>490</v>
      </c>
      <c r="D287" s="162"/>
      <c r="E287" s="163">
        <v>1.2390000000000001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210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1" t="s">
        <v>491</v>
      </c>
      <c r="D288" s="162"/>
      <c r="E288" s="163">
        <v>5.4960000000000004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210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">
      <c r="A289" s="154"/>
      <c r="B289" s="155"/>
      <c r="C289" s="191" t="s">
        <v>492</v>
      </c>
      <c r="D289" s="162"/>
      <c r="E289" s="163">
        <v>1.986</v>
      </c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210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">
      <c r="A290" s="154"/>
      <c r="B290" s="155"/>
      <c r="C290" s="191" t="s">
        <v>493</v>
      </c>
      <c r="D290" s="162"/>
      <c r="E290" s="163">
        <v>-3.1E-2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210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73">
        <v>60</v>
      </c>
      <c r="B291" s="174" t="s">
        <v>494</v>
      </c>
      <c r="C291" s="188" t="s">
        <v>495</v>
      </c>
      <c r="D291" s="175" t="s">
        <v>198</v>
      </c>
      <c r="E291" s="176">
        <v>29.1</v>
      </c>
      <c r="F291" s="177"/>
      <c r="G291" s="178">
        <f>ROUND(E291*F291,2)</f>
        <v>0</v>
      </c>
      <c r="H291" s="158"/>
      <c r="I291" s="157">
        <f>ROUND(E291*H291,2)</f>
        <v>0</v>
      </c>
      <c r="J291" s="158"/>
      <c r="K291" s="157">
        <f>ROUND(E291*J291,2)</f>
        <v>0</v>
      </c>
      <c r="L291" s="157">
        <v>21</v>
      </c>
      <c r="M291" s="157">
        <f>G291*(1+L291/100)</f>
        <v>0</v>
      </c>
      <c r="N291" s="156">
        <v>4.8300000000000001E-3</v>
      </c>
      <c r="O291" s="156">
        <f>ROUND(E291*N291,2)</f>
        <v>0.14000000000000001</v>
      </c>
      <c r="P291" s="156">
        <v>0</v>
      </c>
      <c r="Q291" s="156">
        <f>ROUND(E291*P291,2)</f>
        <v>0</v>
      </c>
      <c r="R291" s="157"/>
      <c r="S291" s="157" t="s">
        <v>199</v>
      </c>
      <c r="T291" s="157" t="s">
        <v>199</v>
      </c>
      <c r="U291" s="157">
        <v>0.97</v>
      </c>
      <c r="V291" s="157">
        <f>ROUND(E291*U291,2)</f>
        <v>28.23</v>
      </c>
      <c r="W291" s="157"/>
      <c r="X291" s="157" t="s">
        <v>200</v>
      </c>
      <c r="Y291" s="157" t="s">
        <v>201</v>
      </c>
      <c r="Z291" s="147"/>
      <c r="AA291" s="147"/>
      <c r="AB291" s="147"/>
      <c r="AC291" s="147"/>
      <c r="AD291" s="147"/>
      <c r="AE291" s="147"/>
      <c r="AF291" s="147"/>
      <c r="AG291" s="147" t="s">
        <v>202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1" t="s">
        <v>357</v>
      </c>
      <c r="D292" s="162"/>
      <c r="E292" s="163">
        <v>4.13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210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">
      <c r="A293" s="154"/>
      <c r="B293" s="155"/>
      <c r="C293" s="191" t="s">
        <v>358</v>
      </c>
      <c r="D293" s="162"/>
      <c r="E293" s="163">
        <v>18.32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210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91" t="s">
        <v>359</v>
      </c>
      <c r="D294" s="162"/>
      <c r="E294" s="163">
        <v>6.62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210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">
      <c r="A295" s="154"/>
      <c r="B295" s="155"/>
      <c r="C295" s="191" t="s">
        <v>251</v>
      </c>
      <c r="D295" s="162"/>
      <c r="E295" s="163">
        <v>0.03</v>
      </c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210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3">
        <v>61</v>
      </c>
      <c r="B296" s="174" t="s">
        <v>496</v>
      </c>
      <c r="C296" s="188" t="s">
        <v>497</v>
      </c>
      <c r="D296" s="175" t="s">
        <v>198</v>
      </c>
      <c r="E296" s="176">
        <v>54.4</v>
      </c>
      <c r="F296" s="177"/>
      <c r="G296" s="178">
        <f>ROUND(E296*F296,2)</f>
        <v>0</v>
      </c>
      <c r="H296" s="158"/>
      <c r="I296" s="157">
        <f>ROUND(E296*H296,2)</f>
        <v>0</v>
      </c>
      <c r="J296" s="158"/>
      <c r="K296" s="157">
        <f>ROUND(E296*J296,2)</f>
        <v>0</v>
      </c>
      <c r="L296" s="157">
        <v>21</v>
      </c>
      <c r="M296" s="157">
        <f>G296*(1+L296/100)</f>
        <v>0</v>
      </c>
      <c r="N296" s="156">
        <v>3.2000000000000003E-4</v>
      </c>
      <c r="O296" s="156">
        <f>ROUND(E296*N296,2)</f>
        <v>0.02</v>
      </c>
      <c r="P296" s="156">
        <v>0</v>
      </c>
      <c r="Q296" s="156">
        <f>ROUND(E296*P296,2)</f>
        <v>0</v>
      </c>
      <c r="R296" s="157"/>
      <c r="S296" s="157" t="s">
        <v>199</v>
      </c>
      <c r="T296" s="157" t="s">
        <v>199</v>
      </c>
      <c r="U296" s="157">
        <v>0.23599999999999999</v>
      </c>
      <c r="V296" s="157">
        <f>ROUND(E296*U296,2)</f>
        <v>12.84</v>
      </c>
      <c r="W296" s="157"/>
      <c r="X296" s="157" t="s">
        <v>200</v>
      </c>
      <c r="Y296" s="157" t="s">
        <v>201</v>
      </c>
      <c r="Z296" s="147"/>
      <c r="AA296" s="147"/>
      <c r="AB296" s="147"/>
      <c r="AC296" s="147"/>
      <c r="AD296" s="147"/>
      <c r="AE296" s="147"/>
      <c r="AF296" s="147"/>
      <c r="AG296" s="147" t="s">
        <v>202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2" x14ac:dyDescent="0.2">
      <c r="A297" s="154"/>
      <c r="B297" s="155"/>
      <c r="C297" s="191" t="s">
        <v>498</v>
      </c>
      <c r="D297" s="162"/>
      <c r="E297" s="163">
        <v>12.65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210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">
      <c r="A298" s="154"/>
      <c r="B298" s="155"/>
      <c r="C298" s="191" t="s">
        <v>499</v>
      </c>
      <c r="D298" s="162"/>
      <c r="E298" s="163">
        <v>18.16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210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">
      <c r="A299" s="154"/>
      <c r="B299" s="155"/>
      <c r="C299" s="191" t="s">
        <v>500</v>
      </c>
      <c r="D299" s="162"/>
      <c r="E299" s="163">
        <v>11.54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210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91" t="s">
        <v>353</v>
      </c>
      <c r="D300" s="162"/>
      <c r="E300" s="163">
        <v>12.05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210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73">
        <v>62</v>
      </c>
      <c r="B301" s="174" t="s">
        <v>501</v>
      </c>
      <c r="C301" s="188" t="s">
        <v>502</v>
      </c>
      <c r="D301" s="175" t="s">
        <v>198</v>
      </c>
      <c r="E301" s="176">
        <v>54.4</v>
      </c>
      <c r="F301" s="177"/>
      <c r="G301" s="178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0</v>
      </c>
      <c r="Q301" s="156">
        <f>ROUND(E301*P301,2)</f>
        <v>0</v>
      </c>
      <c r="R301" s="157"/>
      <c r="S301" s="157" t="s">
        <v>199</v>
      </c>
      <c r="T301" s="157" t="s">
        <v>199</v>
      </c>
      <c r="U301" s="157">
        <v>0.154</v>
      </c>
      <c r="V301" s="157">
        <f>ROUND(E301*U301,2)</f>
        <v>8.3800000000000008</v>
      </c>
      <c r="W301" s="157"/>
      <c r="X301" s="157" t="s">
        <v>200</v>
      </c>
      <c r="Y301" s="157" t="s">
        <v>201</v>
      </c>
      <c r="Z301" s="147"/>
      <c r="AA301" s="147"/>
      <c r="AB301" s="147"/>
      <c r="AC301" s="147"/>
      <c r="AD301" s="147"/>
      <c r="AE301" s="147"/>
      <c r="AF301" s="147"/>
      <c r="AG301" s="147" t="s">
        <v>202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91" t="s">
        <v>503</v>
      </c>
      <c r="D302" s="162"/>
      <c r="E302" s="163">
        <v>54.4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210</v>
      </c>
      <c r="AH302" s="147">
        <v>5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3">
        <v>63</v>
      </c>
      <c r="B303" s="174" t="s">
        <v>504</v>
      </c>
      <c r="C303" s="188" t="s">
        <v>505</v>
      </c>
      <c r="D303" s="175" t="s">
        <v>236</v>
      </c>
      <c r="E303" s="176">
        <v>16</v>
      </c>
      <c r="F303" s="177"/>
      <c r="G303" s="178">
        <f>ROUND(E303*F303,2)</f>
        <v>0</v>
      </c>
      <c r="H303" s="158"/>
      <c r="I303" s="157">
        <f>ROUND(E303*H303,2)</f>
        <v>0</v>
      </c>
      <c r="J303" s="158"/>
      <c r="K303" s="157">
        <f>ROUND(E303*J303,2)</f>
        <v>0</v>
      </c>
      <c r="L303" s="157">
        <v>21</v>
      </c>
      <c r="M303" s="157">
        <f>G303*(1+L303/100)</f>
        <v>0</v>
      </c>
      <c r="N303" s="156">
        <v>1.9199999999999998E-2</v>
      </c>
      <c r="O303" s="156">
        <f>ROUND(E303*N303,2)</f>
        <v>0.31</v>
      </c>
      <c r="P303" s="156">
        <v>0</v>
      </c>
      <c r="Q303" s="156">
        <f>ROUND(E303*P303,2)</f>
        <v>0</v>
      </c>
      <c r="R303" s="157"/>
      <c r="S303" s="157" t="s">
        <v>237</v>
      </c>
      <c r="T303" s="157" t="s">
        <v>238</v>
      </c>
      <c r="U303" s="157">
        <v>0</v>
      </c>
      <c r="V303" s="157">
        <f>ROUND(E303*U303,2)</f>
        <v>0</v>
      </c>
      <c r="W303" s="157"/>
      <c r="X303" s="157" t="s">
        <v>346</v>
      </c>
      <c r="Y303" s="157" t="s">
        <v>201</v>
      </c>
      <c r="Z303" s="147"/>
      <c r="AA303" s="147"/>
      <c r="AB303" s="147"/>
      <c r="AC303" s="147"/>
      <c r="AD303" s="147"/>
      <c r="AE303" s="147"/>
      <c r="AF303" s="147"/>
      <c r="AG303" s="147" t="s">
        <v>347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2" x14ac:dyDescent="0.2">
      <c r="A304" s="154"/>
      <c r="B304" s="155"/>
      <c r="C304" s="191" t="s">
        <v>506</v>
      </c>
      <c r="D304" s="162"/>
      <c r="E304" s="163">
        <v>15.587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210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">
      <c r="A305" s="154"/>
      <c r="B305" s="155"/>
      <c r="C305" s="191" t="s">
        <v>507</v>
      </c>
      <c r="D305" s="162"/>
      <c r="E305" s="163">
        <v>0.41299999999999998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210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81">
        <v>64</v>
      </c>
      <c r="B306" s="182" t="s">
        <v>508</v>
      </c>
      <c r="C306" s="192" t="s">
        <v>509</v>
      </c>
      <c r="D306" s="183" t="s">
        <v>415</v>
      </c>
      <c r="E306" s="184">
        <v>0.46811999999999998</v>
      </c>
      <c r="F306" s="185"/>
      <c r="G306" s="186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0</v>
      </c>
      <c r="O306" s="156">
        <f>ROUND(E306*N306,2)</f>
        <v>0</v>
      </c>
      <c r="P306" s="156">
        <v>0</v>
      </c>
      <c r="Q306" s="156">
        <f>ROUND(E306*P306,2)</f>
        <v>0</v>
      </c>
      <c r="R306" s="157"/>
      <c r="S306" s="157" t="s">
        <v>199</v>
      </c>
      <c r="T306" s="157" t="s">
        <v>199</v>
      </c>
      <c r="U306" s="157">
        <v>1.5980000000000001</v>
      </c>
      <c r="V306" s="157">
        <f>ROUND(E306*U306,2)</f>
        <v>0.75</v>
      </c>
      <c r="W306" s="157"/>
      <c r="X306" s="157" t="s">
        <v>416</v>
      </c>
      <c r="Y306" s="157" t="s">
        <v>201</v>
      </c>
      <c r="Z306" s="147"/>
      <c r="AA306" s="147"/>
      <c r="AB306" s="147"/>
      <c r="AC306" s="147"/>
      <c r="AD306" s="147"/>
      <c r="AE306" s="147"/>
      <c r="AF306" s="147"/>
      <c r="AG306" s="147" t="s">
        <v>417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x14ac:dyDescent="0.2">
      <c r="A307" s="166" t="s">
        <v>194</v>
      </c>
      <c r="B307" s="167" t="s">
        <v>137</v>
      </c>
      <c r="C307" s="187" t="s">
        <v>138</v>
      </c>
      <c r="D307" s="168"/>
      <c r="E307" s="169"/>
      <c r="F307" s="170"/>
      <c r="G307" s="171">
        <f>SUMIF(AG308:AG319,"&lt;&gt;NOR",G308:G319)</f>
        <v>0</v>
      </c>
      <c r="H307" s="165"/>
      <c r="I307" s="165">
        <f>SUM(I308:I319)</f>
        <v>0</v>
      </c>
      <c r="J307" s="165"/>
      <c r="K307" s="165">
        <f>SUM(K308:K319)</f>
        <v>0</v>
      </c>
      <c r="L307" s="165"/>
      <c r="M307" s="165">
        <f>SUM(M308:M319)</f>
        <v>0</v>
      </c>
      <c r="N307" s="164"/>
      <c r="O307" s="164">
        <f>SUM(O308:O319)</f>
        <v>0.18</v>
      </c>
      <c r="P307" s="164"/>
      <c r="Q307" s="164">
        <f>SUM(Q308:Q319)</f>
        <v>0</v>
      </c>
      <c r="R307" s="165"/>
      <c r="S307" s="165"/>
      <c r="T307" s="165"/>
      <c r="U307" s="165"/>
      <c r="V307" s="165">
        <f>SUM(V308:V319)</f>
        <v>14.12</v>
      </c>
      <c r="W307" s="165"/>
      <c r="X307" s="165"/>
      <c r="Y307" s="165"/>
      <c r="AG307" t="s">
        <v>195</v>
      </c>
    </row>
    <row r="308" spans="1:60" outlineLevel="1" x14ac:dyDescent="0.2">
      <c r="A308" s="173">
        <v>65</v>
      </c>
      <c r="B308" s="174" t="s">
        <v>510</v>
      </c>
      <c r="C308" s="188" t="s">
        <v>511</v>
      </c>
      <c r="D308" s="175" t="s">
        <v>236</v>
      </c>
      <c r="E308" s="176">
        <v>4</v>
      </c>
      <c r="F308" s="177"/>
      <c r="G308" s="178">
        <f>ROUND(E308*F308,2)</f>
        <v>0</v>
      </c>
      <c r="H308" s="158"/>
      <c r="I308" s="157">
        <f>ROUND(E308*H308,2)</f>
        <v>0</v>
      </c>
      <c r="J308" s="158"/>
      <c r="K308" s="157">
        <f>ROUND(E308*J308,2)</f>
        <v>0</v>
      </c>
      <c r="L308" s="157">
        <v>21</v>
      </c>
      <c r="M308" s="157">
        <f>G308*(1+L308/100)</f>
        <v>0</v>
      </c>
      <c r="N308" s="156">
        <v>1.6840000000000001E-2</v>
      </c>
      <c r="O308" s="156">
        <f>ROUND(E308*N308,2)</f>
        <v>7.0000000000000007E-2</v>
      </c>
      <c r="P308" s="156">
        <v>0</v>
      </c>
      <c r="Q308" s="156">
        <f>ROUND(E308*P308,2)</f>
        <v>0</v>
      </c>
      <c r="R308" s="157"/>
      <c r="S308" s="157" t="s">
        <v>237</v>
      </c>
      <c r="T308" s="157" t="s">
        <v>238</v>
      </c>
      <c r="U308" s="157">
        <v>2</v>
      </c>
      <c r="V308" s="157">
        <f>ROUND(E308*U308,2)</f>
        <v>8</v>
      </c>
      <c r="W308" s="157"/>
      <c r="X308" s="157" t="s">
        <v>200</v>
      </c>
      <c r="Y308" s="157" t="s">
        <v>201</v>
      </c>
      <c r="Z308" s="147"/>
      <c r="AA308" s="147"/>
      <c r="AB308" s="147"/>
      <c r="AC308" s="147"/>
      <c r="AD308" s="147"/>
      <c r="AE308" s="147"/>
      <c r="AF308" s="147"/>
      <c r="AG308" s="147" t="s">
        <v>202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2" x14ac:dyDescent="0.2">
      <c r="A309" s="154"/>
      <c r="B309" s="155"/>
      <c r="C309" s="265" t="s">
        <v>512</v>
      </c>
      <c r="D309" s="266"/>
      <c r="E309" s="266"/>
      <c r="F309" s="266"/>
      <c r="G309" s="266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204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">
      <c r="A310" s="154"/>
      <c r="B310" s="155"/>
      <c r="C310" s="267" t="s">
        <v>513</v>
      </c>
      <c r="D310" s="268"/>
      <c r="E310" s="268"/>
      <c r="F310" s="268"/>
      <c r="G310" s="268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204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91" t="s">
        <v>514</v>
      </c>
      <c r="D311" s="162"/>
      <c r="E311" s="163">
        <v>1.0780000000000001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210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91" t="s">
        <v>515</v>
      </c>
      <c r="D312" s="162"/>
      <c r="E312" s="163">
        <v>2.3740000000000001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210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">
      <c r="A313" s="154"/>
      <c r="B313" s="155"/>
      <c r="C313" s="191" t="s">
        <v>516</v>
      </c>
      <c r="D313" s="162"/>
      <c r="E313" s="163">
        <v>0.54800000000000004</v>
      </c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210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73">
        <v>66</v>
      </c>
      <c r="B314" s="174" t="s">
        <v>517</v>
      </c>
      <c r="C314" s="188" t="s">
        <v>518</v>
      </c>
      <c r="D314" s="175" t="s">
        <v>198</v>
      </c>
      <c r="E314" s="176">
        <v>26.6</v>
      </c>
      <c r="F314" s="177"/>
      <c r="G314" s="178">
        <f>ROUND(E314*F314,2)</f>
        <v>0</v>
      </c>
      <c r="H314" s="158"/>
      <c r="I314" s="157">
        <f>ROUND(E314*H314,2)</f>
        <v>0</v>
      </c>
      <c r="J314" s="158"/>
      <c r="K314" s="157">
        <f>ROUND(E314*J314,2)</f>
        <v>0</v>
      </c>
      <c r="L314" s="157">
        <v>21</v>
      </c>
      <c r="M314" s="157">
        <f>G314*(1+L314/100)</f>
        <v>0</v>
      </c>
      <c r="N314" s="156">
        <v>4.1799999999999997E-3</v>
      </c>
      <c r="O314" s="156">
        <f>ROUND(E314*N314,2)</f>
        <v>0.11</v>
      </c>
      <c r="P314" s="156">
        <v>0</v>
      </c>
      <c r="Q314" s="156">
        <f>ROUND(E314*P314,2)</f>
        <v>0</v>
      </c>
      <c r="R314" s="157"/>
      <c r="S314" s="157" t="s">
        <v>199</v>
      </c>
      <c r="T314" s="157" t="s">
        <v>199</v>
      </c>
      <c r="U314" s="157">
        <v>0.22</v>
      </c>
      <c r="V314" s="157">
        <f>ROUND(E314*U314,2)</f>
        <v>5.85</v>
      </c>
      <c r="W314" s="157"/>
      <c r="X314" s="157" t="s">
        <v>200</v>
      </c>
      <c r="Y314" s="157" t="s">
        <v>201</v>
      </c>
      <c r="Z314" s="147"/>
      <c r="AA314" s="147"/>
      <c r="AB314" s="147"/>
      <c r="AC314" s="147"/>
      <c r="AD314" s="147"/>
      <c r="AE314" s="147"/>
      <c r="AF314" s="147"/>
      <c r="AG314" s="147" t="s">
        <v>202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265" t="s">
        <v>512</v>
      </c>
      <c r="D315" s="266"/>
      <c r="E315" s="266"/>
      <c r="F315" s="266"/>
      <c r="G315" s="266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204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2" x14ac:dyDescent="0.2">
      <c r="A316" s="154"/>
      <c r="B316" s="155"/>
      <c r="C316" s="191" t="s">
        <v>519</v>
      </c>
      <c r="D316" s="162"/>
      <c r="E316" s="163">
        <v>9.82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210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3" x14ac:dyDescent="0.2">
      <c r="A317" s="154"/>
      <c r="B317" s="155"/>
      <c r="C317" s="191" t="s">
        <v>520</v>
      </c>
      <c r="D317" s="162"/>
      <c r="E317" s="163">
        <v>16.79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210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3" x14ac:dyDescent="0.2">
      <c r="A318" s="154"/>
      <c r="B318" s="155"/>
      <c r="C318" s="191" t="s">
        <v>354</v>
      </c>
      <c r="D318" s="162"/>
      <c r="E318" s="163">
        <v>-0.01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210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81">
        <v>67</v>
      </c>
      <c r="B319" s="182" t="s">
        <v>521</v>
      </c>
      <c r="C319" s="192" t="s">
        <v>522</v>
      </c>
      <c r="D319" s="183" t="s">
        <v>415</v>
      </c>
      <c r="E319" s="184">
        <v>0.17854999999999999</v>
      </c>
      <c r="F319" s="185"/>
      <c r="G319" s="186">
        <f>ROUND(E319*F319,2)</f>
        <v>0</v>
      </c>
      <c r="H319" s="158"/>
      <c r="I319" s="157">
        <f>ROUND(E319*H319,2)</f>
        <v>0</v>
      </c>
      <c r="J319" s="158"/>
      <c r="K319" s="157">
        <f>ROUND(E319*J319,2)</f>
        <v>0</v>
      </c>
      <c r="L319" s="157">
        <v>21</v>
      </c>
      <c r="M319" s="157">
        <f>G319*(1+L319/100)</f>
        <v>0</v>
      </c>
      <c r="N319" s="156">
        <v>0</v>
      </c>
      <c r="O319" s="156">
        <f>ROUND(E319*N319,2)</f>
        <v>0</v>
      </c>
      <c r="P319" s="156">
        <v>0</v>
      </c>
      <c r="Q319" s="156">
        <f>ROUND(E319*P319,2)</f>
        <v>0</v>
      </c>
      <c r="R319" s="157"/>
      <c r="S319" s="157" t="s">
        <v>199</v>
      </c>
      <c r="T319" s="157" t="s">
        <v>199</v>
      </c>
      <c r="U319" s="157">
        <v>1.4990000000000001</v>
      </c>
      <c r="V319" s="157">
        <f>ROUND(E319*U319,2)</f>
        <v>0.27</v>
      </c>
      <c r="W319" s="157"/>
      <c r="X319" s="157" t="s">
        <v>416</v>
      </c>
      <c r="Y319" s="157" t="s">
        <v>201</v>
      </c>
      <c r="Z319" s="147"/>
      <c r="AA319" s="147"/>
      <c r="AB319" s="147"/>
      <c r="AC319" s="147"/>
      <c r="AD319" s="147"/>
      <c r="AE319" s="147"/>
      <c r="AF319" s="147"/>
      <c r="AG319" s="147" t="s">
        <v>417</v>
      </c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x14ac:dyDescent="0.2">
      <c r="A320" s="166" t="s">
        <v>194</v>
      </c>
      <c r="B320" s="167" t="s">
        <v>139</v>
      </c>
      <c r="C320" s="187" t="s">
        <v>140</v>
      </c>
      <c r="D320" s="168"/>
      <c r="E320" s="169"/>
      <c r="F320" s="170"/>
      <c r="G320" s="171">
        <f>SUMIF(AG321:AG325,"&lt;&gt;NOR",G321:G325)</f>
        <v>0</v>
      </c>
      <c r="H320" s="165"/>
      <c r="I320" s="165">
        <f>SUM(I321:I325)</f>
        <v>0</v>
      </c>
      <c r="J320" s="165"/>
      <c r="K320" s="165">
        <f>SUM(K321:K325)</f>
        <v>0</v>
      </c>
      <c r="L320" s="165"/>
      <c r="M320" s="165">
        <f>SUM(M321:M325)</f>
        <v>0</v>
      </c>
      <c r="N320" s="164"/>
      <c r="O320" s="164">
        <f>SUM(O321:O325)</f>
        <v>0</v>
      </c>
      <c r="P320" s="164"/>
      <c r="Q320" s="164">
        <f>SUM(Q321:Q325)</f>
        <v>0</v>
      </c>
      <c r="R320" s="165"/>
      <c r="S320" s="165"/>
      <c r="T320" s="165"/>
      <c r="U320" s="165"/>
      <c r="V320" s="165">
        <f>SUM(V321:V325)</f>
        <v>2.3899999999999997</v>
      </c>
      <c r="W320" s="165"/>
      <c r="X320" s="165"/>
      <c r="Y320" s="165"/>
      <c r="AG320" t="s">
        <v>195</v>
      </c>
    </row>
    <row r="321" spans="1:60" outlineLevel="1" x14ac:dyDescent="0.2">
      <c r="A321" s="173">
        <v>68</v>
      </c>
      <c r="B321" s="174" t="s">
        <v>523</v>
      </c>
      <c r="C321" s="188" t="s">
        <v>524</v>
      </c>
      <c r="D321" s="175" t="s">
        <v>236</v>
      </c>
      <c r="E321" s="176">
        <v>3</v>
      </c>
      <c r="F321" s="177"/>
      <c r="G321" s="178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6">
        <v>3.1E-4</v>
      </c>
      <c r="O321" s="156">
        <f>ROUND(E321*N321,2)</f>
        <v>0</v>
      </c>
      <c r="P321" s="156">
        <v>0</v>
      </c>
      <c r="Q321" s="156">
        <f>ROUND(E321*P321,2)</f>
        <v>0</v>
      </c>
      <c r="R321" s="157"/>
      <c r="S321" s="157" t="s">
        <v>199</v>
      </c>
      <c r="T321" s="157" t="s">
        <v>199</v>
      </c>
      <c r="U321" s="157">
        <v>0.41199999999999998</v>
      </c>
      <c r="V321" s="157">
        <f>ROUND(E321*U321,2)</f>
        <v>1.24</v>
      </c>
      <c r="W321" s="157"/>
      <c r="X321" s="157" t="s">
        <v>200</v>
      </c>
      <c r="Y321" s="157" t="s">
        <v>201</v>
      </c>
      <c r="Z321" s="147"/>
      <c r="AA321" s="147"/>
      <c r="AB321" s="147"/>
      <c r="AC321" s="147"/>
      <c r="AD321" s="147"/>
      <c r="AE321" s="147"/>
      <c r="AF321" s="147"/>
      <c r="AG321" s="147" t="s">
        <v>202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191" t="s">
        <v>525</v>
      </c>
      <c r="D322" s="162"/>
      <c r="E322" s="163">
        <v>1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210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">
      <c r="A323" s="154"/>
      <c r="B323" s="155"/>
      <c r="C323" s="191" t="s">
        <v>446</v>
      </c>
      <c r="D323" s="162"/>
      <c r="E323" s="163">
        <v>2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210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73">
        <v>69</v>
      </c>
      <c r="B324" s="174" t="s">
        <v>526</v>
      </c>
      <c r="C324" s="188" t="s">
        <v>527</v>
      </c>
      <c r="D324" s="175" t="s">
        <v>236</v>
      </c>
      <c r="E324" s="176">
        <v>4</v>
      </c>
      <c r="F324" s="177"/>
      <c r="G324" s="178">
        <f>ROUND(E324*F324,2)</f>
        <v>0</v>
      </c>
      <c r="H324" s="158"/>
      <c r="I324" s="157">
        <f>ROUND(E324*H324,2)</f>
        <v>0</v>
      </c>
      <c r="J324" s="158"/>
      <c r="K324" s="157">
        <f>ROUND(E324*J324,2)</f>
        <v>0</v>
      </c>
      <c r="L324" s="157">
        <v>21</v>
      </c>
      <c r="M324" s="157">
        <f>G324*(1+L324/100)</f>
        <v>0</v>
      </c>
      <c r="N324" s="156">
        <v>2.4000000000000001E-4</v>
      </c>
      <c r="O324" s="156">
        <f>ROUND(E324*N324,2)</f>
        <v>0</v>
      </c>
      <c r="P324" s="156">
        <v>0</v>
      </c>
      <c r="Q324" s="156">
        <f>ROUND(E324*P324,2)</f>
        <v>0</v>
      </c>
      <c r="R324" s="157"/>
      <c r="S324" s="157" t="s">
        <v>199</v>
      </c>
      <c r="T324" s="157" t="s">
        <v>199</v>
      </c>
      <c r="U324" s="157">
        <v>0.28699999999999998</v>
      </c>
      <c r="V324" s="157">
        <f>ROUND(E324*U324,2)</f>
        <v>1.1499999999999999</v>
      </c>
      <c r="W324" s="157"/>
      <c r="X324" s="157" t="s">
        <v>200</v>
      </c>
      <c r="Y324" s="157" t="s">
        <v>201</v>
      </c>
      <c r="Z324" s="147"/>
      <c r="AA324" s="147"/>
      <c r="AB324" s="147"/>
      <c r="AC324" s="147"/>
      <c r="AD324" s="147"/>
      <c r="AE324" s="147"/>
      <c r="AF324" s="147"/>
      <c r="AG324" s="147" t="s">
        <v>202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2" x14ac:dyDescent="0.2">
      <c r="A325" s="154"/>
      <c r="B325" s="155"/>
      <c r="C325" s="191" t="s">
        <v>528</v>
      </c>
      <c r="D325" s="162"/>
      <c r="E325" s="163">
        <v>4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210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6" t="s">
        <v>194</v>
      </c>
      <c r="B326" s="167" t="s">
        <v>141</v>
      </c>
      <c r="C326" s="187" t="s">
        <v>142</v>
      </c>
      <c r="D326" s="168"/>
      <c r="E326" s="169"/>
      <c r="F326" s="170"/>
      <c r="G326" s="171">
        <f>SUMIF(AG327:AG345,"&lt;&gt;NOR",G327:G345)</f>
        <v>0</v>
      </c>
      <c r="H326" s="165"/>
      <c r="I326" s="165">
        <f>SUM(I327:I345)</f>
        <v>0</v>
      </c>
      <c r="J326" s="165"/>
      <c r="K326" s="165">
        <f>SUM(K327:K345)</f>
        <v>0</v>
      </c>
      <c r="L326" s="165"/>
      <c r="M326" s="165">
        <f>SUM(M327:M345)</f>
        <v>0</v>
      </c>
      <c r="N326" s="164"/>
      <c r="O326" s="164">
        <f>SUM(O327:O345)</f>
        <v>6.9999999999999993E-2</v>
      </c>
      <c r="P326" s="164"/>
      <c r="Q326" s="164">
        <f>SUM(Q327:Q345)</f>
        <v>0</v>
      </c>
      <c r="R326" s="165"/>
      <c r="S326" s="165"/>
      <c r="T326" s="165"/>
      <c r="U326" s="165"/>
      <c r="V326" s="165">
        <f>SUM(V327:V345)</f>
        <v>20.799999999999997</v>
      </c>
      <c r="W326" s="165"/>
      <c r="X326" s="165"/>
      <c r="Y326" s="165"/>
      <c r="AG326" t="s">
        <v>195</v>
      </c>
    </row>
    <row r="327" spans="1:60" outlineLevel="1" x14ac:dyDescent="0.2">
      <c r="A327" s="173">
        <v>70</v>
      </c>
      <c r="B327" s="174" t="s">
        <v>529</v>
      </c>
      <c r="C327" s="188" t="s">
        <v>530</v>
      </c>
      <c r="D327" s="175" t="s">
        <v>236</v>
      </c>
      <c r="E327" s="176">
        <v>30.2</v>
      </c>
      <c r="F327" s="177"/>
      <c r="G327" s="178">
        <f>ROUND(E327*F327,2)</f>
        <v>0</v>
      </c>
      <c r="H327" s="158"/>
      <c r="I327" s="157">
        <f>ROUND(E327*H327,2)</f>
        <v>0</v>
      </c>
      <c r="J327" s="158"/>
      <c r="K327" s="157">
        <f>ROUND(E327*J327,2)</f>
        <v>0</v>
      </c>
      <c r="L327" s="157">
        <v>21</v>
      </c>
      <c r="M327" s="157">
        <f>G327*(1+L327/100)</f>
        <v>0</v>
      </c>
      <c r="N327" s="156">
        <v>0</v>
      </c>
      <c r="O327" s="156">
        <f>ROUND(E327*N327,2)</f>
        <v>0</v>
      </c>
      <c r="P327" s="156">
        <v>0</v>
      </c>
      <c r="Q327" s="156">
        <f>ROUND(E327*P327,2)</f>
        <v>0</v>
      </c>
      <c r="R327" s="157"/>
      <c r="S327" s="157" t="s">
        <v>199</v>
      </c>
      <c r="T327" s="157" t="s">
        <v>199</v>
      </c>
      <c r="U327" s="157">
        <v>7.6679999999999998E-2</v>
      </c>
      <c r="V327" s="157">
        <f>ROUND(E327*U327,2)</f>
        <v>2.3199999999999998</v>
      </c>
      <c r="W327" s="157"/>
      <c r="X327" s="157" t="s">
        <v>200</v>
      </c>
      <c r="Y327" s="157" t="s">
        <v>201</v>
      </c>
      <c r="Z327" s="147"/>
      <c r="AA327" s="147"/>
      <c r="AB327" s="147"/>
      <c r="AC327" s="147"/>
      <c r="AD327" s="147"/>
      <c r="AE327" s="147"/>
      <c r="AF327" s="147"/>
      <c r="AG327" s="147" t="s">
        <v>202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">
      <c r="A328" s="154"/>
      <c r="B328" s="155"/>
      <c r="C328" s="191" t="s">
        <v>398</v>
      </c>
      <c r="D328" s="162"/>
      <c r="E328" s="163"/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210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">
      <c r="A329" s="154"/>
      <c r="B329" s="155"/>
      <c r="C329" s="191" t="s">
        <v>399</v>
      </c>
      <c r="D329" s="162"/>
      <c r="E329" s="163">
        <v>10.956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210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">
      <c r="A330" s="154"/>
      <c r="B330" s="155"/>
      <c r="C330" s="191" t="s">
        <v>400</v>
      </c>
      <c r="D330" s="162"/>
      <c r="E330" s="163">
        <v>13.244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210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91" t="s">
        <v>401</v>
      </c>
      <c r="D331" s="162"/>
      <c r="E331" s="163">
        <v>13.2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210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">
      <c r="A332" s="154"/>
      <c r="B332" s="155"/>
      <c r="C332" s="191" t="s">
        <v>402</v>
      </c>
      <c r="D332" s="162"/>
      <c r="E332" s="163">
        <v>-7.2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210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3">
        <v>71</v>
      </c>
      <c r="B333" s="174" t="s">
        <v>531</v>
      </c>
      <c r="C333" s="188" t="s">
        <v>532</v>
      </c>
      <c r="D333" s="175" t="s">
        <v>236</v>
      </c>
      <c r="E333" s="176">
        <v>137.5</v>
      </c>
      <c r="F333" s="177"/>
      <c r="G333" s="178">
        <f>ROUND(E333*F333,2)</f>
        <v>0</v>
      </c>
      <c r="H333" s="158"/>
      <c r="I333" s="157">
        <f>ROUND(E333*H333,2)</f>
        <v>0</v>
      </c>
      <c r="J333" s="158"/>
      <c r="K333" s="157">
        <f>ROUND(E333*J333,2)</f>
        <v>0</v>
      </c>
      <c r="L333" s="157">
        <v>21</v>
      </c>
      <c r="M333" s="157">
        <f>G333*(1+L333/100)</f>
        <v>0</v>
      </c>
      <c r="N333" s="156">
        <v>5.0000000000000002E-5</v>
      </c>
      <c r="O333" s="156">
        <f>ROUND(E333*N333,2)</f>
        <v>0.01</v>
      </c>
      <c r="P333" s="156">
        <v>0</v>
      </c>
      <c r="Q333" s="156">
        <f>ROUND(E333*P333,2)</f>
        <v>0</v>
      </c>
      <c r="R333" s="157"/>
      <c r="S333" s="157" t="s">
        <v>199</v>
      </c>
      <c r="T333" s="157" t="s">
        <v>199</v>
      </c>
      <c r="U333" s="157">
        <v>3.2480000000000002E-2</v>
      </c>
      <c r="V333" s="157">
        <f>ROUND(E333*U333,2)</f>
        <v>4.47</v>
      </c>
      <c r="W333" s="157"/>
      <c r="X333" s="157" t="s">
        <v>200</v>
      </c>
      <c r="Y333" s="157" t="s">
        <v>201</v>
      </c>
      <c r="Z333" s="147"/>
      <c r="AA333" s="147"/>
      <c r="AB333" s="147"/>
      <c r="AC333" s="147"/>
      <c r="AD333" s="147"/>
      <c r="AE333" s="147"/>
      <c r="AF333" s="147"/>
      <c r="AG333" s="147" t="s">
        <v>202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">
      <c r="A334" s="154"/>
      <c r="B334" s="155"/>
      <c r="C334" s="265" t="s">
        <v>533</v>
      </c>
      <c r="D334" s="266"/>
      <c r="E334" s="266"/>
      <c r="F334" s="266"/>
      <c r="G334" s="266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204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2" x14ac:dyDescent="0.2">
      <c r="A335" s="154"/>
      <c r="B335" s="155"/>
      <c r="C335" s="191" t="s">
        <v>278</v>
      </c>
      <c r="D335" s="162"/>
      <c r="E335" s="163">
        <v>15.763999999999999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210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22.5" outlineLevel="3" x14ac:dyDescent="0.2">
      <c r="A336" s="154"/>
      <c r="B336" s="155"/>
      <c r="C336" s="191" t="s">
        <v>309</v>
      </c>
      <c r="D336" s="162"/>
      <c r="E336" s="163">
        <v>38.578000000000003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210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91" t="s">
        <v>534</v>
      </c>
      <c r="D337" s="162"/>
      <c r="E337" s="163">
        <v>25.963000000000001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210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33.75" outlineLevel="3" x14ac:dyDescent="0.2">
      <c r="A338" s="154"/>
      <c r="B338" s="155"/>
      <c r="C338" s="191" t="s">
        <v>311</v>
      </c>
      <c r="D338" s="162"/>
      <c r="E338" s="163">
        <v>29.007999999999999</v>
      </c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210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33.75" outlineLevel="3" x14ac:dyDescent="0.2">
      <c r="A339" s="154"/>
      <c r="B339" s="155"/>
      <c r="C339" s="191" t="s">
        <v>312</v>
      </c>
      <c r="D339" s="162"/>
      <c r="E339" s="163">
        <v>40.183999999999997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210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91" t="s">
        <v>283</v>
      </c>
      <c r="D340" s="162"/>
      <c r="E340" s="163">
        <v>-12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210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">
      <c r="A341" s="154"/>
      <c r="B341" s="155"/>
      <c r="C341" s="191" t="s">
        <v>535</v>
      </c>
      <c r="D341" s="162"/>
      <c r="E341" s="163">
        <v>3.0000000000000001E-3</v>
      </c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210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2.5" outlineLevel="1" x14ac:dyDescent="0.2">
      <c r="A342" s="173">
        <v>72</v>
      </c>
      <c r="B342" s="174" t="s">
        <v>536</v>
      </c>
      <c r="C342" s="188" t="s">
        <v>537</v>
      </c>
      <c r="D342" s="175" t="s">
        <v>236</v>
      </c>
      <c r="E342" s="176">
        <v>137.5</v>
      </c>
      <c r="F342" s="177"/>
      <c r="G342" s="178">
        <f>ROUND(E342*F342,2)</f>
        <v>0</v>
      </c>
      <c r="H342" s="158"/>
      <c r="I342" s="157">
        <f>ROUND(E342*H342,2)</f>
        <v>0</v>
      </c>
      <c r="J342" s="158"/>
      <c r="K342" s="157">
        <f>ROUND(E342*J342,2)</f>
        <v>0</v>
      </c>
      <c r="L342" s="157">
        <v>21</v>
      </c>
      <c r="M342" s="157">
        <f>G342*(1+L342/100)</f>
        <v>0</v>
      </c>
      <c r="N342" s="156">
        <v>4.0000000000000002E-4</v>
      </c>
      <c r="O342" s="156">
        <f>ROUND(E342*N342,2)</f>
        <v>0.06</v>
      </c>
      <c r="P342" s="156">
        <v>0</v>
      </c>
      <c r="Q342" s="156">
        <f>ROUND(E342*P342,2)</f>
        <v>0</v>
      </c>
      <c r="R342" s="157"/>
      <c r="S342" s="157" t="s">
        <v>237</v>
      </c>
      <c r="T342" s="157" t="s">
        <v>238</v>
      </c>
      <c r="U342" s="157">
        <v>0.10191</v>
      </c>
      <c r="V342" s="157">
        <f>ROUND(E342*U342,2)</f>
        <v>14.01</v>
      </c>
      <c r="W342" s="157"/>
      <c r="X342" s="157" t="s">
        <v>200</v>
      </c>
      <c r="Y342" s="157" t="s">
        <v>201</v>
      </c>
      <c r="Z342" s="147"/>
      <c r="AA342" s="147"/>
      <c r="AB342" s="147"/>
      <c r="AC342" s="147"/>
      <c r="AD342" s="147"/>
      <c r="AE342" s="147"/>
      <c r="AF342" s="147"/>
      <c r="AG342" s="147" t="s">
        <v>202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ht="22.5" outlineLevel="2" x14ac:dyDescent="0.2">
      <c r="A343" s="154"/>
      <c r="B343" s="155"/>
      <c r="C343" s="265" t="s">
        <v>538</v>
      </c>
      <c r="D343" s="266"/>
      <c r="E343" s="266"/>
      <c r="F343" s="266"/>
      <c r="G343" s="266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204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79" t="str">
        <f>C343</f>
        <v>Bílá omyvatelná disperzní malířská barva určená k prevenci i potlačení biotického napadení stěn v interiéru plísněmi, bakteriemi a jinými mikroorganizmy</v>
      </c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267" t="s">
        <v>539</v>
      </c>
      <c r="D344" s="268"/>
      <c r="E344" s="268"/>
      <c r="F344" s="268"/>
      <c r="G344" s="268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204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2" x14ac:dyDescent="0.2">
      <c r="A345" s="154"/>
      <c r="B345" s="155"/>
      <c r="C345" s="191" t="s">
        <v>540</v>
      </c>
      <c r="D345" s="162"/>
      <c r="E345" s="163">
        <v>137.5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210</v>
      </c>
      <c r="AH345" s="147">
        <v>5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x14ac:dyDescent="0.2">
      <c r="A346" s="166" t="s">
        <v>194</v>
      </c>
      <c r="B346" s="167" t="s">
        <v>162</v>
      </c>
      <c r="C346" s="187" t="s">
        <v>163</v>
      </c>
      <c r="D346" s="168"/>
      <c r="E346" s="169"/>
      <c r="F346" s="170"/>
      <c r="G346" s="171">
        <f>SUMIF(AG347:AG352,"&lt;&gt;NOR",G347:G352)</f>
        <v>0</v>
      </c>
      <c r="H346" s="165"/>
      <c r="I346" s="165">
        <f>SUM(I347:I352)</f>
        <v>0</v>
      </c>
      <c r="J346" s="165"/>
      <c r="K346" s="165">
        <f>SUM(K347:K352)</f>
        <v>0</v>
      </c>
      <c r="L346" s="165"/>
      <c r="M346" s="165">
        <f>SUM(M347:M352)</f>
        <v>0</v>
      </c>
      <c r="N346" s="164"/>
      <c r="O346" s="164">
        <f>SUM(O347:O352)</f>
        <v>0</v>
      </c>
      <c r="P346" s="164"/>
      <c r="Q346" s="164">
        <f>SUM(Q347:Q352)</f>
        <v>0</v>
      </c>
      <c r="R346" s="165"/>
      <c r="S346" s="165"/>
      <c r="T346" s="165"/>
      <c r="U346" s="165"/>
      <c r="V346" s="165">
        <f>SUM(V347:V352)</f>
        <v>45.84</v>
      </c>
      <c r="W346" s="165"/>
      <c r="X346" s="165"/>
      <c r="Y346" s="165"/>
      <c r="AG346" t="s">
        <v>195</v>
      </c>
    </row>
    <row r="347" spans="1:60" outlineLevel="1" x14ac:dyDescent="0.2">
      <c r="A347" s="181">
        <v>73</v>
      </c>
      <c r="B347" s="182" t="s">
        <v>541</v>
      </c>
      <c r="C347" s="192" t="s">
        <v>542</v>
      </c>
      <c r="D347" s="183" t="s">
        <v>415</v>
      </c>
      <c r="E347" s="184">
        <v>13.11402</v>
      </c>
      <c r="F347" s="185"/>
      <c r="G347" s="186">
        <f t="shared" ref="G347:G352" si="0">ROUND(E347*F347,2)</f>
        <v>0</v>
      </c>
      <c r="H347" s="158"/>
      <c r="I347" s="157">
        <f t="shared" ref="I347:I352" si="1">ROUND(E347*H347,2)</f>
        <v>0</v>
      </c>
      <c r="J347" s="158"/>
      <c r="K347" s="157">
        <f t="shared" ref="K347:K352" si="2">ROUND(E347*J347,2)</f>
        <v>0</v>
      </c>
      <c r="L347" s="157">
        <v>21</v>
      </c>
      <c r="M347" s="157">
        <f t="shared" ref="M347:M352" si="3">G347*(1+L347/100)</f>
        <v>0</v>
      </c>
      <c r="N347" s="156">
        <v>0</v>
      </c>
      <c r="O347" s="156">
        <f t="shared" ref="O347:O352" si="4">ROUND(E347*N347,2)</f>
        <v>0</v>
      </c>
      <c r="P347" s="156">
        <v>0</v>
      </c>
      <c r="Q347" s="156">
        <f t="shared" ref="Q347:Q352" si="5">ROUND(E347*P347,2)</f>
        <v>0</v>
      </c>
      <c r="R347" s="157"/>
      <c r="S347" s="157" t="s">
        <v>199</v>
      </c>
      <c r="T347" s="157" t="s">
        <v>199</v>
      </c>
      <c r="U347" s="157">
        <v>0.94199999999999995</v>
      </c>
      <c r="V347" s="157">
        <f t="shared" ref="V347:V352" si="6">ROUND(E347*U347,2)</f>
        <v>12.35</v>
      </c>
      <c r="W347" s="157"/>
      <c r="X347" s="157" t="s">
        <v>543</v>
      </c>
      <c r="Y347" s="157" t="s">
        <v>201</v>
      </c>
      <c r="Z347" s="147"/>
      <c r="AA347" s="147"/>
      <c r="AB347" s="147"/>
      <c r="AC347" s="147"/>
      <c r="AD347" s="147"/>
      <c r="AE347" s="147"/>
      <c r="AF347" s="147"/>
      <c r="AG347" s="147" t="s">
        <v>544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81">
        <v>74</v>
      </c>
      <c r="B348" s="182" t="s">
        <v>545</v>
      </c>
      <c r="C348" s="192" t="s">
        <v>546</v>
      </c>
      <c r="D348" s="183" t="s">
        <v>415</v>
      </c>
      <c r="E348" s="184">
        <v>26.22803</v>
      </c>
      <c r="F348" s="185"/>
      <c r="G348" s="186">
        <f t="shared" si="0"/>
        <v>0</v>
      </c>
      <c r="H348" s="158"/>
      <c r="I348" s="157">
        <f t="shared" si="1"/>
        <v>0</v>
      </c>
      <c r="J348" s="158"/>
      <c r="K348" s="157">
        <f t="shared" si="2"/>
        <v>0</v>
      </c>
      <c r="L348" s="157">
        <v>21</v>
      </c>
      <c r="M348" s="157">
        <f t="shared" si="3"/>
        <v>0</v>
      </c>
      <c r="N348" s="156">
        <v>0</v>
      </c>
      <c r="O348" s="156">
        <f t="shared" si="4"/>
        <v>0</v>
      </c>
      <c r="P348" s="156">
        <v>0</v>
      </c>
      <c r="Q348" s="156">
        <f t="shared" si="5"/>
        <v>0</v>
      </c>
      <c r="R348" s="157"/>
      <c r="S348" s="157" t="s">
        <v>199</v>
      </c>
      <c r="T348" s="157" t="s">
        <v>199</v>
      </c>
      <c r="U348" s="157">
        <v>0.105</v>
      </c>
      <c r="V348" s="157">
        <f t="shared" si="6"/>
        <v>2.75</v>
      </c>
      <c r="W348" s="157"/>
      <c r="X348" s="157" t="s">
        <v>543</v>
      </c>
      <c r="Y348" s="157" t="s">
        <v>201</v>
      </c>
      <c r="Z348" s="147"/>
      <c r="AA348" s="147"/>
      <c r="AB348" s="147"/>
      <c r="AC348" s="147"/>
      <c r="AD348" s="147"/>
      <c r="AE348" s="147"/>
      <c r="AF348" s="147"/>
      <c r="AG348" s="147" t="s">
        <v>544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81">
        <v>75</v>
      </c>
      <c r="B349" s="182" t="s">
        <v>547</v>
      </c>
      <c r="C349" s="192" t="s">
        <v>548</v>
      </c>
      <c r="D349" s="183" t="s">
        <v>415</v>
      </c>
      <c r="E349" s="184">
        <v>13.11402</v>
      </c>
      <c r="F349" s="185"/>
      <c r="G349" s="186">
        <f t="shared" si="0"/>
        <v>0</v>
      </c>
      <c r="H349" s="158"/>
      <c r="I349" s="157">
        <f t="shared" si="1"/>
        <v>0</v>
      </c>
      <c r="J349" s="158"/>
      <c r="K349" s="157">
        <f t="shared" si="2"/>
        <v>0</v>
      </c>
      <c r="L349" s="157">
        <v>21</v>
      </c>
      <c r="M349" s="157">
        <f t="shared" si="3"/>
        <v>0</v>
      </c>
      <c r="N349" s="156">
        <v>0</v>
      </c>
      <c r="O349" s="156">
        <f t="shared" si="4"/>
        <v>0</v>
      </c>
      <c r="P349" s="156">
        <v>0</v>
      </c>
      <c r="Q349" s="156">
        <f t="shared" si="5"/>
        <v>0</v>
      </c>
      <c r="R349" s="157"/>
      <c r="S349" s="157" t="s">
        <v>199</v>
      </c>
      <c r="T349" s="157" t="s">
        <v>199</v>
      </c>
      <c r="U349" s="157">
        <v>2.0670000000000002</v>
      </c>
      <c r="V349" s="157">
        <f t="shared" si="6"/>
        <v>27.11</v>
      </c>
      <c r="W349" s="157"/>
      <c r="X349" s="157" t="s">
        <v>543</v>
      </c>
      <c r="Y349" s="157" t="s">
        <v>201</v>
      </c>
      <c r="Z349" s="147"/>
      <c r="AA349" s="147"/>
      <c r="AB349" s="147"/>
      <c r="AC349" s="147"/>
      <c r="AD349" s="147"/>
      <c r="AE349" s="147"/>
      <c r="AF349" s="147"/>
      <c r="AG349" s="147" t="s">
        <v>544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81">
        <v>76</v>
      </c>
      <c r="B350" s="182" t="s">
        <v>549</v>
      </c>
      <c r="C350" s="192" t="s">
        <v>550</v>
      </c>
      <c r="D350" s="183" t="s">
        <v>415</v>
      </c>
      <c r="E350" s="184">
        <v>13.11402</v>
      </c>
      <c r="F350" s="185"/>
      <c r="G350" s="186">
        <f t="shared" si="0"/>
        <v>0</v>
      </c>
      <c r="H350" s="158"/>
      <c r="I350" s="157">
        <f t="shared" si="1"/>
        <v>0</v>
      </c>
      <c r="J350" s="158"/>
      <c r="K350" s="157">
        <f t="shared" si="2"/>
        <v>0</v>
      </c>
      <c r="L350" s="157">
        <v>21</v>
      </c>
      <c r="M350" s="157">
        <f t="shared" si="3"/>
        <v>0</v>
      </c>
      <c r="N350" s="156">
        <v>0</v>
      </c>
      <c r="O350" s="156">
        <f t="shared" si="4"/>
        <v>0</v>
      </c>
      <c r="P350" s="156">
        <v>0</v>
      </c>
      <c r="Q350" s="156">
        <f t="shared" si="5"/>
        <v>0</v>
      </c>
      <c r="R350" s="157"/>
      <c r="S350" s="157" t="s">
        <v>199</v>
      </c>
      <c r="T350" s="157" t="s">
        <v>199</v>
      </c>
      <c r="U350" s="157">
        <v>0.27700000000000002</v>
      </c>
      <c r="V350" s="157">
        <f t="shared" si="6"/>
        <v>3.63</v>
      </c>
      <c r="W350" s="157"/>
      <c r="X350" s="157" t="s">
        <v>543</v>
      </c>
      <c r="Y350" s="157" t="s">
        <v>201</v>
      </c>
      <c r="Z350" s="147"/>
      <c r="AA350" s="147"/>
      <c r="AB350" s="147"/>
      <c r="AC350" s="147"/>
      <c r="AD350" s="147"/>
      <c r="AE350" s="147"/>
      <c r="AF350" s="147"/>
      <c r="AG350" s="147" t="s">
        <v>544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81">
        <v>77</v>
      </c>
      <c r="B351" s="182" t="s">
        <v>551</v>
      </c>
      <c r="C351" s="192" t="s">
        <v>552</v>
      </c>
      <c r="D351" s="183" t="s">
        <v>224</v>
      </c>
      <c r="E351" s="184">
        <v>2</v>
      </c>
      <c r="F351" s="185"/>
      <c r="G351" s="186">
        <f t="shared" si="0"/>
        <v>0</v>
      </c>
      <c r="H351" s="158"/>
      <c r="I351" s="157">
        <f t="shared" si="1"/>
        <v>0</v>
      </c>
      <c r="J351" s="158"/>
      <c r="K351" s="157">
        <f t="shared" si="2"/>
        <v>0</v>
      </c>
      <c r="L351" s="157">
        <v>21</v>
      </c>
      <c r="M351" s="157">
        <f t="shared" si="3"/>
        <v>0</v>
      </c>
      <c r="N351" s="156">
        <v>0</v>
      </c>
      <c r="O351" s="156">
        <f t="shared" si="4"/>
        <v>0</v>
      </c>
      <c r="P351" s="156">
        <v>0</v>
      </c>
      <c r="Q351" s="156">
        <f t="shared" si="5"/>
        <v>0</v>
      </c>
      <c r="R351" s="157"/>
      <c r="S351" s="157" t="s">
        <v>199</v>
      </c>
      <c r="T351" s="157" t="s">
        <v>238</v>
      </c>
      <c r="U351" s="157">
        <v>0</v>
      </c>
      <c r="V351" s="157">
        <f t="shared" si="6"/>
        <v>0</v>
      </c>
      <c r="W351" s="157"/>
      <c r="X351" s="157" t="s">
        <v>200</v>
      </c>
      <c r="Y351" s="157" t="s">
        <v>201</v>
      </c>
      <c r="Z351" s="147"/>
      <c r="AA351" s="147"/>
      <c r="AB351" s="147"/>
      <c r="AC351" s="147"/>
      <c r="AD351" s="147"/>
      <c r="AE351" s="147"/>
      <c r="AF351" s="147"/>
      <c r="AG351" s="147" t="s">
        <v>202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22.5" outlineLevel="1" x14ac:dyDescent="0.2">
      <c r="A352" s="173">
        <v>78</v>
      </c>
      <c r="B352" s="174" t="s">
        <v>553</v>
      </c>
      <c r="C352" s="188" t="s">
        <v>554</v>
      </c>
      <c r="D352" s="175" t="s">
        <v>224</v>
      </c>
      <c r="E352" s="176">
        <v>1</v>
      </c>
      <c r="F352" s="177"/>
      <c r="G352" s="178">
        <f t="shared" si="0"/>
        <v>0</v>
      </c>
      <c r="H352" s="158"/>
      <c r="I352" s="157">
        <f t="shared" si="1"/>
        <v>0</v>
      </c>
      <c r="J352" s="158"/>
      <c r="K352" s="157">
        <f t="shared" si="2"/>
        <v>0</v>
      </c>
      <c r="L352" s="157">
        <v>21</v>
      </c>
      <c r="M352" s="157">
        <f t="shared" si="3"/>
        <v>0</v>
      </c>
      <c r="N352" s="156">
        <v>0</v>
      </c>
      <c r="O352" s="156">
        <f t="shared" si="4"/>
        <v>0</v>
      </c>
      <c r="P352" s="156">
        <v>0</v>
      </c>
      <c r="Q352" s="156">
        <f t="shared" si="5"/>
        <v>0</v>
      </c>
      <c r="R352" s="157"/>
      <c r="S352" s="157" t="s">
        <v>237</v>
      </c>
      <c r="T352" s="157" t="s">
        <v>238</v>
      </c>
      <c r="U352" s="157">
        <v>0</v>
      </c>
      <c r="V352" s="157">
        <f t="shared" si="6"/>
        <v>0</v>
      </c>
      <c r="W352" s="157"/>
      <c r="X352" s="157" t="s">
        <v>200</v>
      </c>
      <c r="Y352" s="157" t="s">
        <v>201</v>
      </c>
      <c r="Z352" s="147"/>
      <c r="AA352" s="147"/>
      <c r="AB352" s="147"/>
      <c r="AC352" s="147"/>
      <c r="AD352" s="147"/>
      <c r="AE352" s="147"/>
      <c r="AF352" s="147"/>
      <c r="AG352" s="147" t="s">
        <v>202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33" x14ac:dyDescent="0.2">
      <c r="A353" s="3"/>
      <c r="B353" s="4"/>
      <c r="C353" s="193"/>
      <c r="D353" s="6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AE353">
        <v>12</v>
      </c>
      <c r="AF353">
        <v>21</v>
      </c>
      <c r="AG353" t="s">
        <v>180</v>
      </c>
    </row>
    <row r="354" spans="1:33" x14ac:dyDescent="0.2">
      <c r="A354" s="150"/>
      <c r="B354" s="151" t="s">
        <v>31</v>
      </c>
      <c r="C354" s="194"/>
      <c r="D354" s="152"/>
      <c r="E354" s="153"/>
      <c r="F354" s="153"/>
      <c r="G354" s="172">
        <f>G8+G34+G50+G118+G132+G135+G138+G143+G215+G217+G235+G262+G284+G307+G320+G326+G346</f>
        <v>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AE354">
        <f>SUMIF(L7:L352,AE353,G7:G352)</f>
        <v>0</v>
      </c>
      <c r="AF354">
        <f>SUMIF(L7:L352,AF353,G7:G352)</f>
        <v>0</v>
      </c>
      <c r="AG354" t="s">
        <v>555</v>
      </c>
    </row>
    <row r="355" spans="1:33" x14ac:dyDescent="0.2">
      <c r="A355" s="3"/>
      <c r="B355" s="4"/>
      <c r="C355" s="193"/>
      <c r="D355" s="6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33" x14ac:dyDescent="0.2">
      <c r="A356" s="3"/>
      <c r="B356" s="4"/>
      <c r="C356" s="193"/>
      <c r="D356" s="6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33" x14ac:dyDescent="0.2">
      <c r="A357" s="3"/>
      <c r="B357" s="4"/>
      <c r="C357" s="193"/>
      <c r="D357" s="6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33" x14ac:dyDescent="0.2">
      <c r="C358" s="195"/>
      <c r="D358" s="10"/>
      <c r="AG358" t="s">
        <v>557</v>
      </c>
    </row>
    <row r="359" spans="1:33" x14ac:dyDescent="0.2">
      <c r="D359" s="10"/>
    </row>
    <row r="360" spans="1:33" x14ac:dyDescent="0.2">
      <c r="D360" s="10"/>
    </row>
    <row r="361" spans="1:33" x14ac:dyDescent="0.2">
      <c r="D361" s="10"/>
    </row>
    <row r="362" spans="1:33" x14ac:dyDescent="0.2">
      <c r="D362" s="10"/>
    </row>
    <row r="363" spans="1:33" x14ac:dyDescent="0.2">
      <c r="D363" s="10"/>
    </row>
    <row r="364" spans="1:33" x14ac:dyDescent="0.2">
      <c r="D364" s="10"/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OTOoMR1X71ic7uvUqS2vg9wwHZnW2w4FbtgmbO0Ewg3+EBnZj0boIv9HkV3fVIDo72Mpd1D0CGotDaMrxg5how==" saltValue="59/fgfTPCdbnQj+/TmAyZg==" spinCount="100000" sheet="1" formatRows="0"/>
  <mergeCells count="46">
    <mergeCell ref="C27:G27"/>
    <mergeCell ref="A1:G1"/>
    <mergeCell ref="C2:G2"/>
    <mergeCell ref="C3:G3"/>
    <mergeCell ref="C4:G4"/>
    <mergeCell ref="C10:G10"/>
    <mergeCell ref="C12:G12"/>
    <mergeCell ref="C13:G13"/>
    <mergeCell ref="C14:G14"/>
    <mergeCell ref="C18:G18"/>
    <mergeCell ref="C20:G20"/>
    <mergeCell ref="C21:G21"/>
    <mergeCell ref="C22:G22"/>
    <mergeCell ref="C25:G25"/>
    <mergeCell ref="C185:G185"/>
    <mergeCell ref="C28:G28"/>
    <mergeCell ref="C29:G29"/>
    <mergeCell ref="C57:G57"/>
    <mergeCell ref="C88:G88"/>
    <mergeCell ref="C156:G156"/>
    <mergeCell ref="C171:G171"/>
    <mergeCell ref="C175:G175"/>
    <mergeCell ref="C178:G178"/>
    <mergeCell ref="C182:G182"/>
    <mergeCell ref="C183:G183"/>
    <mergeCell ref="C184:G184"/>
    <mergeCell ref="C273:G273"/>
    <mergeCell ref="C192:G192"/>
    <mergeCell ref="C219:G219"/>
    <mergeCell ref="C239:G239"/>
    <mergeCell ref="C241:G241"/>
    <mergeCell ref="C242:G242"/>
    <mergeCell ref="C243:G243"/>
    <mergeCell ref="C248:G248"/>
    <mergeCell ref="C250:G250"/>
    <mergeCell ref="C251:G251"/>
    <mergeCell ref="C252:G252"/>
    <mergeCell ref="C268:G268"/>
    <mergeCell ref="C343:G343"/>
    <mergeCell ref="C344:G344"/>
    <mergeCell ref="C274:G274"/>
    <mergeCell ref="C279:G279"/>
    <mergeCell ref="C309:G309"/>
    <mergeCell ref="C310:G310"/>
    <mergeCell ref="C315:G315"/>
    <mergeCell ref="C334:G334"/>
  </mergeCells>
  <pageMargins left="0.59055118110236227" right="0.19685039370078741" top="0.78740157480314965" bottom="0.78740157480314965" header="0.31496062992125984" footer="0.31496062992125984"/>
  <pageSetup orientation="portrait" verticalDpi="0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4994"/>
  <sheetViews>
    <sheetView zoomScaleNormal="100" workbookViewId="0">
      <pane xSplit="1" topLeftCell="B1" activePane="topRight" state="frozen"/>
      <selection activeCell="A8" sqref="A8"/>
      <selection pane="topRight" activeCell="F6" sqref="F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169</v>
      </c>
    </row>
    <row r="2" spans="1:60" ht="24.95" customHeight="1" x14ac:dyDescent="0.2">
      <c r="A2" s="140" t="s">
        <v>8</v>
      </c>
      <c r="B2" s="48" t="s">
        <v>42</v>
      </c>
      <c r="C2" s="270" t="s">
        <v>43</v>
      </c>
      <c r="D2" s="271"/>
      <c r="E2" s="271"/>
      <c r="F2" s="271"/>
      <c r="G2" s="272"/>
      <c r="AG2" t="s">
        <v>170</v>
      </c>
    </row>
    <row r="3" spans="1:60" ht="24.95" customHeight="1" x14ac:dyDescent="0.2">
      <c r="A3" s="140" t="s">
        <v>9</v>
      </c>
      <c r="B3" s="48" t="s">
        <v>60</v>
      </c>
      <c r="C3" s="270" t="s">
        <v>61</v>
      </c>
      <c r="D3" s="271"/>
      <c r="E3" s="271"/>
      <c r="F3" s="271"/>
      <c r="G3" s="272"/>
      <c r="AC3" s="121" t="s">
        <v>170</v>
      </c>
      <c r="AG3" t="s">
        <v>171</v>
      </c>
    </row>
    <row r="4" spans="1:60" ht="24.95" customHeight="1" x14ac:dyDescent="0.2">
      <c r="A4" s="141" t="s">
        <v>10</v>
      </c>
      <c r="B4" s="142" t="s">
        <v>59</v>
      </c>
      <c r="C4" s="273" t="s">
        <v>62</v>
      </c>
      <c r="D4" s="274"/>
      <c r="E4" s="274"/>
      <c r="F4" s="274"/>
      <c r="G4" s="275"/>
      <c r="AG4" t="s">
        <v>172</v>
      </c>
    </row>
    <row r="5" spans="1:60" x14ac:dyDescent="0.2">
      <c r="D5" s="10"/>
    </row>
    <row r="6" spans="1:60" ht="38.25" x14ac:dyDescent="0.2">
      <c r="A6" s="143" t="s">
        <v>173</v>
      </c>
      <c r="B6" s="145" t="s">
        <v>174</v>
      </c>
      <c r="C6" s="145" t="s">
        <v>175</v>
      </c>
      <c r="D6" s="144" t="s">
        <v>176</v>
      </c>
      <c r="E6" s="143" t="s">
        <v>177</v>
      </c>
      <c r="F6" s="204" t="s">
        <v>969</v>
      </c>
      <c r="G6" s="143" t="s">
        <v>31</v>
      </c>
      <c r="H6" s="146" t="s">
        <v>32</v>
      </c>
      <c r="I6" s="146" t="s">
        <v>178</v>
      </c>
      <c r="J6" s="146" t="s">
        <v>33</v>
      </c>
      <c r="K6" s="146" t="s">
        <v>179</v>
      </c>
      <c r="L6" s="146" t="s">
        <v>180</v>
      </c>
      <c r="M6" s="146" t="s">
        <v>181</v>
      </c>
      <c r="N6" s="146" t="s">
        <v>182</v>
      </c>
      <c r="O6" s="146" t="s">
        <v>183</v>
      </c>
      <c r="P6" s="146" t="s">
        <v>184</v>
      </c>
      <c r="Q6" s="146" t="s">
        <v>185</v>
      </c>
      <c r="R6" s="146" t="s">
        <v>186</v>
      </c>
      <c r="S6" s="146" t="s">
        <v>187</v>
      </c>
      <c r="T6" s="146" t="s">
        <v>188</v>
      </c>
      <c r="U6" s="146" t="s">
        <v>189</v>
      </c>
      <c r="V6" s="146" t="s">
        <v>190</v>
      </c>
      <c r="W6" s="146" t="s">
        <v>191</v>
      </c>
      <c r="X6" s="146" t="s">
        <v>192</v>
      </c>
      <c r="Y6" s="146" t="s">
        <v>193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194</v>
      </c>
      <c r="B8" s="167" t="s">
        <v>108</v>
      </c>
      <c r="C8" s="187" t="s">
        <v>109</v>
      </c>
      <c r="D8" s="168"/>
      <c r="E8" s="169"/>
      <c r="F8" s="170"/>
      <c r="G8" s="171">
        <f>SUMIF(AG9:AG19,"&lt;&gt;NOR",G9:G19)</f>
        <v>0</v>
      </c>
      <c r="H8" s="165"/>
      <c r="I8" s="165">
        <f>SUM(I9:I19)</f>
        <v>0</v>
      </c>
      <c r="J8" s="165"/>
      <c r="K8" s="165">
        <f>SUM(K9:K19)</f>
        <v>0</v>
      </c>
      <c r="L8" s="165"/>
      <c r="M8" s="165">
        <f>SUM(M9:M19)</f>
        <v>0</v>
      </c>
      <c r="N8" s="164"/>
      <c r="O8" s="164">
        <f>SUM(O9:O19)</f>
        <v>0</v>
      </c>
      <c r="P8" s="164"/>
      <c r="Q8" s="164">
        <f>SUM(Q9:Q19)</f>
        <v>0</v>
      </c>
      <c r="R8" s="165"/>
      <c r="S8" s="165"/>
      <c r="T8" s="165"/>
      <c r="U8" s="165"/>
      <c r="V8" s="165">
        <f>SUM(V9:V19)</f>
        <v>0</v>
      </c>
      <c r="W8" s="165"/>
      <c r="X8" s="165"/>
      <c r="Y8" s="165"/>
      <c r="AG8" t="s">
        <v>195</v>
      </c>
    </row>
    <row r="9" spans="1:60" outlineLevel="1" x14ac:dyDescent="0.2">
      <c r="A9" s="181">
        <v>1</v>
      </c>
      <c r="B9" s="182" t="s">
        <v>59</v>
      </c>
      <c r="C9" s="192" t="s">
        <v>558</v>
      </c>
      <c r="D9" s="183" t="s">
        <v>198</v>
      </c>
      <c r="E9" s="184">
        <v>3</v>
      </c>
      <c r="F9" s="185"/>
      <c r="G9" s="18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237</v>
      </c>
      <c r="T9" s="157" t="s">
        <v>238</v>
      </c>
      <c r="U9" s="157">
        <v>0</v>
      </c>
      <c r="V9" s="157">
        <f>ROUND(E9*U9,2)</f>
        <v>0</v>
      </c>
      <c r="W9" s="157"/>
      <c r="X9" s="157" t="s">
        <v>346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347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559</v>
      </c>
      <c r="C10" s="192" t="s">
        <v>560</v>
      </c>
      <c r="D10" s="183" t="s">
        <v>198</v>
      </c>
      <c r="E10" s="184">
        <v>18</v>
      </c>
      <c r="F10" s="185"/>
      <c r="G10" s="186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237</v>
      </c>
      <c r="T10" s="157" t="s">
        <v>238</v>
      </c>
      <c r="U10" s="157">
        <v>0</v>
      </c>
      <c r="V10" s="157">
        <f>ROUND(E10*U10,2)</f>
        <v>0</v>
      </c>
      <c r="W10" s="157"/>
      <c r="X10" s="157" t="s">
        <v>346</v>
      </c>
      <c r="Y10" s="157" t="s">
        <v>201</v>
      </c>
      <c r="Z10" s="147"/>
      <c r="AA10" s="147"/>
      <c r="AB10" s="147"/>
      <c r="AC10" s="147"/>
      <c r="AD10" s="147"/>
      <c r="AE10" s="147"/>
      <c r="AF10" s="147"/>
      <c r="AG10" s="147" t="s">
        <v>347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561</v>
      </c>
      <c r="C11" s="192" t="s">
        <v>562</v>
      </c>
      <c r="D11" s="183" t="s">
        <v>198</v>
      </c>
      <c r="E11" s="184">
        <v>6</v>
      </c>
      <c r="F11" s="185"/>
      <c r="G11" s="186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237</v>
      </c>
      <c r="T11" s="157" t="s">
        <v>238</v>
      </c>
      <c r="U11" s="157">
        <v>0</v>
      </c>
      <c r="V11" s="157">
        <f>ROUND(E11*U11,2)</f>
        <v>0</v>
      </c>
      <c r="W11" s="157"/>
      <c r="X11" s="157" t="s">
        <v>346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347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4</v>
      </c>
      <c r="B12" s="174" t="s">
        <v>563</v>
      </c>
      <c r="C12" s="188" t="s">
        <v>564</v>
      </c>
      <c r="D12" s="175" t="s">
        <v>198</v>
      </c>
      <c r="E12" s="176">
        <v>27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237</v>
      </c>
      <c r="T12" s="157" t="s">
        <v>238</v>
      </c>
      <c r="U12" s="157">
        <v>0</v>
      </c>
      <c r="V12" s="157">
        <f>ROUND(E12*U12,2)</f>
        <v>0</v>
      </c>
      <c r="W12" s="157"/>
      <c r="X12" s="157" t="s">
        <v>200</v>
      </c>
      <c r="Y12" s="157" t="s">
        <v>201</v>
      </c>
      <c r="Z12" s="147"/>
      <c r="AA12" s="147"/>
      <c r="AB12" s="147"/>
      <c r="AC12" s="147"/>
      <c r="AD12" s="147"/>
      <c r="AE12" s="147"/>
      <c r="AF12" s="147"/>
      <c r="AG12" s="147" t="s">
        <v>202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5" t="s">
        <v>565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204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5</v>
      </c>
      <c r="B14" s="182" t="s">
        <v>90</v>
      </c>
      <c r="C14" s="192" t="s">
        <v>566</v>
      </c>
      <c r="D14" s="183" t="s">
        <v>198</v>
      </c>
      <c r="E14" s="184">
        <v>36</v>
      </c>
      <c r="F14" s="185"/>
      <c r="G14" s="186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237</v>
      </c>
      <c r="T14" s="157" t="s">
        <v>238</v>
      </c>
      <c r="U14" s="157">
        <v>0</v>
      </c>
      <c r="V14" s="157">
        <f>ROUND(E14*U14,2)</f>
        <v>0</v>
      </c>
      <c r="W14" s="157"/>
      <c r="X14" s="157" t="s">
        <v>346</v>
      </c>
      <c r="Y14" s="157" t="s">
        <v>201</v>
      </c>
      <c r="Z14" s="147"/>
      <c r="AA14" s="147"/>
      <c r="AB14" s="147"/>
      <c r="AC14" s="147"/>
      <c r="AD14" s="147"/>
      <c r="AE14" s="147"/>
      <c r="AF14" s="147"/>
      <c r="AG14" s="147" t="s">
        <v>347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6</v>
      </c>
      <c r="B15" s="182" t="s">
        <v>567</v>
      </c>
      <c r="C15" s="192" t="s">
        <v>568</v>
      </c>
      <c r="D15" s="183" t="s">
        <v>198</v>
      </c>
      <c r="E15" s="184">
        <v>10</v>
      </c>
      <c r="F15" s="185"/>
      <c r="G15" s="186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237</v>
      </c>
      <c r="T15" s="157" t="s">
        <v>238</v>
      </c>
      <c r="U15" s="157">
        <v>0</v>
      </c>
      <c r="V15" s="157">
        <f>ROUND(E15*U15,2)</f>
        <v>0</v>
      </c>
      <c r="W15" s="157"/>
      <c r="X15" s="157" t="s">
        <v>346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347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7</v>
      </c>
      <c r="B16" s="174" t="s">
        <v>569</v>
      </c>
      <c r="C16" s="188" t="s">
        <v>570</v>
      </c>
      <c r="D16" s="175" t="s">
        <v>198</v>
      </c>
      <c r="E16" s="176">
        <v>36</v>
      </c>
      <c r="F16" s="177"/>
      <c r="G16" s="178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237</v>
      </c>
      <c r="T16" s="157" t="s">
        <v>238</v>
      </c>
      <c r="U16" s="157">
        <v>0</v>
      </c>
      <c r="V16" s="157">
        <f>ROUND(E16*U16,2)</f>
        <v>0</v>
      </c>
      <c r="W16" s="157"/>
      <c r="X16" s="157" t="s">
        <v>200</v>
      </c>
      <c r="Y16" s="157" t="s">
        <v>201</v>
      </c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65" t="s">
        <v>565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8</v>
      </c>
      <c r="B18" s="174" t="s">
        <v>571</v>
      </c>
      <c r="C18" s="188" t="s">
        <v>572</v>
      </c>
      <c r="D18" s="175" t="s">
        <v>198</v>
      </c>
      <c r="E18" s="176">
        <v>10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237</v>
      </c>
      <c r="T18" s="157" t="s">
        <v>238</v>
      </c>
      <c r="U18" s="157">
        <v>0</v>
      </c>
      <c r="V18" s="157">
        <f>ROUND(E18*U18,2)</f>
        <v>0</v>
      </c>
      <c r="W18" s="157"/>
      <c r="X18" s="157" t="s">
        <v>200</v>
      </c>
      <c r="Y18" s="157" t="s">
        <v>201</v>
      </c>
      <c r="Z18" s="147"/>
      <c r="AA18" s="147"/>
      <c r="AB18" s="147"/>
      <c r="AC18" s="147"/>
      <c r="AD18" s="147"/>
      <c r="AE18" s="147"/>
      <c r="AF18" s="147"/>
      <c r="AG18" s="147" t="s">
        <v>202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265" t="s">
        <v>565</v>
      </c>
      <c r="D19" s="266"/>
      <c r="E19" s="266"/>
      <c r="F19" s="266"/>
      <c r="G19" s="266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6" t="s">
        <v>194</v>
      </c>
      <c r="B20" s="167" t="s">
        <v>110</v>
      </c>
      <c r="C20" s="187" t="s">
        <v>111</v>
      </c>
      <c r="D20" s="168"/>
      <c r="E20" s="169"/>
      <c r="F20" s="170"/>
      <c r="G20" s="171">
        <f>SUMIF(AG21:AG23,"&lt;&gt;NOR",G21:G23)</f>
        <v>0</v>
      </c>
      <c r="H20" s="165"/>
      <c r="I20" s="165">
        <f>SUM(I21:I23)</f>
        <v>0</v>
      </c>
      <c r="J20" s="165"/>
      <c r="K20" s="165">
        <f>SUM(K21:K23)</f>
        <v>0</v>
      </c>
      <c r="L20" s="165"/>
      <c r="M20" s="165">
        <f>SUM(M21:M23)</f>
        <v>0</v>
      </c>
      <c r="N20" s="164"/>
      <c r="O20" s="164">
        <f>SUM(O21:O23)</f>
        <v>0</v>
      </c>
      <c r="P20" s="164"/>
      <c r="Q20" s="164">
        <f>SUM(Q21:Q23)</f>
        <v>0</v>
      </c>
      <c r="R20" s="165"/>
      <c r="S20" s="165"/>
      <c r="T20" s="165"/>
      <c r="U20" s="165"/>
      <c r="V20" s="165">
        <f>SUM(V21:V23)</f>
        <v>0</v>
      </c>
      <c r="W20" s="165"/>
      <c r="X20" s="165"/>
      <c r="Y20" s="165"/>
      <c r="AG20" t="s">
        <v>195</v>
      </c>
    </row>
    <row r="21" spans="1:60" ht="22.5" outlineLevel="1" x14ac:dyDescent="0.2">
      <c r="A21" s="181">
        <v>9</v>
      </c>
      <c r="B21" s="182" t="s">
        <v>573</v>
      </c>
      <c r="C21" s="192" t="s">
        <v>574</v>
      </c>
      <c r="D21" s="183" t="s">
        <v>198</v>
      </c>
      <c r="E21" s="184">
        <v>16</v>
      </c>
      <c r="F21" s="185"/>
      <c r="G21" s="186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237</v>
      </c>
      <c r="T21" s="157" t="s">
        <v>238</v>
      </c>
      <c r="U21" s="157">
        <v>0</v>
      </c>
      <c r="V21" s="157">
        <f>ROUND(E21*U21,2)</f>
        <v>0</v>
      </c>
      <c r="W21" s="157"/>
      <c r="X21" s="157" t="s">
        <v>346</v>
      </c>
      <c r="Y21" s="157" t="s">
        <v>201</v>
      </c>
      <c r="Z21" s="147"/>
      <c r="AA21" s="147"/>
      <c r="AB21" s="147"/>
      <c r="AC21" s="147"/>
      <c r="AD21" s="147"/>
      <c r="AE21" s="147"/>
      <c r="AF21" s="147"/>
      <c r="AG21" s="147" t="s">
        <v>347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81">
        <v>10</v>
      </c>
      <c r="B22" s="182" t="s">
        <v>575</v>
      </c>
      <c r="C22" s="192" t="s">
        <v>576</v>
      </c>
      <c r="D22" s="183" t="s">
        <v>198</v>
      </c>
      <c r="E22" s="184">
        <v>2</v>
      </c>
      <c r="F22" s="185"/>
      <c r="G22" s="186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237</v>
      </c>
      <c r="T22" s="157" t="s">
        <v>238</v>
      </c>
      <c r="U22" s="157">
        <v>0</v>
      </c>
      <c r="V22" s="157">
        <f>ROUND(E22*U22,2)</f>
        <v>0</v>
      </c>
      <c r="W22" s="157"/>
      <c r="X22" s="157" t="s">
        <v>346</v>
      </c>
      <c r="Y22" s="157" t="s">
        <v>201</v>
      </c>
      <c r="Z22" s="147"/>
      <c r="AA22" s="147"/>
      <c r="AB22" s="147"/>
      <c r="AC22" s="147"/>
      <c r="AD22" s="147"/>
      <c r="AE22" s="147"/>
      <c r="AF22" s="147"/>
      <c r="AG22" s="147" t="s">
        <v>347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11</v>
      </c>
      <c r="B23" s="182" t="s">
        <v>577</v>
      </c>
      <c r="C23" s="192" t="s">
        <v>578</v>
      </c>
      <c r="D23" s="183" t="s">
        <v>198</v>
      </c>
      <c r="E23" s="184">
        <v>18</v>
      </c>
      <c r="F23" s="185"/>
      <c r="G23" s="186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237</v>
      </c>
      <c r="T23" s="157" t="s">
        <v>238</v>
      </c>
      <c r="U23" s="157">
        <v>0</v>
      </c>
      <c r="V23" s="157">
        <f>ROUND(E23*U23,2)</f>
        <v>0</v>
      </c>
      <c r="W23" s="157"/>
      <c r="X23" s="157" t="s">
        <v>200</v>
      </c>
      <c r="Y23" s="157" t="s">
        <v>201</v>
      </c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6" t="s">
        <v>194</v>
      </c>
      <c r="B24" s="167" t="s">
        <v>112</v>
      </c>
      <c r="C24" s="187" t="s">
        <v>113</v>
      </c>
      <c r="D24" s="168"/>
      <c r="E24" s="169"/>
      <c r="F24" s="170"/>
      <c r="G24" s="171">
        <f>SUMIF(AG25:AG28,"&lt;&gt;NOR",G25:G28)</f>
        <v>0</v>
      </c>
      <c r="H24" s="165"/>
      <c r="I24" s="165">
        <f>SUM(I25:I28)</f>
        <v>0</v>
      </c>
      <c r="J24" s="165"/>
      <c r="K24" s="165">
        <f>SUM(K25:K28)</f>
        <v>0</v>
      </c>
      <c r="L24" s="165"/>
      <c r="M24" s="165">
        <f>SUM(M25:M28)</f>
        <v>0</v>
      </c>
      <c r="N24" s="164"/>
      <c r="O24" s="164">
        <f>SUM(O25:O28)</f>
        <v>0</v>
      </c>
      <c r="P24" s="164"/>
      <c r="Q24" s="164">
        <f>SUM(Q25:Q28)</f>
        <v>0</v>
      </c>
      <c r="R24" s="165"/>
      <c r="S24" s="165"/>
      <c r="T24" s="165"/>
      <c r="U24" s="165"/>
      <c r="V24" s="165">
        <f>SUM(V25:V28)</f>
        <v>0</v>
      </c>
      <c r="W24" s="165"/>
      <c r="X24" s="165"/>
      <c r="Y24" s="165"/>
      <c r="AG24" t="s">
        <v>195</v>
      </c>
    </row>
    <row r="25" spans="1:60" outlineLevel="1" x14ac:dyDescent="0.2">
      <c r="A25" s="181">
        <v>12</v>
      </c>
      <c r="B25" s="182" t="s">
        <v>579</v>
      </c>
      <c r="C25" s="192" t="s">
        <v>580</v>
      </c>
      <c r="D25" s="183" t="s">
        <v>581</v>
      </c>
      <c r="E25" s="184">
        <v>1</v>
      </c>
      <c r="F25" s="185"/>
      <c r="G25" s="186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237</v>
      </c>
      <c r="T25" s="157" t="s">
        <v>238</v>
      </c>
      <c r="U25" s="157">
        <v>0</v>
      </c>
      <c r="V25" s="157">
        <f>ROUND(E25*U25,2)</f>
        <v>0</v>
      </c>
      <c r="W25" s="157"/>
      <c r="X25" s="157" t="s">
        <v>200</v>
      </c>
      <c r="Y25" s="157" t="s">
        <v>201</v>
      </c>
      <c r="Z25" s="147"/>
      <c r="AA25" s="147"/>
      <c r="AB25" s="147"/>
      <c r="AC25" s="147"/>
      <c r="AD25" s="147"/>
      <c r="AE25" s="147"/>
      <c r="AF25" s="147"/>
      <c r="AG25" s="147" t="s">
        <v>202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13</v>
      </c>
      <c r="B26" s="182" t="s">
        <v>582</v>
      </c>
      <c r="C26" s="192" t="s">
        <v>583</v>
      </c>
      <c r="D26" s="183" t="s">
        <v>581</v>
      </c>
      <c r="E26" s="184">
        <v>1</v>
      </c>
      <c r="F26" s="185"/>
      <c r="G26" s="186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237</v>
      </c>
      <c r="T26" s="157" t="s">
        <v>238</v>
      </c>
      <c r="U26" s="157">
        <v>0</v>
      </c>
      <c r="V26" s="157">
        <f>ROUND(E26*U26,2)</f>
        <v>0</v>
      </c>
      <c r="W26" s="157"/>
      <c r="X26" s="157" t="s">
        <v>200</v>
      </c>
      <c r="Y26" s="157" t="s">
        <v>201</v>
      </c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1">
        <v>14</v>
      </c>
      <c r="B27" s="182" t="s">
        <v>584</v>
      </c>
      <c r="C27" s="192" t="s">
        <v>585</v>
      </c>
      <c r="D27" s="183" t="s">
        <v>581</v>
      </c>
      <c r="E27" s="184">
        <v>1</v>
      </c>
      <c r="F27" s="185"/>
      <c r="G27" s="186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237</v>
      </c>
      <c r="T27" s="157" t="s">
        <v>238</v>
      </c>
      <c r="U27" s="157">
        <v>0</v>
      </c>
      <c r="V27" s="157">
        <f>ROUND(E27*U27,2)</f>
        <v>0</v>
      </c>
      <c r="W27" s="157"/>
      <c r="X27" s="157" t="s">
        <v>200</v>
      </c>
      <c r="Y27" s="157" t="s">
        <v>201</v>
      </c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15</v>
      </c>
      <c r="B28" s="182" t="s">
        <v>586</v>
      </c>
      <c r="C28" s="192" t="s">
        <v>587</v>
      </c>
      <c r="D28" s="183" t="s">
        <v>581</v>
      </c>
      <c r="E28" s="184">
        <v>1</v>
      </c>
      <c r="F28" s="185"/>
      <c r="G28" s="18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237</v>
      </c>
      <c r="T28" s="157" t="s">
        <v>238</v>
      </c>
      <c r="U28" s="157">
        <v>0</v>
      </c>
      <c r="V28" s="157">
        <f>ROUND(E28*U28,2)</f>
        <v>0</v>
      </c>
      <c r="W28" s="157"/>
      <c r="X28" s="157" t="s">
        <v>200</v>
      </c>
      <c r="Y28" s="157" t="s">
        <v>201</v>
      </c>
      <c r="Z28" s="147"/>
      <c r="AA28" s="147"/>
      <c r="AB28" s="147"/>
      <c r="AC28" s="147"/>
      <c r="AD28" s="147"/>
      <c r="AE28" s="147"/>
      <c r="AF28" s="147"/>
      <c r="AG28" s="147" t="s">
        <v>202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6" t="s">
        <v>194</v>
      </c>
      <c r="B29" s="167" t="s">
        <v>114</v>
      </c>
      <c r="C29" s="187" t="s">
        <v>115</v>
      </c>
      <c r="D29" s="168"/>
      <c r="E29" s="169"/>
      <c r="F29" s="170"/>
      <c r="G29" s="171">
        <f>SUMIF(AG30:AG35,"&lt;&gt;NOR",G30:G35)</f>
        <v>0</v>
      </c>
      <c r="H29" s="165"/>
      <c r="I29" s="165">
        <f>SUM(I30:I35)</f>
        <v>0</v>
      </c>
      <c r="J29" s="165"/>
      <c r="K29" s="165">
        <f>SUM(K30:K35)</f>
        <v>0</v>
      </c>
      <c r="L29" s="165"/>
      <c r="M29" s="165">
        <f>SUM(M30:M35)</f>
        <v>0</v>
      </c>
      <c r="N29" s="164"/>
      <c r="O29" s="164">
        <f>SUM(O30:O35)</f>
        <v>0</v>
      </c>
      <c r="P29" s="164"/>
      <c r="Q29" s="164">
        <f>SUM(Q30:Q35)</f>
        <v>0</v>
      </c>
      <c r="R29" s="165"/>
      <c r="S29" s="165"/>
      <c r="T29" s="165"/>
      <c r="U29" s="165"/>
      <c r="V29" s="165">
        <f>SUM(V30:V35)</f>
        <v>0</v>
      </c>
      <c r="W29" s="165"/>
      <c r="X29" s="165"/>
      <c r="Y29" s="165"/>
      <c r="AG29" t="s">
        <v>195</v>
      </c>
    </row>
    <row r="30" spans="1:60" outlineLevel="1" x14ac:dyDescent="0.2">
      <c r="A30" s="181">
        <v>16</v>
      </c>
      <c r="B30" s="182" t="s">
        <v>588</v>
      </c>
      <c r="C30" s="192" t="s">
        <v>589</v>
      </c>
      <c r="D30" s="183" t="s">
        <v>581</v>
      </c>
      <c r="E30" s="184">
        <v>6</v>
      </c>
      <c r="F30" s="185"/>
      <c r="G30" s="186">
        <f t="shared" ref="G30:G35" si="0">ROUND(E30*F30,2)</f>
        <v>0</v>
      </c>
      <c r="H30" s="158"/>
      <c r="I30" s="157">
        <f t="shared" ref="I30:I35" si="1">ROUND(E30*H30,2)</f>
        <v>0</v>
      </c>
      <c r="J30" s="158"/>
      <c r="K30" s="157">
        <f t="shared" ref="K30:K35" si="2">ROUND(E30*J30,2)</f>
        <v>0</v>
      </c>
      <c r="L30" s="157">
        <v>21</v>
      </c>
      <c r="M30" s="157">
        <f t="shared" ref="M30:M35" si="3">G30*(1+L30/100)</f>
        <v>0</v>
      </c>
      <c r="N30" s="156">
        <v>0</v>
      </c>
      <c r="O30" s="156">
        <f t="shared" ref="O30:O35" si="4">ROUND(E30*N30,2)</f>
        <v>0</v>
      </c>
      <c r="P30" s="156">
        <v>0</v>
      </c>
      <c r="Q30" s="156">
        <f t="shared" ref="Q30:Q35" si="5">ROUND(E30*P30,2)</f>
        <v>0</v>
      </c>
      <c r="R30" s="157"/>
      <c r="S30" s="157" t="s">
        <v>237</v>
      </c>
      <c r="T30" s="157" t="s">
        <v>238</v>
      </c>
      <c r="U30" s="157">
        <v>0</v>
      </c>
      <c r="V30" s="157">
        <f t="shared" ref="V30:V35" si="6">ROUND(E30*U30,2)</f>
        <v>0</v>
      </c>
      <c r="W30" s="157"/>
      <c r="X30" s="157" t="s">
        <v>346</v>
      </c>
      <c r="Y30" s="157" t="s">
        <v>201</v>
      </c>
      <c r="Z30" s="147"/>
      <c r="AA30" s="147"/>
      <c r="AB30" s="147"/>
      <c r="AC30" s="147"/>
      <c r="AD30" s="147"/>
      <c r="AE30" s="147"/>
      <c r="AF30" s="147"/>
      <c r="AG30" s="147" t="s">
        <v>347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81">
        <v>17</v>
      </c>
      <c r="B31" s="182" t="s">
        <v>590</v>
      </c>
      <c r="C31" s="192" t="s">
        <v>591</v>
      </c>
      <c r="D31" s="183" t="s">
        <v>581</v>
      </c>
      <c r="E31" s="184">
        <v>2</v>
      </c>
      <c r="F31" s="185"/>
      <c r="G31" s="186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237</v>
      </c>
      <c r="T31" s="157" t="s">
        <v>238</v>
      </c>
      <c r="U31" s="157">
        <v>0</v>
      </c>
      <c r="V31" s="157">
        <f t="shared" si="6"/>
        <v>0</v>
      </c>
      <c r="W31" s="157"/>
      <c r="X31" s="157" t="s">
        <v>346</v>
      </c>
      <c r="Y31" s="157" t="s">
        <v>201</v>
      </c>
      <c r="Z31" s="147"/>
      <c r="AA31" s="147"/>
      <c r="AB31" s="147"/>
      <c r="AC31" s="147"/>
      <c r="AD31" s="147"/>
      <c r="AE31" s="147"/>
      <c r="AF31" s="147"/>
      <c r="AG31" s="147" t="s">
        <v>347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81">
        <v>18</v>
      </c>
      <c r="B32" s="182" t="s">
        <v>592</v>
      </c>
      <c r="C32" s="192" t="s">
        <v>593</v>
      </c>
      <c r="D32" s="183" t="s">
        <v>581</v>
      </c>
      <c r="E32" s="184">
        <v>1</v>
      </c>
      <c r="F32" s="185"/>
      <c r="G32" s="186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237</v>
      </c>
      <c r="T32" s="157" t="s">
        <v>238</v>
      </c>
      <c r="U32" s="157">
        <v>0</v>
      </c>
      <c r="V32" s="157">
        <f t="shared" si="6"/>
        <v>0</v>
      </c>
      <c r="W32" s="157"/>
      <c r="X32" s="157" t="s">
        <v>346</v>
      </c>
      <c r="Y32" s="157" t="s">
        <v>201</v>
      </c>
      <c r="Z32" s="147"/>
      <c r="AA32" s="147"/>
      <c r="AB32" s="147"/>
      <c r="AC32" s="147"/>
      <c r="AD32" s="147"/>
      <c r="AE32" s="147"/>
      <c r="AF32" s="147"/>
      <c r="AG32" s="147" t="s">
        <v>347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19</v>
      </c>
      <c r="B33" s="182" t="s">
        <v>594</v>
      </c>
      <c r="C33" s="192" t="s">
        <v>595</v>
      </c>
      <c r="D33" s="183" t="s">
        <v>581</v>
      </c>
      <c r="E33" s="184">
        <v>1</v>
      </c>
      <c r="F33" s="185"/>
      <c r="G33" s="186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7"/>
      <c r="S33" s="157" t="s">
        <v>237</v>
      </c>
      <c r="T33" s="157" t="s">
        <v>238</v>
      </c>
      <c r="U33" s="157">
        <v>0</v>
      </c>
      <c r="V33" s="157">
        <f t="shared" si="6"/>
        <v>0</v>
      </c>
      <c r="W33" s="157"/>
      <c r="X33" s="157" t="s">
        <v>346</v>
      </c>
      <c r="Y33" s="157" t="s">
        <v>201</v>
      </c>
      <c r="Z33" s="147"/>
      <c r="AA33" s="147"/>
      <c r="AB33" s="147"/>
      <c r="AC33" s="147"/>
      <c r="AD33" s="147"/>
      <c r="AE33" s="147"/>
      <c r="AF33" s="147"/>
      <c r="AG33" s="147" t="s">
        <v>347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81">
        <v>20</v>
      </c>
      <c r="B34" s="182" t="s">
        <v>596</v>
      </c>
      <c r="C34" s="192" t="s">
        <v>597</v>
      </c>
      <c r="D34" s="183" t="s">
        <v>581</v>
      </c>
      <c r="E34" s="184">
        <v>2</v>
      </c>
      <c r="F34" s="185"/>
      <c r="G34" s="186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237</v>
      </c>
      <c r="T34" s="157" t="s">
        <v>238</v>
      </c>
      <c r="U34" s="157">
        <v>0</v>
      </c>
      <c r="V34" s="157">
        <f t="shared" si="6"/>
        <v>0</v>
      </c>
      <c r="W34" s="157"/>
      <c r="X34" s="157" t="s">
        <v>346</v>
      </c>
      <c r="Y34" s="157" t="s">
        <v>201</v>
      </c>
      <c r="Z34" s="147"/>
      <c r="AA34" s="147"/>
      <c r="AB34" s="147"/>
      <c r="AC34" s="147"/>
      <c r="AD34" s="147"/>
      <c r="AE34" s="147"/>
      <c r="AF34" s="147"/>
      <c r="AG34" s="147" t="s">
        <v>347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1">
        <v>21</v>
      </c>
      <c r="B35" s="182" t="s">
        <v>598</v>
      </c>
      <c r="C35" s="192" t="s">
        <v>599</v>
      </c>
      <c r="D35" s="183" t="s">
        <v>224</v>
      </c>
      <c r="E35" s="184">
        <v>12</v>
      </c>
      <c r="F35" s="185"/>
      <c r="G35" s="186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7"/>
      <c r="S35" s="157" t="s">
        <v>237</v>
      </c>
      <c r="T35" s="157" t="s">
        <v>238</v>
      </c>
      <c r="U35" s="157">
        <v>0</v>
      </c>
      <c r="V35" s="157">
        <f t="shared" si="6"/>
        <v>0</v>
      </c>
      <c r="W35" s="157"/>
      <c r="X35" s="157" t="s">
        <v>200</v>
      </c>
      <c r="Y35" s="157" t="s">
        <v>201</v>
      </c>
      <c r="Z35" s="147"/>
      <c r="AA35" s="147"/>
      <c r="AB35" s="147"/>
      <c r="AC35" s="147"/>
      <c r="AD35" s="147"/>
      <c r="AE35" s="147"/>
      <c r="AF35" s="147"/>
      <c r="AG35" s="147" t="s">
        <v>202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6" t="s">
        <v>194</v>
      </c>
      <c r="B36" s="167" t="s">
        <v>116</v>
      </c>
      <c r="C36" s="187" t="s">
        <v>117</v>
      </c>
      <c r="D36" s="168"/>
      <c r="E36" s="169"/>
      <c r="F36" s="170"/>
      <c r="G36" s="171">
        <f>SUMIF(AG37:AG41,"&lt;&gt;NOR",G37:G41)</f>
        <v>0</v>
      </c>
      <c r="H36" s="165"/>
      <c r="I36" s="165">
        <f>SUM(I37:I41)</f>
        <v>0</v>
      </c>
      <c r="J36" s="165"/>
      <c r="K36" s="165">
        <f>SUM(K37:K41)</f>
        <v>0</v>
      </c>
      <c r="L36" s="165"/>
      <c r="M36" s="165">
        <f>SUM(M37:M41)</f>
        <v>0</v>
      </c>
      <c r="N36" s="164"/>
      <c r="O36" s="164">
        <f>SUM(O37:O41)</f>
        <v>0</v>
      </c>
      <c r="P36" s="164"/>
      <c r="Q36" s="164">
        <f>SUM(Q37:Q41)</f>
        <v>0</v>
      </c>
      <c r="R36" s="165"/>
      <c r="S36" s="165"/>
      <c r="T36" s="165"/>
      <c r="U36" s="165"/>
      <c r="V36" s="165">
        <f>SUM(V37:V41)</f>
        <v>0</v>
      </c>
      <c r="W36" s="165"/>
      <c r="X36" s="165"/>
      <c r="Y36" s="165"/>
      <c r="AG36" t="s">
        <v>195</v>
      </c>
    </row>
    <row r="37" spans="1:60" ht="22.5" outlineLevel="1" x14ac:dyDescent="0.2">
      <c r="A37" s="181">
        <v>22</v>
      </c>
      <c r="B37" s="182" t="s">
        <v>600</v>
      </c>
      <c r="C37" s="192" t="s">
        <v>601</v>
      </c>
      <c r="D37" s="183" t="s">
        <v>581</v>
      </c>
      <c r="E37" s="184">
        <v>1</v>
      </c>
      <c r="F37" s="185"/>
      <c r="G37" s="186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237</v>
      </c>
      <c r="T37" s="157" t="s">
        <v>238</v>
      </c>
      <c r="U37" s="157">
        <v>0</v>
      </c>
      <c r="V37" s="157">
        <f>ROUND(E37*U37,2)</f>
        <v>0</v>
      </c>
      <c r="W37" s="157"/>
      <c r="X37" s="157" t="s">
        <v>346</v>
      </c>
      <c r="Y37" s="157" t="s">
        <v>201</v>
      </c>
      <c r="Z37" s="147"/>
      <c r="AA37" s="147"/>
      <c r="AB37" s="147"/>
      <c r="AC37" s="147"/>
      <c r="AD37" s="147"/>
      <c r="AE37" s="147"/>
      <c r="AF37" s="147"/>
      <c r="AG37" s="147" t="s">
        <v>347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81">
        <v>23</v>
      </c>
      <c r="B38" s="182" t="s">
        <v>602</v>
      </c>
      <c r="C38" s="192" t="s">
        <v>603</v>
      </c>
      <c r="D38" s="183" t="s">
        <v>224</v>
      </c>
      <c r="E38" s="184">
        <v>1</v>
      </c>
      <c r="F38" s="185"/>
      <c r="G38" s="186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237</v>
      </c>
      <c r="T38" s="157" t="s">
        <v>238</v>
      </c>
      <c r="U38" s="157">
        <v>0</v>
      </c>
      <c r="V38" s="157">
        <f>ROUND(E38*U38,2)</f>
        <v>0</v>
      </c>
      <c r="W38" s="157"/>
      <c r="X38" s="157" t="s">
        <v>346</v>
      </c>
      <c r="Y38" s="157" t="s">
        <v>201</v>
      </c>
      <c r="Z38" s="147"/>
      <c r="AA38" s="147"/>
      <c r="AB38" s="147"/>
      <c r="AC38" s="147"/>
      <c r="AD38" s="147"/>
      <c r="AE38" s="147"/>
      <c r="AF38" s="147"/>
      <c r="AG38" s="147" t="s">
        <v>347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24</v>
      </c>
      <c r="B39" s="182" t="s">
        <v>604</v>
      </c>
      <c r="C39" s="192" t="s">
        <v>605</v>
      </c>
      <c r="D39" s="183" t="s">
        <v>224</v>
      </c>
      <c r="E39" s="184">
        <v>2</v>
      </c>
      <c r="F39" s="185"/>
      <c r="G39" s="186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237</v>
      </c>
      <c r="T39" s="157" t="s">
        <v>238</v>
      </c>
      <c r="U39" s="157">
        <v>0</v>
      </c>
      <c r="V39" s="157">
        <f>ROUND(E39*U39,2)</f>
        <v>0</v>
      </c>
      <c r="W39" s="157"/>
      <c r="X39" s="157" t="s">
        <v>200</v>
      </c>
      <c r="Y39" s="157" t="s">
        <v>201</v>
      </c>
      <c r="Z39" s="147"/>
      <c r="AA39" s="147"/>
      <c r="AB39" s="147"/>
      <c r="AC39" s="147"/>
      <c r="AD39" s="147"/>
      <c r="AE39" s="147"/>
      <c r="AF39" s="147"/>
      <c r="AG39" s="147" t="s">
        <v>202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25</v>
      </c>
      <c r="B40" s="182" t="s">
        <v>606</v>
      </c>
      <c r="C40" s="192" t="s">
        <v>607</v>
      </c>
      <c r="D40" s="183" t="s">
        <v>581</v>
      </c>
      <c r="E40" s="184">
        <v>1</v>
      </c>
      <c r="F40" s="185"/>
      <c r="G40" s="186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237</v>
      </c>
      <c r="T40" s="157" t="s">
        <v>238</v>
      </c>
      <c r="U40" s="157">
        <v>0</v>
      </c>
      <c r="V40" s="157">
        <f>ROUND(E40*U40,2)</f>
        <v>0</v>
      </c>
      <c r="W40" s="157"/>
      <c r="X40" s="157" t="s">
        <v>200</v>
      </c>
      <c r="Y40" s="157" t="s">
        <v>201</v>
      </c>
      <c r="Z40" s="147"/>
      <c r="AA40" s="147"/>
      <c r="AB40" s="147"/>
      <c r="AC40" s="147"/>
      <c r="AD40" s="147"/>
      <c r="AE40" s="147"/>
      <c r="AF40" s="147"/>
      <c r="AG40" s="147" t="s">
        <v>202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1">
        <v>26</v>
      </c>
      <c r="B41" s="182" t="s">
        <v>608</v>
      </c>
      <c r="C41" s="192" t="s">
        <v>609</v>
      </c>
      <c r="D41" s="183" t="s">
        <v>581</v>
      </c>
      <c r="E41" s="184">
        <v>1</v>
      </c>
      <c r="F41" s="185"/>
      <c r="G41" s="186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237</v>
      </c>
      <c r="T41" s="157" t="s">
        <v>238</v>
      </c>
      <c r="U41" s="157">
        <v>0</v>
      </c>
      <c r="V41" s="157">
        <f>ROUND(E41*U41,2)</f>
        <v>0</v>
      </c>
      <c r="W41" s="157"/>
      <c r="X41" s="157" t="s">
        <v>200</v>
      </c>
      <c r="Y41" s="157" t="s">
        <v>201</v>
      </c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6" t="s">
        <v>194</v>
      </c>
      <c r="B42" s="167" t="s">
        <v>118</v>
      </c>
      <c r="C42" s="187" t="s">
        <v>119</v>
      </c>
      <c r="D42" s="168"/>
      <c r="E42" s="169"/>
      <c r="F42" s="170"/>
      <c r="G42" s="171">
        <f>SUMIF(AG43:AG60,"&lt;&gt;NOR",G43:G60)</f>
        <v>0</v>
      </c>
      <c r="H42" s="165"/>
      <c r="I42" s="165">
        <f>SUM(I43:I60)</f>
        <v>0</v>
      </c>
      <c r="J42" s="165"/>
      <c r="K42" s="165">
        <f>SUM(K43:K60)</f>
        <v>0</v>
      </c>
      <c r="L42" s="165"/>
      <c r="M42" s="165">
        <f>SUM(M43:M60)</f>
        <v>0</v>
      </c>
      <c r="N42" s="164"/>
      <c r="O42" s="164">
        <f>SUM(O43:O60)</f>
        <v>0</v>
      </c>
      <c r="P42" s="164"/>
      <c r="Q42" s="164">
        <f>SUM(Q43:Q60)</f>
        <v>0</v>
      </c>
      <c r="R42" s="165"/>
      <c r="S42" s="165"/>
      <c r="T42" s="165"/>
      <c r="U42" s="165"/>
      <c r="V42" s="165">
        <f>SUM(V43:V60)</f>
        <v>0</v>
      </c>
      <c r="W42" s="165"/>
      <c r="X42" s="165"/>
      <c r="Y42" s="165"/>
      <c r="AG42" t="s">
        <v>195</v>
      </c>
    </row>
    <row r="43" spans="1:60" ht="22.5" outlineLevel="1" x14ac:dyDescent="0.2">
      <c r="A43" s="173">
        <v>27</v>
      </c>
      <c r="B43" s="174" t="s">
        <v>610</v>
      </c>
      <c r="C43" s="188" t="s">
        <v>611</v>
      </c>
      <c r="D43" s="175" t="s">
        <v>581</v>
      </c>
      <c r="E43" s="176">
        <v>2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237</v>
      </c>
      <c r="T43" s="157" t="s">
        <v>238</v>
      </c>
      <c r="U43" s="157">
        <v>0</v>
      </c>
      <c r="V43" s="157">
        <f>ROUND(E43*U43,2)</f>
        <v>0</v>
      </c>
      <c r="W43" s="157"/>
      <c r="X43" s="157" t="s">
        <v>346</v>
      </c>
      <c r="Y43" s="157" t="s">
        <v>201</v>
      </c>
      <c r="Z43" s="147"/>
      <c r="AA43" s="147"/>
      <c r="AB43" s="147"/>
      <c r="AC43" s="147"/>
      <c r="AD43" s="147"/>
      <c r="AE43" s="147"/>
      <c r="AF43" s="147"/>
      <c r="AG43" s="147" t="s">
        <v>347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265" t="s">
        <v>612</v>
      </c>
      <c r="D44" s="266"/>
      <c r="E44" s="266"/>
      <c r="F44" s="266"/>
      <c r="G44" s="266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28</v>
      </c>
      <c r="B45" s="174" t="s">
        <v>613</v>
      </c>
      <c r="C45" s="188" t="s">
        <v>614</v>
      </c>
      <c r="D45" s="175" t="s">
        <v>581</v>
      </c>
      <c r="E45" s="176">
        <v>2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237</v>
      </c>
      <c r="T45" s="157" t="s">
        <v>238</v>
      </c>
      <c r="U45" s="157">
        <v>0</v>
      </c>
      <c r="V45" s="157">
        <f>ROUND(E45*U45,2)</f>
        <v>0</v>
      </c>
      <c r="W45" s="157"/>
      <c r="X45" s="157" t="s">
        <v>346</v>
      </c>
      <c r="Y45" s="157" t="s">
        <v>201</v>
      </c>
      <c r="Z45" s="147"/>
      <c r="AA45" s="147"/>
      <c r="AB45" s="147"/>
      <c r="AC45" s="147"/>
      <c r="AD45" s="147"/>
      <c r="AE45" s="147"/>
      <c r="AF45" s="147"/>
      <c r="AG45" s="147" t="s">
        <v>347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265" t="s">
        <v>615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81">
        <v>29</v>
      </c>
      <c r="B47" s="182" t="s">
        <v>616</v>
      </c>
      <c r="C47" s="192" t="s">
        <v>617</v>
      </c>
      <c r="D47" s="183" t="s">
        <v>224</v>
      </c>
      <c r="E47" s="184">
        <v>2</v>
      </c>
      <c r="F47" s="185"/>
      <c r="G47" s="186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237</v>
      </c>
      <c r="T47" s="157" t="s">
        <v>238</v>
      </c>
      <c r="U47" s="157">
        <v>0</v>
      </c>
      <c r="V47" s="157">
        <f>ROUND(E47*U47,2)</f>
        <v>0</v>
      </c>
      <c r="W47" s="157"/>
      <c r="X47" s="157" t="s">
        <v>346</v>
      </c>
      <c r="Y47" s="157" t="s">
        <v>201</v>
      </c>
      <c r="Z47" s="147"/>
      <c r="AA47" s="147"/>
      <c r="AB47" s="147"/>
      <c r="AC47" s="147"/>
      <c r="AD47" s="147"/>
      <c r="AE47" s="147"/>
      <c r="AF47" s="147"/>
      <c r="AG47" s="147" t="s">
        <v>347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30</v>
      </c>
      <c r="B48" s="182" t="s">
        <v>618</v>
      </c>
      <c r="C48" s="192" t="s">
        <v>619</v>
      </c>
      <c r="D48" s="183" t="s">
        <v>224</v>
      </c>
      <c r="E48" s="184">
        <v>1</v>
      </c>
      <c r="F48" s="185"/>
      <c r="G48" s="186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237</v>
      </c>
      <c r="T48" s="157" t="s">
        <v>238</v>
      </c>
      <c r="U48" s="157">
        <v>0</v>
      </c>
      <c r="V48" s="157">
        <f>ROUND(E48*U48,2)</f>
        <v>0</v>
      </c>
      <c r="W48" s="157"/>
      <c r="X48" s="157" t="s">
        <v>346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347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81">
        <v>31</v>
      </c>
      <c r="B49" s="182" t="s">
        <v>620</v>
      </c>
      <c r="C49" s="192" t="s">
        <v>621</v>
      </c>
      <c r="D49" s="183" t="s">
        <v>581</v>
      </c>
      <c r="E49" s="184">
        <v>2</v>
      </c>
      <c r="F49" s="185"/>
      <c r="G49" s="186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237</v>
      </c>
      <c r="T49" s="157" t="s">
        <v>238</v>
      </c>
      <c r="U49" s="157">
        <v>0</v>
      </c>
      <c r="V49" s="157">
        <f>ROUND(E49*U49,2)</f>
        <v>0</v>
      </c>
      <c r="W49" s="157"/>
      <c r="X49" s="157" t="s">
        <v>346</v>
      </c>
      <c r="Y49" s="157" t="s">
        <v>201</v>
      </c>
      <c r="Z49" s="147"/>
      <c r="AA49" s="147"/>
      <c r="AB49" s="147"/>
      <c r="AC49" s="147"/>
      <c r="AD49" s="147"/>
      <c r="AE49" s="147"/>
      <c r="AF49" s="147"/>
      <c r="AG49" s="147" t="s">
        <v>347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32</v>
      </c>
      <c r="B50" s="174" t="s">
        <v>622</v>
      </c>
      <c r="C50" s="188" t="s">
        <v>623</v>
      </c>
      <c r="D50" s="175" t="s">
        <v>581</v>
      </c>
      <c r="E50" s="176">
        <v>6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237</v>
      </c>
      <c r="T50" s="157" t="s">
        <v>238</v>
      </c>
      <c r="U50" s="157">
        <v>0</v>
      </c>
      <c r="V50" s="157">
        <f>ROUND(E50*U50,2)</f>
        <v>0</v>
      </c>
      <c r="W50" s="157"/>
      <c r="X50" s="157" t="s">
        <v>346</v>
      </c>
      <c r="Y50" s="157" t="s">
        <v>201</v>
      </c>
      <c r="Z50" s="147"/>
      <c r="AA50" s="147"/>
      <c r="AB50" s="147"/>
      <c r="AC50" s="147"/>
      <c r="AD50" s="147"/>
      <c r="AE50" s="147"/>
      <c r="AF50" s="147"/>
      <c r="AG50" s="147" t="s">
        <v>347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265" t="s">
        <v>624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204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33</v>
      </c>
      <c r="B52" s="174" t="s">
        <v>625</v>
      </c>
      <c r="C52" s="188" t="s">
        <v>626</v>
      </c>
      <c r="D52" s="175" t="s">
        <v>581</v>
      </c>
      <c r="E52" s="176">
        <v>12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237</v>
      </c>
      <c r="T52" s="157" t="s">
        <v>238</v>
      </c>
      <c r="U52" s="157">
        <v>0</v>
      </c>
      <c r="V52" s="157">
        <f>ROUND(E52*U52,2)</f>
        <v>0</v>
      </c>
      <c r="W52" s="157"/>
      <c r="X52" s="157" t="s">
        <v>346</v>
      </c>
      <c r="Y52" s="157" t="s">
        <v>201</v>
      </c>
      <c r="Z52" s="147"/>
      <c r="AA52" s="147"/>
      <c r="AB52" s="147"/>
      <c r="AC52" s="147"/>
      <c r="AD52" s="147"/>
      <c r="AE52" s="147"/>
      <c r="AF52" s="147"/>
      <c r="AG52" s="147" t="s">
        <v>347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65" t="s">
        <v>627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34</v>
      </c>
      <c r="B54" s="174" t="s">
        <v>628</v>
      </c>
      <c r="C54" s="188" t="s">
        <v>629</v>
      </c>
      <c r="D54" s="175" t="s">
        <v>224</v>
      </c>
      <c r="E54" s="176">
        <v>6</v>
      </c>
      <c r="F54" s="177"/>
      <c r="G54" s="178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237</v>
      </c>
      <c r="T54" s="157" t="s">
        <v>238</v>
      </c>
      <c r="U54" s="157">
        <v>0</v>
      </c>
      <c r="V54" s="157">
        <f>ROUND(E54*U54,2)</f>
        <v>0</v>
      </c>
      <c r="W54" s="157"/>
      <c r="X54" s="157" t="s">
        <v>346</v>
      </c>
      <c r="Y54" s="157" t="s">
        <v>201</v>
      </c>
      <c r="Z54" s="147"/>
      <c r="AA54" s="147"/>
      <c r="AB54" s="147"/>
      <c r="AC54" s="147"/>
      <c r="AD54" s="147"/>
      <c r="AE54" s="147"/>
      <c r="AF54" s="147"/>
      <c r="AG54" s="147" t="s">
        <v>347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265" t="s">
        <v>630</v>
      </c>
      <c r="D55" s="266"/>
      <c r="E55" s="266"/>
      <c r="F55" s="266"/>
      <c r="G55" s="266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204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35</v>
      </c>
      <c r="B56" s="174" t="s">
        <v>631</v>
      </c>
      <c r="C56" s="188" t="s">
        <v>632</v>
      </c>
      <c r="D56" s="175" t="s">
        <v>224</v>
      </c>
      <c r="E56" s="176">
        <v>8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237</v>
      </c>
      <c r="T56" s="157" t="s">
        <v>238</v>
      </c>
      <c r="U56" s="157">
        <v>0</v>
      </c>
      <c r="V56" s="157">
        <f>ROUND(E56*U56,2)</f>
        <v>0</v>
      </c>
      <c r="W56" s="157"/>
      <c r="X56" s="157" t="s">
        <v>346</v>
      </c>
      <c r="Y56" s="157" t="s">
        <v>201</v>
      </c>
      <c r="Z56" s="147"/>
      <c r="AA56" s="147"/>
      <c r="AB56" s="147"/>
      <c r="AC56" s="147"/>
      <c r="AD56" s="147"/>
      <c r="AE56" s="147"/>
      <c r="AF56" s="147"/>
      <c r="AG56" s="147" t="s">
        <v>347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65" t="s">
        <v>633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36</v>
      </c>
      <c r="B58" s="174" t="s">
        <v>634</v>
      </c>
      <c r="C58" s="188" t="s">
        <v>635</v>
      </c>
      <c r="D58" s="175" t="s">
        <v>224</v>
      </c>
      <c r="E58" s="176">
        <v>6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0</v>
      </c>
      <c r="O58" s="156">
        <f>ROUND(E58*N58,2)</f>
        <v>0</v>
      </c>
      <c r="P58" s="156">
        <v>0</v>
      </c>
      <c r="Q58" s="156">
        <f>ROUND(E58*P58,2)</f>
        <v>0</v>
      </c>
      <c r="R58" s="157"/>
      <c r="S58" s="157" t="s">
        <v>237</v>
      </c>
      <c r="T58" s="157" t="s">
        <v>238</v>
      </c>
      <c r="U58" s="157">
        <v>0</v>
      </c>
      <c r="V58" s="157">
        <f>ROUND(E58*U58,2)</f>
        <v>0</v>
      </c>
      <c r="W58" s="157"/>
      <c r="X58" s="157" t="s">
        <v>346</v>
      </c>
      <c r="Y58" s="157" t="s">
        <v>201</v>
      </c>
      <c r="Z58" s="147"/>
      <c r="AA58" s="147"/>
      <c r="AB58" s="147"/>
      <c r="AC58" s="147"/>
      <c r="AD58" s="147"/>
      <c r="AE58" s="147"/>
      <c r="AF58" s="147"/>
      <c r="AG58" s="147" t="s">
        <v>347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65" t="s">
        <v>636</v>
      </c>
      <c r="D59" s="266"/>
      <c r="E59" s="266"/>
      <c r="F59" s="266"/>
      <c r="G59" s="266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204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37</v>
      </c>
      <c r="B60" s="182" t="s">
        <v>637</v>
      </c>
      <c r="C60" s="192" t="s">
        <v>638</v>
      </c>
      <c r="D60" s="183" t="s">
        <v>224</v>
      </c>
      <c r="E60" s="184">
        <v>9</v>
      </c>
      <c r="F60" s="185"/>
      <c r="G60" s="186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237</v>
      </c>
      <c r="T60" s="157" t="s">
        <v>238</v>
      </c>
      <c r="U60" s="157">
        <v>0</v>
      </c>
      <c r="V60" s="157">
        <f>ROUND(E60*U60,2)</f>
        <v>0</v>
      </c>
      <c r="W60" s="157"/>
      <c r="X60" s="157" t="s">
        <v>200</v>
      </c>
      <c r="Y60" s="157" t="s">
        <v>201</v>
      </c>
      <c r="Z60" s="147"/>
      <c r="AA60" s="147"/>
      <c r="AB60" s="147"/>
      <c r="AC60" s="147"/>
      <c r="AD60" s="147"/>
      <c r="AE60" s="147"/>
      <c r="AF60" s="147"/>
      <c r="AG60" s="147" t="s">
        <v>202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6" t="s">
        <v>194</v>
      </c>
      <c r="B61" s="167" t="s">
        <v>120</v>
      </c>
      <c r="C61" s="187" t="s">
        <v>121</v>
      </c>
      <c r="D61" s="168"/>
      <c r="E61" s="169"/>
      <c r="F61" s="170"/>
      <c r="G61" s="171">
        <f>SUMIF(AG62:AG68,"&lt;&gt;NOR",G62:G68)</f>
        <v>0</v>
      </c>
      <c r="H61" s="165"/>
      <c r="I61" s="165">
        <f>SUM(I62:I68)</f>
        <v>0</v>
      </c>
      <c r="J61" s="165"/>
      <c r="K61" s="165">
        <f>SUM(K62:K68)</f>
        <v>0</v>
      </c>
      <c r="L61" s="165"/>
      <c r="M61" s="165">
        <f>SUM(M62:M68)</f>
        <v>0</v>
      </c>
      <c r="N61" s="164"/>
      <c r="O61" s="164">
        <f>SUM(O62:O68)</f>
        <v>0</v>
      </c>
      <c r="P61" s="164"/>
      <c r="Q61" s="164">
        <f>SUM(Q62:Q68)</f>
        <v>0</v>
      </c>
      <c r="R61" s="165"/>
      <c r="S61" s="165"/>
      <c r="T61" s="165"/>
      <c r="U61" s="165"/>
      <c r="V61" s="165">
        <f>SUM(V62:V68)</f>
        <v>0</v>
      </c>
      <c r="W61" s="165"/>
      <c r="X61" s="165"/>
      <c r="Y61" s="165"/>
      <c r="AG61" t="s">
        <v>195</v>
      </c>
    </row>
    <row r="62" spans="1:60" outlineLevel="1" x14ac:dyDescent="0.2">
      <c r="A62" s="181">
        <v>38</v>
      </c>
      <c r="B62" s="182" t="s">
        <v>639</v>
      </c>
      <c r="C62" s="192" t="s">
        <v>640</v>
      </c>
      <c r="D62" s="183" t="s">
        <v>641</v>
      </c>
      <c r="E62" s="184">
        <v>1</v>
      </c>
      <c r="F62" s="185"/>
      <c r="G62" s="186">
        <f t="shared" ref="G62:G68" si="7">ROUND(E62*F62,2)</f>
        <v>0</v>
      </c>
      <c r="H62" s="158"/>
      <c r="I62" s="157">
        <f t="shared" ref="I62:I68" si="8">ROUND(E62*H62,2)</f>
        <v>0</v>
      </c>
      <c r="J62" s="158"/>
      <c r="K62" s="157">
        <f t="shared" ref="K62:K68" si="9">ROUND(E62*J62,2)</f>
        <v>0</v>
      </c>
      <c r="L62" s="157">
        <v>21</v>
      </c>
      <c r="M62" s="157">
        <f t="shared" ref="M62:M68" si="10">G62*(1+L62/100)</f>
        <v>0</v>
      </c>
      <c r="N62" s="156">
        <v>0</v>
      </c>
      <c r="O62" s="156">
        <f t="shared" ref="O62:O68" si="11">ROUND(E62*N62,2)</f>
        <v>0</v>
      </c>
      <c r="P62" s="156">
        <v>0</v>
      </c>
      <c r="Q62" s="156">
        <f t="shared" ref="Q62:Q68" si="12">ROUND(E62*P62,2)</f>
        <v>0</v>
      </c>
      <c r="R62" s="157"/>
      <c r="S62" s="157" t="s">
        <v>237</v>
      </c>
      <c r="T62" s="157" t="s">
        <v>238</v>
      </c>
      <c r="U62" s="157">
        <v>0</v>
      </c>
      <c r="V62" s="157">
        <f t="shared" ref="V62:V68" si="13">ROUND(E62*U62,2)</f>
        <v>0</v>
      </c>
      <c r="W62" s="157"/>
      <c r="X62" s="157" t="s">
        <v>346</v>
      </c>
      <c r="Y62" s="157" t="s">
        <v>201</v>
      </c>
      <c r="Z62" s="147"/>
      <c r="AA62" s="147"/>
      <c r="AB62" s="147"/>
      <c r="AC62" s="147"/>
      <c r="AD62" s="147"/>
      <c r="AE62" s="147"/>
      <c r="AF62" s="147"/>
      <c r="AG62" s="147" t="s">
        <v>347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39</v>
      </c>
      <c r="B63" s="182" t="s">
        <v>642</v>
      </c>
      <c r="C63" s="192" t="s">
        <v>643</v>
      </c>
      <c r="D63" s="183" t="s">
        <v>641</v>
      </c>
      <c r="E63" s="184">
        <v>1</v>
      </c>
      <c r="F63" s="185"/>
      <c r="G63" s="186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21</v>
      </c>
      <c r="M63" s="157">
        <f t="shared" si="10"/>
        <v>0</v>
      </c>
      <c r="N63" s="156">
        <v>0</v>
      </c>
      <c r="O63" s="156">
        <f t="shared" si="11"/>
        <v>0</v>
      </c>
      <c r="P63" s="156">
        <v>0</v>
      </c>
      <c r="Q63" s="156">
        <f t="shared" si="12"/>
        <v>0</v>
      </c>
      <c r="R63" s="157"/>
      <c r="S63" s="157" t="s">
        <v>237</v>
      </c>
      <c r="T63" s="157" t="s">
        <v>238</v>
      </c>
      <c r="U63" s="157">
        <v>0</v>
      </c>
      <c r="V63" s="157">
        <f t="shared" si="13"/>
        <v>0</v>
      </c>
      <c r="W63" s="157"/>
      <c r="X63" s="157" t="s">
        <v>200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202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1">
        <v>40</v>
      </c>
      <c r="B64" s="182" t="s">
        <v>644</v>
      </c>
      <c r="C64" s="192" t="s">
        <v>645</v>
      </c>
      <c r="D64" s="183" t="s">
        <v>641</v>
      </c>
      <c r="E64" s="184">
        <v>1</v>
      </c>
      <c r="F64" s="185"/>
      <c r="G64" s="186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21</v>
      </c>
      <c r="M64" s="157">
        <f t="shared" si="10"/>
        <v>0</v>
      </c>
      <c r="N64" s="156">
        <v>0</v>
      </c>
      <c r="O64" s="156">
        <f t="shared" si="11"/>
        <v>0</v>
      </c>
      <c r="P64" s="156">
        <v>0</v>
      </c>
      <c r="Q64" s="156">
        <f t="shared" si="12"/>
        <v>0</v>
      </c>
      <c r="R64" s="157"/>
      <c r="S64" s="157" t="s">
        <v>237</v>
      </c>
      <c r="T64" s="157" t="s">
        <v>238</v>
      </c>
      <c r="U64" s="157">
        <v>0</v>
      </c>
      <c r="V64" s="157">
        <f t="shared" si="13"/>
        <v>0</v>
      </c>
      <c r="W64" s="157"/>
      <c r="X64" s="157" t="s">
        <v>200</v>
      </c>
      <c r="Y64" s="157" t="s">
        <v>201</v>
      </c>
      <c r="Z64" s="147"/>
      <c r="AA64" s="147"/>
      <c r="AB64" s="147"/>
      <c r="AC64" s="147"/>
      <c r="AD64" s="147"/>
      <c r="AE64" s="147"/>
      <c r="AF64" s="147"/>
      <c r="AG64" s="147" t="s">
        <v>202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41</v>
      </c>
      <c r="B65" s="182" t="s">
        <v>646</v>
      </c>
      <c r="C65" s="192" t="s">
        <v>647</v>
      </c>
      <c r="D65" s="183" t="s">
        <v>641</v>
      </c>
      <c r="E65" s="184">
        <v>1</v>
      </c>
      <c r="F65" s="185"/>
      <c r="G65" s="186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21</v>
      </c>
      <c r="M65" s="157">
        <f t="shared" si="10"/>
        <v>0</v>
      </c>
      <c r="N65" s="156">
        <v>0</v>
      </c>
      <c r="O65" s="156">
        <f t="shared" si="11"/>
        <v>0</v>
      </c>
      <c r="P65" s="156">
        <v>0</v>
      </c>
      <c r="Q65" s="156">
        <f t="shared" si="12"/>
        <v>0</v>
      </c>
      <c r="R65" s="157"/>
      <c r="S65" s="157" t="s">
        <v>237</v>
      </c>
      <c r="T65" s="157" t="s">
        <v>238</v>
      </c>
      <c r="U65" s="157">
        <v>0</v>
      </c>
      <c r="V65" s="157">
        <f t="shared" si="13"/>
        <v>0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202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42</v>
      </c>
      <c r="B66" s="182" t="s">
        <v>648</v>
      </c>
      <c r="C66" s="192" t="s">
        <v>649</v>
      </c>
      <c r="D66" s="183" t="s">
        <v>641</v>
      </c>
      <c r="E66" s="184">
        <v>1</v>
      </c>
      <c r="F66" s="185"/>
      <c r="G66" s="186">
        <f t="shared" si="7"/>
        <v>0</v>
      </c>
      <c r="H66" s="158"/>
      <c r="I66" s="157">
        <f t="shared" si="8"/>
        <v>0</v>
      </c>
      <c r="J66" s="158"/>
      <c r="K66" s="157">
        <f t="shared" si="9"/>
        <v>0</v>
      </c>
      <c r="L66" s="157">
        <v>21</v>
      </c>
      <c r="M66" s="157">
        <f t="shared" si="10"/>
        <v>0</v>
      </c>
      <c r="N66" s="156">
        <v>0</v>
      </c>
      <c r="O66" s="156">
        <f t="shared" si="11"/>
        <v>0</v>
      </c>
      <c r="P66" s="156">
        <v>0</v>
      </c>
      <c r="Q66" s="156">
        <f t="shared" si="12"/>
        <v>0</v>
      </c>
      <c r="R66" s="157"/>
      <c r="S66" s="157" t="s">
        <v>237</v>
      </c>
      <c r="T66" s="157" t="s">
        <v>238</v>
      </c>
      <c r="U66" s="157">
        <v>0</v>
      </c>
      <c r="V66" s="157">
        <f t="shared" si="13"/>
        <v>0</v>
      </c>
      <c r="W66" s="157"/>
      <c r="X66" s="157" t="s">
        <v>200</v>
      </c>
      <c r="Y66" s="157" t="s">
        <v>201</v>
      </c>
      <c r="Z66" s="147"/>
      <c r="AA66" s="147"/>
      <c r="AB66" s="147"/>
      <c r="AC66" s="147"/>
      <c r="AD66" s="147"/>
      <c r="AE66" s="147"/>
      <c r="AF66" s="147"/>
      <c r="AG66" s="147" t="s">
        <v>202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43</v>
      </c>
      <c r="B67" s="182" t="s">
        <v>88</v>
      </c>
      <c r="C67" s="192" t="s">
        <v>650</v>
      </c>
      <c r="D67" s="183" t="s">
        <v>641</v>
      </c>
      <c r="E67" s="184">
        <v>1</v>
      </c>
      <c r="F67" s="185"/>
      <c r="G67" s="186">
        <f t="shared" si="7"/>
        <v>0</v>
      </c>
      <c r="H67" s="158"/>
      <c r="I67" s="157">
        <f t="shared" si="8"/>
        <v>0</v>
      </c>
      <c r="J67" s="158"/>
      <c r="K67" s="157">
        <f t="shared" si="9"/>
        <v>0</v>
      </c>
      <c r="L67" s="157">
        <v>21</v>
      </c>
      <c r="M67" s="157">
        <f t="shared" si="10"/>
        <v>0</v>
      </c>
      <c r="N67" s="156">
        <v>0</v>
      </c>
      <c r="O67" s="156">
        <f t="shared" si="11"/>
        <v>0</v>
      </c>
      <c r="P67" s="156">
        <v>0</v>
      </c>
      <c r="Q67" s="156">
        <f t="shared" si="12"/>
        <v>0</v>
      </c>
      <c r="R67" s="157"/>
      <c r="S67" s="157" t="s">
        <v>237</v>
      </c>
      <c r="T67" s="157" t="s">
        <v>238</v>
      </c>
      <c r="U67" s="157">
        <v>0</v>
      </c>
      <c r="V67" s="157">
        <f t="shared" si="13"/>
        <v>0</v>
      </c>
      <c r="W67" s="157"/>
      <c r="X67" s="157" t="s">
        <v>200</v>
      </c>
      <c r="Y67" s="157" t="s">
        <v>201</v>
      </c>
      <c r="Z67" s="147"/>
      <c r="AA67" s="147"/>
      <c r="AB67" s="147"/>
      <c r="AC67" s="147"/>
      <c r="AD67" s="147"/>
      <c r="AE67" s="147"/>
      <c r="AF67" s="147"/>
      <c r="AG67" s="147" t="s">
        <v>202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44</v>
      </c>
      <c r="B68" s="174" t="s">
        <v>651</v>
      </c>
      <c r="C68" s="188" t="s">
        <v>652</v>
      </c>
      <c r="D68" s="175" t="s">
        <v>641</v>
      </c>
      <c r="E68" s="176">
        <v>1</v>
      </c>
      <c r="F68" s="177"/>
      <c r="G68" s="178">
        <f t="shared" si="7"/>
        <v>0</v>
      </c>
      <c r="H68" s="158"/>
      <c r="I68" s="157">
        <f t="shared" si="8"/>
        <v>0</v>
      </c>
      <c r="J68" s="158"/>
      <c r="K68" s="157">
        <f t="shared" si="9"/>
        <v>0</v>
      </c>
      <c r="L68" s="157">
        <v>21</v>
      </c>
      <c r="M68" s="157">
        <f t="shared" si="10"/>
        <v>0</v>
      </c>
      <c r="N68" s="156">
        <v>0</v>
      </c>
      <c r="O68" s="156">
        <f t="shared" si="11"/>
        <v>0</v>
      </c>
      <c r="P68" s="156">
        <v>0</v>
      </c>
      <c r="Q68" s="156">
        <f t="shared" si="12"/>
        <v>0</v>
      </c>
      <c r="R68" s="157"/>
      <c r="S68" s="157" t="s">
        <v>237</v>
      </c>
      <c r="T68" s="157" t="s">
        <v>238</v>
      </c>
      <c r="U68" s="157">
        <v>0</v>
      </c>
      <c r="V68" s="157">
        <f t="shared" si="13"/>
        <v>0</v>
      </c>
      <c r="W68" s="157"/>
      <c r="X68" s="157" t="s">
        <v>200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202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9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180</v>
      </c>
    </row>
    <row r="70" spans="1:60" x14ac:dyDescent="0.2">
      <c r="A70" s="150"/>
      <c r="B70" s="151" t="s">
        <v>31</v>
      </c>
      <c r="C70" s="194"/>
      <c r="D70" s="152"/>
      <c r="E70" s="153"/>
      <c r="F70" s="153"/>
      <c r="G70" s="172">
        <f>G8+G20+G24+G29+G36+G42+G61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555</v>
      </c>
    </row>
    <row r="71" spans="1:60" x14ac:dyDescent="0.2">
      <c r="A71" s="3"/>
      <c r="B71" s="4"/>
      <c r="C71" s="193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3"/>
      <c r="B72" s="4"/>
      <c r="C72" s="193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3"/>
      <c r="B73" s="4"/>
      <c r="C73" s="19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C74" s="195"/>
      <c r="D74" s="10"/>
      <c r="AG74" t="s">
        <v>557</v>
      </c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75BdjPUjgQtoK62ycz6iKqAvrmTS/m464/0cdl4CfeZDyJytuZPAXcWvoGVm+x5+w4X4iBj/S8wloWpq2EWuvQ==" saltValue="vko8N1Js0HiH14unDmNOBw==" spinCount="100000" sheet="1" formatRows="0"/>
  <mergeCells count="14">
    <mergeCell ref="C59:G59"/>
    <mergeCell ref="A1:G1"/>
    <mergeCell ref="C2:G2"/>
    <mergeCell ref="C3:G3"/>
    <mergeCell ref="C4:G4"/>
    <mergeCell ref="C13:G13"/>
    <mergeCell ref="C17:G17"/>
    <mergeCell ref="C19:G19"/>
    <mergeCell ref="C44:G44"/>
    <mergeCell ref="C46:G46"/>
    <mergeCell ref="C51:G51"/>
    <mergeCell ref="C53:G53"/>
    <mergeCell ref="C55:G55"/>
    <mergeCell ref="C57:G57"/>
  </mergeCells>
  <pageMargins left="0.59055118110236227" right="0.19685039370078741" top="0.78740157480314965" bottom="0.78740157480314965" header="0.31496062992125984" footer="0.31496062992125984"/>
  <pageSetup orientation="portrait" verticalDpi="0" r:id="rId1"/>
  <headerFooter alignWithMargins="0"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3"/>
  <sheetViews>
    <sheetView zoomScaleNormal="100" workbookViewId="0">
      <pane xSplit="1" topLeftCell="B1" activePane="topRight" state="frozen"/>
      <selection activeCell="A8" sqref="A8"/>
      <selection pane="topRight" activeCell="F6" sqref="F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169</v>
      </c>
    </row>
    <row r="2" spans="1:60" ht="24.95" customHeight="1" x14ac:dyDescent="0.2">
      <c r="A2" s="140" t="s">
        <v>8</v>
      </c>
      <c r="B2" s="48" t="s">
        <v>42</v>
      </c>
      <c r="C2" s="270" t="s">
        <v>43</v>
      </c>
      <c r="D2" s="271"/>
      <c r="E2" s="271"/>
      <c r="F2" s="271"/>
      <c r="G2" s="272"/>
      <c r="AG2" t="s">
        <v>170</v>
      </c>
    </row>
    <row r="3" spans="1:60" ht="24.95" customHeight="1" x14ac:dyDescent="0.2">
      <c r="A3" s="140" t="s">
        <v>9</v>
      </c>
      <c r="B3" s="48" t="s">
        <v>63</v>
      </c>
      <c r="C3" s="270" t="s">
        <v>64</v>
      </c>
      <c r="D3" s="271"/>
      <c r="E3" s="271"/>
      <c r="F3" s="271"/>
      <c r="G3" s="272"/>
      <c r="AC3" s="121" t="s">
        <v>170</v>
      </c>
      <c r="AG3" t="s">
        <v>171</v>
      </c>
    </row>
    <row r="4" spans="1:60" ht="24.95" customHeight="1" x14ac:dyDescent="0.2">
      <c r="A4" s="141" t="s">
        <v>10</v>
      </c>
      <c r="B4" s="142" t="s">
        <v>59</v>
      </c>
      <c r="C4" s="273" t="s">
        <v>65</v>
      </c>
      <c r="D4" s="274"/>
      <c r="E4" s="274"/>
      <c r="F4" s="274"/>
      <c r="G4" s="275"/>
      <c r="AG4" t="s">
        <v>172</v>
      </c>
    </row>
    <row r="5" spans="1:60" x14ac:dyDescent="0.2">
      <c r="D5" s="10"/>
    </row>
    <row r="6" spans="1:60" ht="38.25" x14ac:dyDescent="0.2">
      <c r="A6" s="143" t="s">
        <v>173</v>
      </c>
      <c r="B6" s="145" t="s">
        <v>174</v>
      </c>
      <c r="C6" s="145" t="s">
        <v>175</v>
      </c>
      <c r="D6" s="144" t="s">
        <v>176</v>
      </c>
      <c r="E6" s="143" t="s">
        <v>177</v>
      </c>
      <c r="F6" s="204" t="s">
        <v>969</v>
      </c>
      <c r="G6" s="143" t="s">
        <v>31</v>
      </c>
      <c r="H6" s="146" t="s">
        <v>32</v>
      </c>
      <c r="I6" s="146" t="s">
        <v>178</v>
      </c>
      <c r="J6" s="146" t="s">
        <v>33</v>
      </c>
      <c r="K6" s="146" t="s">
        <v>179</v>
      </c>
      <c r="L6" s="146" t="s">
        <v>180</v>
      </c>
      <c r="M6" s="146" t="s">
        <v>181</v>
      </c>
      <c r="N6" s="146" t="s">
        <v>182</v>
      </c>
      <c r="O6" s="146" t="s">
        <v>183</v>
      </c>
      <c r="P6" s="146" t="s">
        <v>184</v>
      </c>
      <c r="Q6" s="146" t="s">
        <v>185</v>
      </c>
      <c r="R6" s="146" t="s">
        <v>186</v>
      </c>
      <c r="S6" s="146" t="s">
        <v>187</v>
      </c>
      <c r="T6" s="146" t="s">
        <v>188</v>
      </c>
      <c r="U6" s="146" t="s">
        <v>189</v>
      </c>
      <c r="V6" s="146" t="s">
        <v>190</v>
      </c>
      <c r="W6" s="146" t="s">
        <v>191</v>
      </c>
      <c r="X6" s="146" t="s">
        <v>192</v>
      </c>
      <c r="Y6" s="146" t="s">
        <v>193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194</v>
      </c>
      <c r="B8" s="167" t="s">
        <v>122</v>
      </c>
      <c r="C8" s="187" t="s">
        <v>123</v>
      </c>
      <c r="D8" s="168"/>
      <c r="E8" s="169"/>
      <c r="F8" s="170"/>
      <c r="G8" s="171">
        <f>SUMIF(AG9:AG11,"&lt;&gt;NOR",G9:G11)</f>
        <v>0</v>
      </c>
      <c r="H8" s="165"/>
      <c r="I8" s="165">
        <f>SUM(I9:I11)</f>
        <v>0</v>
      </c>
      <c r="J8" s="165"/>
      <c r="K8" s="165">
        <f>SUM(K9:K11)</f>
        <v>0</v>
      </c>
      <c r="L8" s="165"/>
      <c r="M8" s="165">
        <f>SUM(M9:M11)</f>
        <v>0</v>
      </c>
      <c r="N8" s="164"/>
      <c r="O8" s="164">
        <f>SUM(O9:O11)</f>
        <v>0</v>
      </c>
      <c r="P8" s="164"/>
      <c r="Q8" s="164">
        <f>SUM(Q9:Q11)</f>
        <v>0</v>
      </c>
      <c r="R8" s="165"/>
      <c r="S8" s="165"/>
      <c r="T8" s="165"/>
      <c r="U8" s="165"/>
      <c r="V8" s="165">
        <f>SUM(V9:V11)</f>
        <v>0</v>
      </c>
      <c r="W8" s="165"/>
      <c r="X8" s="165"/>
      <c r="Y8" s="165"/>
      <c r="AG8" t="s">
        <v>195</v>
      </c>
    </row>
    <row r="9" spans="1:60" outlineLevel="1" x14ac:dyDescent="0.2">
      <c r="A9" s="181">
        <v>1</v>
      </c>
      <c r="B9" s="182" t="s">
        <v>59</v>
      </c>
      <c r="C9" s="192" t="s">
        <v>653</v>
      </c>
      <c r="D9" s="183" t="s">
        <v>581</v>
      </c>
      <c r="E9" s="184">
        <v>3</v>
      </c>
      <c r="F9" s="185"/>
      <c r="G9" s="18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237</v>
      </c>
      <c r="T9" s="157" t="s">
        <v>238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81">
        <v>2</v>
      </c>
      <c r="B10" s="182" t="s">
        <v>559</v>
      </c>
      <c r="C10" s="192" t="s">
        <v>654</v>
      </c>
      <c r="D10" s="183" t="s">
        <v>581</v>
      </c>
      <c r="E10" s="184">
        <v>3</v>
      </c>
      <c r="F10" s="185"/>
      <c r="G10" s="186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237</v>
      </c>
      <c r="T10" s="157" t="s">
        <v>238</v>
      </c>
      <c r="U10" s="157">
        <v>0</v>
      </c>
      <c r="V10" s="157">
        <f>ROUND(E10*U10,2)</f>
        <v>0</v>
      </c>
      <c r="W10" s="157"/>
      <c r="X10" s="157" t="s">
        <v>200</v>
      </c>
      <c r="Y10" s="157" t="s">
        <v>201</v>
      </c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81">
        <v>3</v>
      </c>
      <c r="B11" s="182" t="s">
        <v>90</v>
      </c>
      <c r="C11" s="192" t="s">
        <v>655</v>
      </c>
      <c r="D11" s="183" t="s">
        <v>581</v>
      </c>
      <c r="E11" s="184">
        <v>3</v>
      </c>
      <c r="F11" s="185"/>
      <c r="G11" s="186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237</v>
      </c>
      <c r="T11" s="157" t="s">
        <v>238</v>
      </c>
      <c r="U11" s="157">
        <v>0</v>
      </c>
      <c r="V11" s="157">
        <f>ROUND(E11*U11,2)</f>
        <v>0</v>
      </c>
      <c r="W11" s="157"/>
      <c r="X11" s="157" t="s">
        <v>200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166" t="s">
        <v>194</v>
      </c>
      <c r="B12" s="167" t="s">
        <v>124</v>
      </c>
      <c r="C12" s="187" t="s">
        <v>117</v>
      </c>
      <c r="D12" s="168"/>
      <c r="E12" s="169"/>
      <c r="F12" s="170"/>
      <c r="G12" s="171">
        <f>SUMIF(AG13:AG41,"&lt;&gt;NOR",G13:G41)</f>
        <v>0</v>
      </c>
      <c r="H12" s="165"/>
      <c r="I12" s="165">
        <f>SUM(I13:I41)</f>
        <v>0</v>
      </c>
      <c r="J12" s="165"/>
      <c r="K12" s="165">
        <f>SUM(K13:K41)</f>
        <v>0</v>
      </c>
      <c r="L12" s="165"/>
      <c r="M12" s="165">
        <f>SUM(M13:M41)</f>
        <v>0</v>
      </c>
      <c r="N12" s="164"/>
      <c r="O12" s="164">
        <f>SUM(O13:O41)</f>
        <v>0</v>
      </c>
      <c r="P12" s="164"/>
      <c r="Q12" s="164">
        <f>SUM(Q13:Q41)</f>
        <v>0</v>
      </c>
      <c r="R12" s="165"/>
      <c r="S12" s="165"/>
      <c r="T12" s="165"/>
      <c r="U12" s="165"/>
      <c r="V12" s="165">
        <f>SUM(V13:V41)</f>
        <v>0</v>
      </c>
      <c r="W12" s="165"/>
      <c r="X12" s="165"/>
      <c r="Y12" s="165"/>
      <c r="AG12" t="s">
        <v>195</v>
      </c>
    </row>
    <row r="13" spans="1:60" ht="22.5" outlineLevel="1" x14ac:dyDescent="0.2">
      <c r="A13" s="173">
        <v>4</v>
      </c>
      <c r="B13" s="174" t="s">
        <v>573</v>
      </c>
      <c r="C13" s="188" t="s">
        <v>656</v>
      </c>
      <c r="D13" s="175" t="s">
        <v>581</v>
      </c>
      <c r="E13" s="176">
        <v>2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237</v>
      </c>
      <c r="T13" s="157" t="s">
        <v>238</v>
      </c>
      <c r="U13" s="157">
        <v>0</v>
      </c>
      <c r="V13" s="157">
        <f>ROUND(E13*U13,2)</f>
        <v>0</v>
      </c>
      <c r="W13" s="157"/>
      <c r="X13" s="157" t="s">
        <v>200</v>
      </c>
      <c r="Y13" s="157" t="s">
        <v>201</v>
      </c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65" t="s">
        <v>710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204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67" t="s">
        <v>657</v>
      </c>
      <c r="D15" s="268"/>
      <c r="E15" s="268"/>
      <c r="F15" s="268"/>
      <c r="G15" s="268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204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67" t="s">
        <v>658</v>
      </c>
      <c r="D16" s="268"/>
      <c r="E16" s="268"/>
      <c r="F16" s="268"/>
      <c r="G16" s="268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67" t="s">
        <v>659</v>
      </c>
      <c r="D17" s="268"/>
      <c r="E17" s="268"/>
      <c r="F17" s="268"/>
      <c r="G17" s="26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204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67" t="s">
        <v>660</v>
      </c>
      <c r="D18" s="268"/>
      <c r="E18" s="268"/>
      <c r="F18" s="268"/>
      <c r="G18" s="268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67" t="s">
        <v>661</v>
      </c>
      <c r="D19" s="268"/>
      <c r="E19" s="268"/>
      <c r="F19" s="268"/>
      <c r="G19" s="268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204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267" t="s">
        <v>662</v>
      </c>
      <c r="D20" s="268"/>
      <c r="E20" s="268"/>
      <c r="F20" s="268"/>
      <c r="G20" s="26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67" t="s">
        <v>663</v>
      </c>
      <c r="D21" s="268"/>
      <c r="E21" s="268"/>
      <c r="F21" s="268"/>
      <c r="G21" s="268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204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267" t="s">
        <v>664</v>
      </c>
      <c r="D22" s="268"/>
      <c r="E22" s="268"/>
      <c r="F22" s="268"/>
      <c r="G22" s="268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204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267" t="s">
        <v>665</v>
      </c>
      <c r="D23" s="268"/>
      <c r="E23" s="268"/>
      <c r="F23" s="268"/>
      <c r="G23" s="268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67" t="s">
        <v>666</v>
      </c>
      <c r="D24" s="268"/>
      <c r="E24" s="268"/>
      <c r="F24" s="268"/>
      <c r="G24" s="26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204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76" t="s">
        <v>958</v>
      </c>
      <c r="D25" s="268"/>
      <c r="E25" s="268"/>
      <c r="F25" s="268"/>
      <c r="G25" s="268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76" t="s">
        <v>959</v>
      </c>
      <c r="D26" s="268"/>
      <c r="E26" s="268"/>
      <c r="F26" s="268"/>
      <c r="G26" s="26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204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67" t="s">
        <v>667</v>
      </c>
      <c r="D27" s="268"/>
      <c r="E27" s="268"/>
      <c r="F27" s="268"/>
      <c r="G27" s="268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204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67" t="s">
        <v>668</v>
      </c>
      <c r="D28" s="268"/>
      <c r="E28" s="268"/>
      <c r="F28" s="268"/>
      <c r="G28" s="26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204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67" t="s">
        <v>669</v>
      </c>
      <c r="D29" s="268"/>
      <c r="E29" s="268"/>
      <c r="F29" s="268"/>
      <c r="G29" s="268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204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67" t="s">
        <v>670</v>
      </c>
      <c r="D30" s="268"/>
      <c r="E30" s="268"/>
      <c r="F30" s="268"/>
      <c r="G30" s="268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204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267" t="s">
        <v>671</v>
      </c>
      <c r="D31" s="268"/>
      <c r="E31" s="268"/>
      <c r="F31" s="268"/>
      <c r="G31" s="268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204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0"/>
      <c r="D32" s="180"/>
      <c r="E32" s="180"/>
      <c r="F32" s="180"/>
      <c r="G32" s="180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7" customHeight="1" outlineLevel="3" x14ac:dyDescent="0.2">
      <c r="A33" s="154"/>
      <c r="B33" s="155"/>
      <c r="C33" s="199" t="s">
        <v>957</v>
      </c>
      <c r="D33" s="180"/>
      <c r="E33" s="180"/>
      <c r="F33" s="180"/>
      <c r="G33" s="180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18" customHeight="1" outlineLevel="3" x14ac:dyDescent="0.2">
      <c r="A34" s="154"/>
      <c r="B34" s="155"/>
      <c r="C34" s="196" t="s">
        <v>78</v>
      </c>
      <c r="D34" s="197"/>
      <c r="E34" s="197"/>
      <c r="F34" s="198"/>
      <c r="G34" s="147"/>
      <c r="H34" s="147"/>
      <c r="I34" s="147"/>
      <c r="J34" s="147"/>
      <c r="K34" s="14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4.5" customHeight="1" outlineLevel="3" x14ac:dyDescent="0.2">
      <c r="A35" s="154"/>
      <c r="B35" s="155"/>
      <c r="C35" s="277" t="s">
        <v>79</v>
      </c>
      <c r="D35" s="277"/>
      <c r="E35" s="277"/>
      <c r="F35" s="277"/>
      <c r="G35" s="277"/>
      <c r="H35" s="277"/>
      <c r="I35" s="277"/>
      <c r="J35" s="277"/>
      <c r="K35" s="27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5.75" customHeight="1" outlineLevel="3" x14ac:dyDescent="0.2">
      <c r="A36" s="154"/>
      <c r="B36" s="155"/>
      <c r="C36" s="277" t="s">
        <v>80</v>
      </c>
      <c r="D36" s="277"/>
      <c r="E36" s="277"/>
      <c r="F36" s="277"/>
      <c r="G36" s="277"/>
      <c r="H36" s="277"/>
      <c r="I36" s="277"/>
      <c r="J36" s="277"/>
      <c r="K36" s="27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6.25" customHeight="1" outlineLevel="3" x14ac:dyDescent="0.2">
      <c r="A37" s="154"/>
      <c r="B37" s="155"/>
      <c r="C37" s="277" t="s">
        <v>963</v>
      </c>
      <c r="D37" s="277"/>
      <c r="E37" s="277"/>
      <c r="F37" s="277"/>
      <c r="G37" s="277"/>
      <c r="H37" s="277"/>
      <c r="I37" s="277"/>
      <c r="J37" s="277"/>
      <c r="K37" s="27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77" t="s">
        <v>81</v>
      </c>
      <c r="D38" s="277"/>
      <c r="E38" s="277"/>
      <c r="F38" s="277"/>
      <c r="G38" s="277"/>
      <c r="H38" s="277"/>
      <c r="I38" s="277"/>
      <c r="J38" s="277"/>
      <c r="K38" s="27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77" t="s">
        <v>82</v>
      </c>
      <c r="D39" s="277"/>
      <c r="E39" s="277"/>
      <c r="F39" s="277"/>
      <c r="G39" s="277"/>
      <c r="H39" s="277"/>
      <c r="I39" s="277"/>
      <c r="J39" s="277"/>
      <c r="K39" s="27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90"/>
      <c r="D40" s="180"/>
      <c r="E40" s="180"/>
      <c r="F40" s="180"/>
      <c r="G40" s="180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1">
        <v>5</v>
      </c>
      <c r="B41" s="182" t="s">
        <v>575</v>
      </c>
      <c r="C41" s="192" t="s">
        <v>672</v>
      </c>
      <c r="D41" s="183" t="s">
        <v>581</v>
      </c>
      <c r="E41" s="184">
        <v>2</v>
      </c>
      <c r="F41" s="185"/>
      <c r="G41" s="186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237</v>
      </c>
      <c r="T41" s="157" t="s">
        <v>238</v>
      </c>
      <c r="U41" s="157">
        <v>0</v>
      </c>
      <c r="V41" s="157">
        <f>ROUND(E41*U41,2)</f>
        <v>0</v>
      </c>
      <c r="W41" s="157"/>
      <c r="X41" s="157" t="s">
        <v>200</v>
      </c>
      <c r="Y41" s="157" t="s">
        <v>201</v>
      </c>
      <c r="Z41" s="147"/>
      <c r="AA41" s="147"/>
      <c r="AB41" s="147"/>
      <c r="AC41" s="147"/>
      <c r="AD41" s="147"/>
      <c r="AE41" s="147"/>
      <c r="AF41" s="147"/>
      <c r="AG41" s="147" t="s">
        <v>202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6" t="s">
        <v>194</v>
      </c>
      <c r="B42" s="167" t="s">
        <v>125</v>
      </c>
      <c r="C42" s="187" t="s">
        <v>115</v>
      </c>
      <c r="D42" s="168"/>
      <c r="E42" s="169"/>
      <c r="F42" s="170"/>
      <c r="G42" s="171">
        <f>SUMIF(AG43:AG45,"&lt;&gt;NOR",G43:G45)</f>
        <v>0</v>
      </c>
      <c r="H42" s="165"/>
      <c r="I42" s="165">
        <f>SUM(I43:I45)</f>
        <v>0</v>
      </c>
      <c r="J42" s="165"/>
      <c r="K42" s="165">
        <f>SUM(K43:K45)</f>
        <v>0</v>
      </c>
      <c r="L42" s="165"/>
      <c r="M42" s="165">
        <f>SUM(M43:M45)</f>
        <v>0</v>
      </c>
      <c r="N42" s="164"/>
      <c r="O42" s="164">
        <f>SUM(O43:O45)</f>
        <v>0</v>
      </c>
      <c r="P42" s="164"/>
      <c r="Q42" s="164">
        <f>SUM(Q43:Q45)</f>
        <v>0</v>
      </c>
      <c r="R42" s="165"/>
      <c r="S42" s="165"/>
      <c r="T42" s="165"/>
      <c r="U42" s="165"/>
      <c r="V42" s="165">
        <f>SUM(V43:V45)</f>
        <v>0</v>
      </c>
      <c r="W42" s="165"/>
      <c r="X42" s="165"/>
      <c r="Y42" s="165"/>
      <c r="AG42" t="s">
        <v>195</v>
      </c>
    </row>
    <row r="43" spans="1:60" outlineLevel="1" x14ac:dyDescent="0.2">
      <c r="A43" s="181">
        <v>6</v>
      </c>
      <c r="B43" s="182" t="s">
        <v>579</v>
      </c>
      <c r="C43" s="192" t="s">
        <v>673</v>
      </c>
      <c r="D43" s="183" t="s">
        <v>581</v>
      </c>
      <c r="E43" s="184">
        <v>2</v>
      </c>
      <c r="F43" s="185"/>
      <c r="G43" s="186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237</v>
      </c>
      <c r="T43" s="157" t="s">
        <v>238</v>
      </c>
      <c r="U43" s="157">
        <v>0</v>
      </c>
      <c r="V43" s="157">
        <f>ROUND(E43*U43,2)</f>
        <v>0</v>
      </c>
      <c r="W43" s="157"/>
      <c r="X43" s="157" t="s">
        <v>200</v>
      </c>
      <c r="Y43" s="157" t="s">
        <v>201</v>
      </c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81">
        <v>7</v>
      </c>
      <c r="B44" s="182" t="s">
        <v>582</v>
      </c>
      <c r="C44" s="192" t="s">
        <v>674</v>
      </c>
      <c r="D44" s="183" t="s">
        <v>581</v>
      </c>
      <c r="E44" s="184">
        <v>2</v>
      </c>
      <c r="F44" s="185"/>
      <c r="G44" s="186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237</v>
      </c>
      <c r="T44" s="157" t="s">
        <v>238</v>
      </c>
      <c r="U44" s="157">
        <v>0</v>
      </c>
      <c r="V44" s="157">
        <f>ROUND(E44*U44,2)</f>
        <v>0</v>
      </c>
      <c r="W44" s="157"/>
      <c r="X44" s="157" t="s">
        <v>200</v>
      </c>
      <c r="Y44" s="157" t="s">
        <v>201</v>
      </c>
      <c r="Z44" s="147"/>
      <c r="AA44" s="147"/>
      <c r="AB44" s="147"/>
      <c r="AC44" s="147"/>
      <c r="AD44" s="147"/>
      <c r="AE44" s="147"/>
      <c r="AF44" s="147"/>
      <c r="AG44" s="147" t="s">
        <v>202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81">
        <v>8</v>
      </c>
      <c r="B45" s="182" t="s">
        <v>584</v>
      </c>
      <c r="C45" s="192" t="s">
        <v>599</v>
      </c>
      <c r="D45" s="183" t="s">
        <v>581</v>
      </c>
      <c r="E45" s="184">
        <v>4</v>
      </c>
      <c r="F45" s="185"/>
      <c r="G45" s="186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237</v>
      </c>
      <c r="T45" s="157" t="s">
        <v>238</v>
      </c>
      <c r="U45" s="157">
        <v>0</v>
      </c>
      <c r="V45" s="157">
        <f>ROUND(E45*U45,2)</f>
        <v>0</v>
      </c>
      <c r="W45" s="157"/>
      <c r="X45" s="157" t="s">
        <v>200</v>
      </c>
      <c r="Y45" s="157" t="s">
        <v>201</v>
      </c>
      <c r="Z45" s="147"/>
      <c r="AA45" s="147"/>
      <c r="AB45" s="147"/>
      <c r="AC45" s="147"/>
      <c r="AD45" s="147"/>
      <c r="AE45" s="147"/>
      <c r="AF45" s="147"/>
      <c r="AG45" s="147" t="s">
        <v>202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6" t="s">
        <v>194</v>
      </c>
      <c r="B46" s="167" t="s">
        <v>126</v>
      </c>
      <c r="C46" s="187" t="s">
        <v>109</v>
      </c>
      <c r="D46" s="168"/>
      <c r="E46" s="169"/>
      <c r="F46" s="170"/>
      <c r="G46" s="171">
        <f>SUMIF(AG47:AG51,"&lt;&gt;NOR",G47:G51)</f>
        <v>0</v>
      </c>
      <c r="H46" s="165"/>
      <c r="I46" s="165">
        <f>SUM(I47:I51)</f>
        <v>0</v>
      </c>
      <c r="J46" s="165"/>
      <c r="K46" s="165">
        <f>SUM(K47:K51)</f>
        <v>0</v>
      </c>
      <c r="L46" s="165"/>
      <c r="M46" s="165">
        <f>SUM(M47:M51)</f>
        <v>0</v>
      </c>
      <c r="N46" s="164"/>
      <c r="O46" s="164">
        <f>SUM(O47:O51)</f>
        <v>0</v>
      </c>
      <c r="P46" s="164"/>
      <c r="Q46" s="164">
        <f>SUM(Q47:Q51)</f>
        <v>0</v>
      </c>
      <c r="R46" s="165"/>
      <c r="S46" s="165"/>
      <c r="T46" s="165"/>
      <c r="U46" s="165"/>
      <c r="V46" s="165">
        <f>SUM(V47:V51)</f>
        <v>0</v>
      </c>
      <c r="W46" s="165"/>
      <c r="X46" s="165"/>
      <c r="Y46" s="165"/>
      <c r="AG46" t="s">
        <v>195</v>
      </c>
    </row>
    <row r="47" spans="1:60" ht="22.5" outlineLevel="1" x14ac:dyDescent="0.2">
      <c r="A47" s="181">
        <v>9</v>
      </c>
      <c r="B47" s="182" t="s">
        <v>586</v>
      </c>
      <c r="C47" s="192" t="s">
        <v>675</v>
      </c>
      <c r="D47" s="183" t="s">
        <v>198</v>
      </c>
      <c r="E47" s="184">
        <v>15</v>
      </c>
      <c r="F47" s="185"/>
      <c r="G47" s="186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237</v>
      </c>
      <c r="T47" s="157" t="s">
        <v>238</v>
      </c>
      <c r="U47" s="157">
        <v>0</v>
      </c>
      <c r="V47" s="157">
        <f>ROUND(E47*U47,2)</f>
        <v>0</v>
      </c>
      <c r="W47" s="157"/>
      <c r="X47" s="157" t="s">
        <v>200</v>
      </c>
      <c r="Y47" s="157" t="s">
        <v>201</v>
      </c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81">
        <v>10</v>
      </c>
      <c r="B48" s="182" t="s">
        <v>588</v>
      </c>
      <c r="C48" s="192" t="s">
        <v>676</v>
      </c>
      <c r="D48" s="183" t="s">
        <v>198</v>
      </c>
      <c r="E48" s="184">
        <v>3.6</v>
      </c>
      <c r="F48" s="185"/>
      <c r="G48" s="186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237</v>
      </c>
      <c r="T48" s="157" t="s">
        <v>238</v>
      </c>
      <c r="U48" s="157">
        <v>0</v>
      </c>
      <c r="V48" s="157">
        <f>ROUND(E48*U48,2)</f>
        <v>0</v>
      </c>
      <c r="W48" s="157"/>
      <c r="X48" s="157" t="s">
        <v>200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1">
        <v>11</v>
      </c>
      <c r="B49" s="182" t="s">
        <v>590</v>
      </c>
      <c r="C49" s="192" t="s">
        <v>677</v>
      </c>
      <c r="D49" s="183" t="s">
        <v>198</v>
      </c>
      <c r="E49" s="184">
        <v>18.600000000000001</v>
      </c>
      <c r="F49" s="185"/>
      <c r="G49" s="186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237</v>
      </c>
      <c r="T49" s="157" t="s">
        <v>238</v>
      </c>
      <c r="U49" s="157">
        <v>0</v>
      </c>
      <c r="V49" s="157">
        <f>ROUND(E49*U49,2)</f>
        <v>0</v>
      </c>
      <c r="W49" s="157"/>
      <c r="X49" s="157" t="s">
        <v>200</v>
      </c>
      <c r="Y49" s="157" t="s">
        <v>201</v>
      </c>
      <c r="Z49" s="147"/>
      <c r="AA49" s="147"/>
      <c r="AB49" s="147"/>
      <c r="AC49" s="147"/>
      <c r="AD49" s="147"/>
      <c r="AE49" s="147"/>
      <c r="AF49" s="147"/>
      <c r="AG49" s="147" t="s">
        <v>202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12</v>
      </c>
      <c r="B50" s="182" t="s">
        <v>592</v>
      </c>
      <c r="C50" s="192" t="s">
        <v>678</v>
      </c>
      <c r="D50" s="183" t="s">
        <v>198</v>
      </c>
      <c r="E50" s="184">
        <v>9</v>
      </c>
      <c r="F50" s="185"/>
      <c r="G50" s="186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237</v>
      </c>
      <c r="T50" s="157" t="s">
        <v>238</v>
      </c>
      <c r="U50" s="157">
        <v>0</v>
      </c>
      <c r="V50" s="157">
        <f>ROUND(E50*U50,2)</f>
        <v>0</v>
      </c>
      <c r="W50" s="157"/>
      <c r="X50" s="157" t="s">
        <v>200</v>
      </c>
      <c r="Y50" s="157" t="s">
        <v>201</v>
      </c>
      <c r="Z50" s="147"/>
      <c r="AA50" s="147"/>
      <c r="AB50" s="147"/>
      <c r="AC50" s="147"/>
      <c r="AD50" s="147"/>
      <c r="AE50" s="147"/>
      <c r="AF50" s="147"/>
      <c r="AG50" s="147" t="s">
        <v>202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13</v>
      </c>
      <c r="B51" s="182" t="s">
        <v>594</v>
      </c>
      <c r="C51" s="192" t="s">
        <v>679</v>
      </c>
      <c r="D51" s="183" t="s">
        <v>198</v>
      </c>
      <c r="E51" s="184">
        <v>16</v>
      </c>
      <c r="F51" s="185"/>
      <c r="G51" s="186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237</v>
      </c>
      <c r="T51" s="157" t="s">
        <v>238</v>
      </c>
      <c r="U51" s="157">
        <v>0</v>
      </c>
      <c r="V51" s="157">
        <f>ROUND(E51*U51,2)</f>
        <v>0</v>
      </c>
      <c r="W51" s="157"/>
      <c r="X51" s="157" t="s">
        <v>200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202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6" t="s">
        <v>194</v>
      </c>
      <c r="B52" s="167" t="s">
        <v>127</v>
      </c>
      <c r="C52" s="187" t="s">
        <v>128</v>
      </c>
      <c r="D52" s="168"/>
      <c r="E52" s="169"/>
      <c r="F52" s="170"/>
      <c r="G52" s="171">
        <f>SUMIF(AG53:AG55,"&lt;&gt;NOR",G53:G55)</f>
        <v>0</v>
      </c>
      <c r="H52" s="165"/>
      <c r="I52" s="165">
        <f>SUM(I53:I55)</f>
        <v>0</v>
      </c>
      <c r="J52" s="165"/>
      <c r="K52" s="165">
        <f>SUM(K53:K55)</f>
        <v>0</v>
      </c>
      <c r="L52" s="165"/>
      <c r="M52" s="165">
        <f>SUM(M53:M55)</f>
        <v>0</v>
      </c>
      <c r="N52" s="164"/>
      <c r="O52" s="164">
        <f>SUM(O53:O55)</f>
        <v>0</v>
      </c>
      <c r="P52" s="164"/>
      <c r="Q52" s="164">
        <f>SUM(Q53:Q55)</f>
        <v>0</v>
      </c>
      <c r="R52" s="165"/>
      <c r="S52" s="165"/>
      <c r="T52" s="165"/>
      <c r="U52" s="165"/>
      <c r="V52" s="165">
        <f>SUM(V53:V55)</f>
        <v>0</v>
      </c>
      <c r="W52" s="165"/>
      <c r="X52" s="165"/>
      <c r="Y52" s="165"/>
      <c r="AG52" t="s">
        <v>195</v>
      </c>
    </row>
    <row r="53" spans="1:60" ht="33.75" outlineLevel="1" x14ac:dyDescent="0.2">
      <c r="A53" s="181">
        <v>14</v>
      </c>
      <c r="B53" s="182" t="s">
        <v>596</v>
      </c>
      <c r="C53" s="192" t="s">
        <v>680</v>
      </c>
      <c r="D53" s="183" t="s">
        <v>198</v>
      </c>
      <c r="E53" s="184">
        <v>15</v>
      </c>
      <c r="F53" s="185"/>
      <c r="G53" s="186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237</v>
      </c>
      <c r="T53" s="157" t="s">
        <v>238</v>
      </c>
      <c r="U53" s="157">
        <v>0</v>
      </c>
      <c r="V53" s="157">
        <f>ROUND(E53*U53,2)</f>
        <v>0</v>
      </c>
      <c r="W53" s="157"/>
      <c r="X53" s="157" t="s">
        <v>200</v>
      </c>
      <c r="Y53" s="157" t="s">
        <v>201</v>
      </c>
      <c r="Z53" s="147"/>
      <c r="AA53" s="147"/>
      <c r="AB53" s="147"/>
      <c r="AC53" s="147"/>
      <c r="AD53" s="147"/>
      <c r="AE53" s="147"/>
      <c r="AF53" s="147"/>
      <c r="AG53" s="147" t="s">
        <v>202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81">
        <v>15</v>
      </c>
      <c r="B54" s="182" t="s">
        <v>600</v>
      </c>
      <c r="C54" s="192" t="s">
        <v>681</v>
      </c>
      <c r="D54" s="183" t="s">
        <v>198</v>
      </c>
      <c r="E54" s="184">
        <v>3.6</v>
      </c>
      <c r="F54" s="185"/>
      <c r="G54" s="186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237</v>
      </c>
      <c r="T54" s="157" t="s">
        <v>238</v>
      </c>
      <c r="U54" s="157">
        <v>0</v>
      </c>
      <c r="V54" s="157">
        <f>ROUND(E54*U54,2)</f>
        <v>0</v>
      </c>
      <c r="W54" s="157"/>
      <c r="X54" s="157" t="s">
        <v>200</v>
      </c>
      <c r="Y54" s="157" t="s">
        <v>201</v>
      </c>
      <c r="Z54" s="147"/>
      <c r="AA54" s="147"/>
      <c r="AB54" s="147"/>
      <c r="AC54" s="147"/>
      <c r="AD54" s="147"/>
      <c r="AE54" s="147"/>
      <c r="AF54" s="147"/>
      <c r="AG54" s="147" t="s">
        <v>202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16</v>
      </c>
      <c r="B55" s="182" t="s">
        <v>606</v>
      </c>
      <c r="C55" s="192" t="s">
        <v>682</v>
      </c>
      <c r="D55" s="183" t="s">
        <v>198</v>
      </c>
      <c r="E55" s="184">
        <v>18.600000000000001</v>
      </c>
      <c r="F55" s="185"/>
      <c r="G55" s="186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237</v>
      </c>
      <c r="T55" s="157" t="s">
        <v>238</v>
      </c>
      <c r="U55" s="157">
        <v>0</v>
      </c>
      <c r="V55" s="157">
        <f>ROUND(E55*U55,2)</f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202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6" t="s">
        <v>194</v>
      </c>
      <c r="B56" s="167" t="s">
        <v>129</v>
      </c>
      <c r="C56" s="187" t="s">
        <v>119</v>
      </c>
      <c r="D56" s="168"/>
      <c r="E56" s="169"/>
      <c r="F56" s="170"/>
      <c r="G56" s="171">
        <f>SUMIF(AG57:AG72,"&lt;&gt;NOR",G57:G72)</f>
        <v>0</v>
      </c>
      <c r="H56" s="165"/>
      <c r="I56" s="165">
        <f>SUM(I57:I72)</f>
        <v>0</v>
      </c>
      <c r="J56" s="165"/>
      <c r="K56" s="165">
        <f>SUM(K57:K72)</f>
        <v>0</v>
      </c>
      <c r="L56" s="165"/>
      <c r="M56" s="165">
        <f>SUM(M57:M72)</f>
        <v>0</v>
      </c>
      <c r="N56" s="164"/>
      <c r="O56" s="164">
        <f>SUM(O57:O72)</f>
        <v>0</v>
      </c>
      <c r="P56" s="164"/>
      <c r="Q56" s="164">
        <f>SUM(Q57:Q72)</f>
        <v>0</v>
      </c>
      <c r="R56" s="165"/>
      <c r="S56" s="165"/>
      <c r="T56" s="165"/>
      <c r="U56" s="165"/>
      <c r="V56" s="165">
        <f>SUM(V57:V72)</f>
        <v>0</v>
      </c>
      <c r="W56" s="165"/>
      <c r="X56" s="165"/>
      <c r="Y56" s="165"/>
      <c r="AG56" t="s">
        <v>195</v>
      </c>
    </row>
    <row r="57" spans="1:60" ht="22.5" outlineLevel="1" x14ac:dyDescent="0.2">
      <c r="A57" s="173">
        <v>17</v>
      </c>
      <c r="B57" s="174" t="s">
        <v>608</v>
      </c>
      <c r="C57" s="188" t="s">
        <v>683</v>
      </c>
      <c r="D57" s="175" t="s">
        <v>581</v>
      </c>
      <c r="E57" s="176">
        <v>10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</v>
      </c>
      <c r="Q57" s="156">
        <f>ROUND(E57*P57,2)</f>
        <v>0</v>
      </c>
      <c r="R57" s="157"/>
      <c r="S57" s="157" t="s">
        <v>237</v>
      </c>
      <c r="T57" s="157" t="s">
        <v>238</v>
      </c>
      <c r="U57" s="157">
        <v>0</v>
      </c>
      <c r="V57" s="157">
        <f>ROUND(E57*U57,2)</f>
        <v>0</v>
      </c>
      <c r="W57" s="157"/>
      <c r="X57" s="157" t="s">
        <v>200</v>
      </c>
      <c r="Y57" s="157" t="s">
        <v>201</v>
      </c>
      <c r="Z57" s="147"/>
      <c r="AA57" s="147"/>
      <c r="AB57" s="147"/>
      <c r="AC57" s="147"/>
      <c r="AD57" s="147"/>
      <c r="AE57" s="147"/>
      <c r="AF57" s="147"/>
      <c r="AG57" s="147" t="s">
        <v>202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65" t="s">
        <v>684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3">
        <v>18</v>
      </c>
      <c r="B59" s="174" t="s">
        <v>610</v>
      </c>
      <c r="C59" s="188" t="s">
        <v>685</v>
      </c>
      <c r="D59" s="175" t="s">
        <v>581</v>
      </c>
      <c r="E59" s="176">
        <v>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237</v>
      </c>
      <c r="T59" s="157" t="s">
        <v>238</v>
      </c>
      <c r="U59" s="157">
        <v>0</v>
      </c>
      <c r="V59" s="157">
        <f>ROUND(E59*U59,2)</f>
        <v>0</v>
      </c>
      <c r="W59" s="157"/>
      <c r="X59" s="157" t="s">
        <v>200</v>
      </c>
      <c r="Y59" s="157" t="s">
        <v>201</v>
      </c>
      <c r="Z59" s="147"/>
      <c r="AA59" s="147"/>
      <c r="AB59" s="147"/>
      <c r="AC59" s="147"/>
      <c r="AD59" s="147"/>
      <c r="AE59" s="147"/>
      <c r="AF59" s="147"/>
      <c r="AG59" s="147" t="s">
        <v>202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65" t="s">
        <v>686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81">
        <v>19</v>
      </c>
      <c r="B61" s="182" t="s">
        <v>613</v>
      </c>
      <c r="C61" s="192" t="s">
        <v>687</v>
      </c>
      <c r="D61" s="183" t="s">
        <v>581</v>
      </c>
      <c r="E61" s="184">
        <v>2</v>
      </c>
      <c r="F61" s="185"/>
      <c r="G61" s="186">
        <f t="shared" ref="G61:G72" si="0">ROUND(E61*F61,2)</f>
        <v>0</v>
      </c>
      <c r="H61" s="158"/>
      <c r="I61" s="157">
        <f t="shared" ref="I61:I72" si="1">ROUND(E61*H61,2)</f>
        <v>0</v>
      </c>
      <c r="J61" s="158"/>
      <c r="K61" s="157">
        <f t="shared" ref="K61:K72" si="2">ROUND(E61*J61,2)</f>
        <v>0</v>
      </c>
      <c r="L61" s="157">
        <v>21</v>
      </c>
      <c r="M61" s="157">
        <f t="shared" ref="M61:M72" si="3">G61*(1+L61/100)</f>
        <v>0</v>
      </c>
      <c r="N61" s="156">
        <v>0</v>
      </c>
      <c r="O61" s="156">
        <f t="shared" ref="O61:O72" si="4">ROUND(E61*N61,2)</f>
        <v>0</v>
      </c>
      <c r="P61" s="156">
        <v>0</v>
      </c>
      <c r="Q61" s="156">
        <f t="shared" ref="Q61:Q72" si="5">ROUND(E61*P61,2)</f>
        <v>0</v>
      </c>
      <c r="R61" s="157"/>
      <c r="S61" s="157" t="s">
        <v>237</v>
      </c>
      <c r="T61" s="157" t="s">
        <v>238</v>
      </c>
      <c r="U61" s="157">
        <v>0</v>
      </c>
      <c r="V61" s="157">
        <f t="shared" ref="V61:V72" si="6">ROUND(E61*U61,2)</f>
        <v>0</v>
      </c>
      <c r="W61" s="157"/>
      <c r="X61" s="157" t="s">
        <v>200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202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81">
        <v>20</v>
      </c>
      <c r="B62" s="182" t="s">
        <v>620</v>
      </c>
      <c r="C62" s="192" t="s">
        <v>688</v>
      </c>
      <c r="D62" s="183" t="s">
        <v>198</v>
      </c>
      <c r="E62" s="184">
        <v>11</v>
      </c>
      <c r="F62" s="185"/>
      <c r="G62" s="186">
        <f t="shared" si="0"/>
        <v>0</v>
      </c>
      <c r="H62" s="158"/>
      <c r="I62" s="157">
        <f t="shared" si="1"/>
        <v>0</v>
      </c>
      <c r="J62" s="158"/>
      <c r="K62" s="157">
        <f t="shared" si="2"/>
        <v>0</v>
      </c>
      <c r="L62" s="157">
        <v>21</v>
      </c>
      <c r="M62" s="157">
        <f t="shared" si="3"/>
        <v>0</v>
      </c>
      <c r="N62" s="156">
        <v>0</v>
      </c>
      <c r="O62" s="156">
        <f t="shared" si="4"/>
        <v>0</v>
      </c>
      <c r="P62" s="156">
        <v>0</v>
      </c>
      <c r="Q62" s="156">
        <f t="shared" si="5"/>
        <v>0</v>
      </c>
      <c r="R62" s="157"/>
      <c r="S62" s="157" t="s">
        <v>237</v>
      </c>
      <c r="T62" s="157" t="s">
        <v>238</v>
      </c>
      <c r="U62" s="157">
        <v>0</v>
      </c>
      <c r="V62" s="157">
        <f t="shared" si="6"/>
        <v>0</v>
      </c>
      <c r="W62" s="157"/>
      <c r="X62" s="157" t="s">
        <v>200</v>
      </c>
      <c r="Y62" s="157" t="s">
        <v>201</v>
      </c>
      <c r="Z62" s="147"/>
      <c r="AA62" s="147"/>
      <c r="AB62" s="147"/>
      <c r="AC62" s="147"/>
      <c r="AD62" s="147"/>
      <c r="AE62" s="147"/>
      <c r="AF62" s="147"/>
      <c r="AG62" s="147" t="s">
        <v>202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21</v>
      </c>
      <c r="B63" s="182" t="s">
        <v>622</v>
      </c>
      <c r="C63" s="192" t="s">
        <v>689</v>
      </c>
      <c r="D63" s="183" t="s">
        <v>581</v>
      </c>
      <c r="E63" s="184">
        <v>8</v>
      </c>
      <c r="F63" s="185"/>
      <c r="G63" s="186">
        <f t="shared" si="0"/>
        <v>0</v>
      </c>
      <c r="H63" s="158"/>
      <c r="I63" s="157">
        <f t="shared" si="1"/>
        <v>0</v>
      </c>
      <c r="J63" s="158"/>
      <c r="K63" s="157">
        <f t="shared" si="2"/>
        <v>0</v>
      </c>
      <c r="L63" s="157">
        <v>21</v>
      </c>
      <c r="M63" s="157">
        <f t="shared" si="3"/>
        <v>0</v>
      </c>
      <c r="N63" s="156">
        <v>0</v>
      </c>
      <c r="O63" s="156">
        <f t="shared" si="4"/>
        <v>0</v>
      </c>
      <c r="P63" s="156">
        <v>0</v>
      </c>
      <c r="Q63" s="156">
        <f t="shared" si="5"/>
        <v>0</v>
      </c>
      <c r="R63" s="157"/>
      <c r="S63" s="157" t="s">
        <v>237</v>
      </c>
      <c r="T63" s="157" t="s">
        <v>238</v>
      </c>
      <c r="U63" s="157">
        <v>0</v>
      </c>
      <c r="V63" s="157">
        <f t="shared" si="6"/>
        <v>0</v>
      </c>
      <c r="W63" s="157"/>
      <c r="X63" s="157" t="s">
        <v>200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202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1">
        <v>22</v>
      </c>
      <c r="B64" s="182" t="s">
        <v>625</v>
      </c>
      <c r="C64" s="192" t="s">
        <v>690</v>
      </c>
      <c r="D64" s="183" t="s">
        <v>581</v>
      </c>
      <c r="E64" s="184">
        <v>7</v>
      </c>
      <c r="F64" s="185"/>
      <c r="G64" s="186">
        <f t="shared" si="0"/>
        <v>0</v>
      </c>
      <c r="H64" s="158"/>
      <c r="I64" s="157">
        <f t="shared" si="1"/>
        <v>0</v>
      </c>
      <c r="J64" s="158"/>
      <c r="K64" s="157">
        <f t="shared" si="2"/>
        <v>0</v>
      </c>
      <c r="L64" s="157">
        <v>21</v>
      </c>
      <c r="M64" s="157">
        <f t="shared" si="3"/>
        <v>0</v>
      </c>
      <c r="N64" s="156">
        <v>0</v>
      </c>
      <c r="O64" s="156">
        <f t="shared" si="4"/>
        <v>0</v>
      </c>
      <c r="P64" s="156">
        <v>0</v>
      </c>
      <c r="Q64" s="156">
        <f t="shared" si="5"/>
        <v>0</v>
      </c>
      <c r="R64" s="157"/>
      <c r="S64" s="157" t="s">
        <v>237</v>
      </c>
      <c r="T64" s="157" t="s">
        <v>238</v>
      </c>
      <c r="U64" s="157">
        <v>0</v>
      </c>
      <c r="V64" s="157">
        <f t="shared" si="6"/>
        <v>0</v>
      </c>
      <c r="W64" s="157"/>
      <c r="X64" s="157" t="s">
        <v>200</v>
      </c>
      <c r="Y64" s="157" t="s">
        <v>201</v>
      </c>
      <c r="Z64" s="147"/>
      <c r="AA64" s="147"/>
      <c r="AB64" s="147"/>
      <c r="AC64" s="147"/>
      <c r="AD64" s="147"/>
      <c r="AE64" s="147"/>
      <c r="AF64" s="147"/>
      <c r="AG64" s="147" t="s">
        <v>202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23</v>
      </c>
      <c r="B65" s="182" t="s">
        <v>639</v>
      </c>
      <c r="C65" s="192" t="s">
        <v>691</v>
      </c>
      <c r="D65" s="183" t="s">
        <v>641</v>
      </c>
      <c r="E65" s="184">
        <v>1</v>
      </c>
      <c r="F65" s="185"/>
      <c r="G65" s="186">
        <f t="shared" si="0"/>
        <v>0</v>
      </c>
      <c r="H65" s="158"/>
      <c r="I65" s="157">
        <f t="shared" si="1"/>
        <v>0</v>
      </c>
      <c r="J65" s="158"/>
      <c r="K65" s="157">
        <f t="shared" si="2"/>
        <v>0</v>
      </c>
      <c r="L65" s="157">
        <v>21</v>
      </c>
      <c r="M65" s="157">
        <f t="shared" si="3"/>
        <v>0</v>
      </c>
      <c r="N65" s="156">
        <v>0</v>
      </c>
      <c r="O65" s="156">
        <f t="shared" si="4"/>
        <v>0</v>
      </c>
      <c r="P65" s="156">
        <v>0</v>
      </c>
      <c r="Q65" s="156">
        <f t="shared" si="5"/>
        <v>0</v>
      </c>
      <c r="R65" s="157"/>
      <c r="S65" s="157" t="s">
        <v>237</v>
      </c>
      <c r="T65" s="157" t="s">
        <v>238</v>
      </c>
      <c r="U65" s="157">
        <v>0</v>
      </c>
      <c r="V65" s="157">
        <f t="shared" si="6"/>
        <v>0</v>
      </c>
      <c r="W65" s="157"/>
      <c r="X65" s="157" t="s">
        <v>200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202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24</v>
      </c>
      <c r="B66" s="182" t="s">
        <v>642</v>
      </c>
      <c r="C66" s="192" t="s">
        <v>692</v>
      </c>
      <c r="D66" s="183" t="s">
        <v>693</v>
      </c>
      <c r="E66" s="184">
        <v>0.1</v>
      </c>
      <c r="F66" s="185"/>
      <c r="G66" s="186">
        <f t="shared" si="0"/>
        <v>0</v>
      </c>
      <c r="H66" s="158"/>
      <c r="I66" s="157">
        <f t="shared" si="1"/>
        <v>0</v>
      </c>
      <c r="J66" s="158"/>
      <c r="K66" s="157">
        <f t="shared" si="2"/>
        <v>0</v>
      </c>
      <c r="L66" s="157">
        <v>21</v>
      </c>
      <c r="M66" s="157">
        <f t="shared" si="3"/>
        <v>0</v>
      </c>
      <c r="N66" s="156">
        <v>0</v>
      </c>
      <c r="O66" s="156">
        <f t="shared" si="4"/>
        <v>0</v>
      </c>
      <c r="P66" s="156">
        <v>0</v>
      </c>
      <c r="Q66" s="156">
        <f t="shared" si="5"/>
        <v>0</v>
      </c>
      <c r="R66" s="157"/>
      <c r="S66" s="157" t="s">
        <v>237</v>
      </c>
      <c r="T66" s="157" t="s">
        <v>238</v>
      </c>
      <c r="U66" s="157">
        <v>0</v>
      </c>
      <c r="V66" s="157">
        <f t="shared" si="6"/>
        <v>0</v>
      </c>
      <c r="W66" s="157"/>
      <c r="X66" s="157" t="s">
        <v>200</v>
      </c>
      <c r="Y66" s="157" t="s">
        <v>201</v>
      </c>
      <c r="Z66" s="147"/>
      <c r="AA66" s="147"/>
      <c r="AB66" s="147"/>
      <c r="AC66" s="147"/>
      <c r="AD66" s="147"/>
      <c r="AE66" s="147"/>
      <c r="AF66" s="147"/>
      <c r="AG66" s="147" t="s">
        <v>202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81">
        <v>25</v>
      </c>
      <c r="B67" s="182" t="s">
        <v>644</v>
      </c>
      <c r="C67" s="192" t="s">
        <v>694</v>
      </c>
      <c r="D67" s="183" t="s">
        <v>581</v>
      </c>
      <c r="E67" s="184">
        <v>2</v>
      </c>
      <c r="F67" s="185"/>
      <c r="G67" s="186">
        <f t="shared" si="0"/>
        <v>0</v>
      </c>
      <c r="H67" s="158"/>
      <c r="I67" s="157">
        <f t="shared" si="1"/>
        <v>0</v>
      </c>
      <c r="J67" s="158"/>
      <c r="K67" s="157">
        <f t="shared" si="2"/>
        <v>0</v>
      </c>
      <c r="L67" s="157">
        <v>21</v>
      </c>
      <c r="M67" s="157">
        <f t="shared" si="3"/>
        <v>0</v>
      </c>
      <c r="N67" s="156">
        <v>0</v>
      </c>
      <c r="O67" s="156">
        <f t="shared" si="4"/>
        <v>0</v>
      </c>
      <c r="P67" s="156">
        <v>0</v>
      </c>
      <c r="Q67" s="156">
        <f t="shared" si="5"/>
        <v>0</v>
      </c>
      <c r="R67" s="157"/>
      <c r="S67" s="157" t="s">
        <v>237</v>
      </c>
      <c r="T67" s="157" t="s">
        <v>238</v>
      </c>
      <c r="U67" s="157">
        <v>0</v>
      </c>
      <c r="V67" s="157">
        <f t="shared" si="6"/>
        <v>0</v>
      </c>
      <c r="W67" s="157"/>
      <c r="X67" s="157" t="s">
        <v>200</v>
      </c>
      <c r="Y67" s="157" t="s">
        <v>201</v>
      </c>
      <c r="Z67" s="147"/>
      <c r="AA67" s="147"/>
      <c r="AB67" s="147"/>
      <c r="AC67" s="147"/>
      <c r="AD67" s="147"/>
      <c r="AE67" s="147"/>
      <c r="AF67" s="147"/>
      <c r="AG67" s="147" t="s">
        <v>202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1">
        <v>26</v>
      </c>
      <c r="B68" s="182" t="s">
        <v>646</v>
      </c>
      <c r="C68" s="192" t="s">
        <v>695</v>
      </c>
      <c r="D68" s="183" t="s">
        <v>581</v>
      </c>
      <c r="E68" s="184">
        <v>2</v>
      </c>
      <c r="F68" s="185"/>
      <c r="G68" s="186">
        <f t="shared" si="0"/>
        <v>0</v>
      </c>
      <c r="H68" s="158"/>
      <c r="I68" s="157">
        <f t="shared" si="1"/>
        <v>0</v>
      </c>
      <c r="J68" s="158"/>
      <c r="K68" s="157">
        <f t="shared" si="2"/>
        <v>0</v>
      </c>
      <c r="L68" s="157">
        <v>21</v>
      </c>
      <c r="M68" s="157">
        <f t="shared" si="3"/>
        <v>0</v>
      </c>
      <c r="N68" s="156">
        <v>0</v>
      </c>
      <c r="O68" s="156">
        <f t="shared" si="4"/>
        <v>0</v>
      </c>
      <c r="P68" s="156">
        <v>0</v>
      </c>
      <c r="Q68" s="156">
        <f t="shared" si="5"/>
        <v>0</v>
      </c>
      <c r="R68" s="157"/>
      <c r="S68" s="157" t="s">
        <v>237</v>
      </c>
      <c r="T68" s="157" t="s">
        <v>238</v>
      </c>
      <c r="U68" s="157">
        <v>0</v>
      </c>
      <c r="V68" s="157">
        <f t="shared" si="6"/>
        <v>0</v>
      </c>
      <c r="W68" s="157"/>
      <c r="X68" s="157" t="s">
        <v>200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202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81">
        <v>27</v>
      </c>
      <c r="B69" s="182" t="s">
        <v>648</v>
      </c>
      <c r="C69" s="192" t="s">
        <v>696</v>
      </c>
      <c r="D69" s="183" t="s">
        <v>236</v>
      </c>
      <c r="E69" s="184">
        <v>0.8</v>
      </c>
      <c r="F69" s="185"/>
      <c r="G69" s="186">
        <f t="shared" si="0"/>
        <v>0</v>
      </c>
      <c r="H69" s="158"/>
      <c r="I69" s="157">
        <f t="shared" si="1"/>
        <v>0</v>
      </c>
      <c r="J69" s="158"/>
      <c r="K69" s="157">
        <f t="shared" si="2"/>
        <v>0</v>
      </c>
      <c r="L69" s="157">
        <v>21</v>
      </c>
      <c r="M69" s="157">
        <f t="shared" si="3"/>
        <v>0</v>
      </c>
      <c r="N69" s="156">
        <v>0</v>
      </c>
      <c r="O69" s="156">
        <f t="shared" si="4"/>
        <v>0</v>
      </c>
      <c r="P69" s="156">
        <v>0</v>
      </c>
      <c r="Q69" s="156">
        <f t="shared" si="5"/>
        <v>0</v>
      </c>
      <c r="R69" s="157"/>
      <c r="S69" s="157" t="s">
        <v>237</v>
      </c>
      <c r="T69" s="157" t="s">
        <v>238</v>
      </c>
      <c r="U69" s="157">
        <v>0</v>
      </c>
      <c r="V69" s="157">
        <f t="shared" si="6"/>
        <v>0</v>
      </c>
      <c r="W69" s="157"/>
      <c r="X69" s="157" t="s">
        <v>200</v>
      </c>
      <c r="Y69" s="157" t="s">
        <v>201</v>
      </c>
      <c r="Z69" s="147"/>
      <c r="AA69" s="147"/>
      <c r="AB69" s="147"/>
      <c r="AC69" s="147"/>
      <c r="AD69" s="147"/>
      <c r="AE69" s="147"/>
      <c r="AF69" s="147"/>
      <c r="AG69" s="147" t="s">
        <v>202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1">
        <v>28</v>
      </c>
      <c r="B70" s="182" t="s">
        <v>88</v>
      </c>
      <c r="C70" s="192" t="s">
        <v>697</v>
      </c>
      <c r="D70" s="183" t="s">
        <v>236</v>
      </c>
      <c r="E70" s="184">
        <v>0.8</v>
      </c>
      <c r="F70" s="185"/>
      <c r="G70" s="186">
        <f t="shared" si="0"/>
        <v>0</v>
      </c>
      <c r="H70" s="158"/>
      <c r="I70" s="157">
        <f t="shared" si="1"/>
        <v>0</v>
      </c>
      <c r="J70" s="158"/>
      <c r="K70" s="157">
        <f t="shared" si="2"/>
        <v>0</v>
      </c>
      <c r="L70" s="157">
        <v>21</v>
      </c>
      <c r="M70" s="157">
        <f t="shared" si="3"/>
        <v>0</v>
      </c>
      <c r="N70" s="156">
        <v>0</v>
      </c>
      <c r="O70" s="156">
        <f t="shared" si="4"/>
        <v>0</v>
      </c>
      <c r="P70" s="156">
        <v>0</v>
      </c>
      <c r="Q70" s="156">
        <f t="shared" si="5"/>
        <v>0</v>
      </c>
      <c r="R70" s="157"/>
      <c r="S70" s="157" t="s">
        <v>237</v>
      </c>
      <c r="T70" s="157" t="s">
        <v>238</v>
      </c>
      <c r="U70" s="157">
        <v>0</v>
      </c>
      <c r="V70" s="157">
        <f t="shared" si="6"/>
        <v>0</v>
      </c>
      <c r="W70" s="157"/>
      <c r="X70" s="157" t="s">
        <v>200</v>
      </c>
      <c r="Y70" s="157" t="s">
        <v>201</v>
      </c>
      <c r="Z70" s="147"/>
      <c r="AA70" s="147"/>
      <c r="AB70" s="147"/>
      <c r="AC70" s="147"/>
      <c r="AD70" s="147"/>
      <c r="AE70" s="147"/>
      <c r="AF70" s="147"/>
      <c r="AG70" s="147" t="s">
        <v>202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81">
        <v>29</v>
      </c>
      <c r="B71" s="182" t="s">
        <v>651</v>
      </c>
      <c r="C71" s="192" t="s">
        <v>698</v>
      </c>
      <c r="D71" s="183" t="s">
        <v>581</v>
      </c>
      <c r="E71" s="184">
        <v>2</v>
      </c>
      <c r="F71" s="185"/>
      <c r="G71" s="186">
        <f t="shared" si="0"/>
        <v>0</v>
      </c>
      <c r="H71" s="158"/>
      <c r="I71" s="157">
        <f t="shared" si="1"/>
        <v>0</v>
      </c>
      <c r="J71" s="158"/>
      <c r="K71" s="157">
        <f t="shared" si="2"/>
        <v>0</v>
      </c>
      <c r="L71" s="157">
        <v>21</v>
      </c>
      <c r="M71" s="157">
        <f t="shared" si="3"/>
        <v>0</v>
      </c>
      <c r="N71" s="156">
        <v>0</v>
      </c>
      <c r="O71" s="156">
        <f t="shared" si="4"/>
        <v>0</v>
      </c>
      <c r="P71" s="156">
        <v>0</v>
      </c>
      <c r="Q71" s="156">
        <f t="shared" si="5"/>
        <v>0</v>
      </c>
      <c r="R71" s="157"/>
      <c r="S71" s="157" t="s">
        <v>237</v>
      </c>
      <c r="T71" s="157" t="s">
        <v>238</v>
      </c>
      <c r="U71" s="157">
        <v>0</v>
      </c>
      <c r="V71" s="157">
        <f t="shared" si="6"/>
        <v>0</v>
      </c>
      <c r="W71" s="157"/>
      <c r="X71" s="157" t="s">
        <v>200</v>
      </c>
      <c r="Y71" s="157" t="s">
        <v>201</v>
      </c>
      <c r="Z71" s="147"/>
      <c r="AA71" s="147"/>
      <c r="AB71" s="147"/>
      <c r="AC71" s="147"/>
      <c r="AD71" s="147"/>
      <c r="AE71" s="147"/>
      <c r="AF71" s="147"/>
      <c r="AG71" s="147" t="s">
        <v>202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30</v>
      </c>
      <c r="B72" s="182" t="s">
        <v>699</v>
      </c>
      <c r="C72" s="192" t="s">
        <v>700</v>
      </c>
      <c r="D72" s="183" t="s">
        <v>581</v>
      </c>
      <c r="E72" s="184">
        <v>2</v>
      </c>
      <c r="F72" s="185"/>
      <c r="G72" s="186">
        <f t="shared" si="0"/>
        <v>0</v>
      </c>
      <c r="H72" s="158"/>
      <c r="I72" s="157">
        <f t="shared" si="1"/>
        <v>0</v>
      </c>
      <c r="J72" s="158"/>
      <c r="K72" s="157">
        <f t="shared" si="2"/>
        <v>0</v>
      </c>
      <c r="L72" s="157">
        <v>21</v>
      </c>
      <c r="M72" s="157">
        <f t="shared" si="3"/>
        <v>0</v>
      </c>
      <c r="N72" s="156">
        <v>0</v>
      </c>
      <c r="O72" s="156">
        <f t="shared" si="4"/>
        <v>0</v>
      </c>
      <c r="P72" s="156">
        <v>0</v>
      </c>
      <c r="Q72" s="156">
        <f t="shared" si="5"/>
        <v>0</v>
      </c>
      <c r="R72" s="157"/>
      <c r="S72" s="157" t="s">
        <v>237</v>
      </c>
      <c r="T72" s="157" t="s">
        <v>238</v>
      </c>
      <c r="U72" s="157">
        <v>0</v>
      </c>
      <c r="V72" s="157">
        <f t="shared" si="6"/>
        <v>0</v>
      </c>
      <c r="W72" s="157"/>
      <c r="X72" s="157" t="s">
        <v>200</v>
      </c>
      <c r="Y72" s="157" t="s">
        <v>201</v>
      </c>
      <c r="Z72" s="147"/>
      <c r="AA72" s="147"/>
      <c r="AB72" s="147"/>
      <c r="AC72" s="147"/>
      <c r="AD72" s="147"/>
      <c r="AE72" s="147"/>
      <c r="AF72" s="147"/>
      <c r="AG72" s="147" t="s">
        <v>202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6" t="s">
        <v>194</v>
      </c>
      <c r="B73" s="167" t="s">
        <v>130</v>
      </c>
      <c r="C73" s="187" t="s">
        <v>121</v>
      </c>
      <c r="D73" s="168"/>
      <c r="E73" s="169"/>
      <c r="F73" s="170"/>
      <c r="G73" s="171">
        <f>SUMIF(AG74:AG79,"&lt;&gt;NOR",G74:G79)</f>
        <v>0</v>
      </c>
      <c r="H73" s="165"/>
      <c r="I73" s="165">
        <f>SUM(I74:I79)</f>
        <v>0</v>
      </c>
      <c r="J73" s="165"/>
      <c r="K73" s="165">
        <f>SUM(K74:K79)</f>
        <v>0</v>
      </c>
      <c r="L73" s="165"/>
      <c r="M73" s="165">
        <f>SUM(M74:M79)</f>
        <v>0</v>
      </c>
      <c r="N73" s="164"/>
      <c r="O73" s="164">
        <f>SUM(O74:O79)</f>
        <v>0</v>
      </c>
      <c r="P73" s="164"/>
      <c r="Q73" s="164">
        <f>SUM(Q74:Q79)</f>
        <v>0</v>
      </c>
      <c r="R73" s="165"/>
      <c r="S73" s="165"/>
      <c r="T73" s="165"/>
      <c r="U73" s="165"/>
      <c r="V73" s="165">
        <f>SUM(V74:V79)</f>
        <v>0</v>
      </c>
      <c r="W73" s="165"/>
      <c r="X73" s="165"/>
      <c r="Y73" s="165"/>
      <c r="AG73" t="s">
        <v>195</v>
      </c>
    </row>
    <row r="74" spans="1:60" outlineLevel="1" x14ac:dyDescent="0.2">
      <c r="A74" s="181">
        <v>31</v>
      </c>
      <c r="B74" s="182" t="s">
        <v>701</v>
      </c>
      <c r="C74" s="192" t="s">
        <v>640</v>
      </c>
      <c r="D74" s="183" t="s">
        <v>641</v>
      </c>
      <c r="E74" s="184">
        <v>1</v>
      </c>
      <c r="F74" s="185"/>
      <c r="G74" s="186">
        <f t="shared" ref="G74:G79" si="7">ROUND(E74*F74,2)</f>
        <v>0</v>
      </c>
      <c r="H74" s="158"/>
      <c r="I74" s="157">
        <f t="shared" ref="I74:I79" si="8">ROUND(E74*H74,2)</f>
        <v>0</v>
      </c>
      <c r="J74" s="158"/>
      <c r="K74" s="157">
        <f t="shared" ref="K74:K79" si="9">ROUND(E74*J74,2)</f>
        <v>0</v>
      </c>
      <c r="L74" s="157">
        <v>21</v>
      </c>
      <c r="M74" s="157">
        <f t="shared" ref="M74:M79" si="10">G74*(1+L74/100)</f>
        <v>0</v>
      </c>
      <c r="N74" s="156">
        <v>0</v>
      </c>
      <c r="O74" s="156">
        <f t="shared" ref="O74:O79" si="11">ROUND(E74*N74,2)</f>
        <v>0</v>
      </c>
      <c r="P74" s="156">
        <v>0</v>
      </c>
      <c r="Q74" s="156">
        <f t="shared" ref="Q74:Q79" si="12">ROUND(E74*P74,2)</f>
        <v>0</v>
      </c>
      <c r="R74" s="157"/>
      <c r="S74" s="157" t="s">
        <v>237</v>
      </c>
      <c r="T74" s="157" t="s">
        <v>238</v>
      </c>
      <c r="U74" s="157">
        <v>0</v>
      </c>
      <c r="V74" s="157">
        <f t="shared" ref="V74:V79" si="13">ROUND(E74*U74,2)</f>
        <v>0</v>
      </c>
      <c r="W74" s="157"/>
      <c r="X74" s="157" t="s">
        <v>200</v>
      </c>
      <c r="Y74" s="157" t="s">
        <v>201</v>
      </c>
      <c r="Z74" s="147"/>
      <c r="AA74" s="147"/>
      <c r="AB74" s="147"/>
      <c r="AC74" s="147"/>
      <c r="AD74" s="147"/>
      <c r="AE74" s="147"/>
      <c r="AF74" s="147"/>
      <c r="AG74" s="147" t="s">
        <v>202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32</v>
      </c>
      <c r="B75" s="182" t="s">
        <v>702</v>
      </c>
      <c r="C75" s="192" t="s">
        <v>643</v>
      </c>
      <c r="D75" s="183" t="s">
        <v>641</v>
      </c>
      <c r="E75" s="184">
        <v>1</v>
      </c>
      <c r="F75" s="185"/>
      <c r="G75" s="186">
        <f t="shared" si="7"/>
        <v>0</v>
      </c>
      <c r="H75" s="158"/>
      <c r="I75" s="157">
        <f t="shared" si="8"/>
        <v>0</v>
      </c>
      <c r="J75" s="158"/>
      <c r="K75" s="157">
        <f t="shared" si="9"/>
        <v>0</v>
      </c>
      <c r="L75" s="157">
        <v>21</v>
      </c>
      <c r="M75" s="157">
        <f t="shared" si="10"/>
        <v>0</v>
      </c>
      <c r="N75" s="156">
        <v>0</v>
      </c>
      <c r="O75" s="156">
        <f t="shared" si="11"/>
        <v>0</v>
      </c>
      <c r="P75" s="156">
        <v>0</v>
      </c>
      <c r="Q75" s="156">
        <f t="shared" si="12"/>
        <v>0</v>
      </c>
      <c r="R75" s="157"/>
      <c r="S75" s="157" t="s">
        <v>237</v>
      </c>
      <c r="T75" s="157" t="s">
        <v>238</v>
      </c>
      <c r="U75" s="157">
        <v>0</v>
      </c>
      <c r="V75" s="157">
        <f t="shared" si="13"/>
        <v>0</v>
      </c>
      <c r="W75" s="157"/>
      <c r="X75" s="157" t="s">
        <v>200</v>
      </c>
      <c r="Y75" s="157" t="s">
        <v>201</v>
      </c>
      <c r="Z75" s="147"/>
      <c r="AA75" s="147"/>
      <c r="AB75" s="147"/>
      <c r="AC75" s="147"/>
      <c r="AD75" s="147"/>
      <c r="AE75" s="147"/>
      <c r="AF75" s="147"/>
      <c r="AG75" s="147" t="s">
        <v>202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33</v>
      </c>
      <c r="B76" s="182" t="s">
        <v>703</v>
      </c>
      <c r="C76" s="192" t="s">
        <v>645</v>
      </c>
      <c r="D76" s="183" t="s">
        <v>641</v>
      </c>
      <c r="E76" s="184">
        <v>1</v>
      </c>
      <c r="F76" s="185"/>
      <c r="G76" s="186">
        <f t="shared" si="7"/>
        <v>0</v>
      </c>
      <c r="H76" s="158"/>
      <c r="I76" s="157">
        <f t="shared" si="8"/>
        <v>0</v>
      </c>
      <c r="J76" s="158"/>
      <c r="K76" s="157">
        <f t="shared" si="9"/>
        <v>0</v>
      </c>
      <c r="L76" s="157">
        <v>21</v>
      </c>
      <c r="M76" s="157">
        <f t="shared" si="10"/>
        <v>0</v>
      </c>
      <c r="N76" s="156">
        <v>0</v>
      </c>
      <c r="O76" s="156">
        <f t="shared" si="11"/>
        <v>0</v>
      </c>
      <c r="P76" s="156">
        <v>0</v>
      </c>
      <c r="Q76" s="156">
        <f t="shared" si="12"/>
        <v>0</v>
      </c>
      <c r="R76" s="157"/>
      <c r="S76" s="157" t="s">
        <v>237</v>
      </c>
      <c r="T76" s="157" t="s">
        <v>238</v>
      </c>
      <c r="U76" s="157">
        <v>0</v>
      </c>
      <c r="V76" s="157">
        <f t="shared" si="13"/>
        <v>0</v>
      </c>
      <c r="W76" s="157"/>
      <c r="X76" s="157" t="s">
        <v>200</v>
      </c>
      <c r="Y76" s="157" t="s">
        <v>201</v>
      </c>
      <c r="Z76" s="147"/>
      <c r="AA76" s="147"/>
      <c r="AB76" s="147"/>
      <c r="AC76" s="147"/>
      <c r="AD76" s="147"/>
      <c r="AE76" s="147"/>
      <c r="AF76" s="147"/>
      <c r="AG76" s="147" t="s">
        <v>202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34</v>
      </c>
      <c r="B77" s="182" t="s">
        <v>704</v>
      </c>
      <c r="C77" s="192" t="s">
        <v>705</v>
      </c>
      <c r="D77" s="183" t="s">
        <v>641</v>
      </c>
      <c r="E77" s="184">
        <v>1</v>
      </c>
      <c r="F77" s="185"/>
      <c r="G77" s="186">
        <f t="shared" si="7"/>
        <v>0</v>
      </c>
      <c r="H77" s="158"/>
      <c r="I77" s="157">
        <f t="shared" si="8"/>
        <v>0</v>
      </c>
      <c r="J77" s="158"/>
      <c r="K77" s="157">
        <f t="shared" si="9"/>
        <v>0</v>
      </c>
      <c r="L77" s="157">
        <v>21</v>
      </c>
      <c r="M77" s="157">
        <f t="shared" si="10"/>
        <v>0</v>
      </c>
      <c r="N77" s="156">
        <v>0</v>
      </c>
      <c r="O77" s="156">
        <f t="shared" si="11"/>
        <v>0</v>
      </c>
      <c r="P77" s="156">
        <v>0</v>
      </c>
      <c r="Q77" s="156">
        <f t="shared" si="12"/>
        <v>0</v>
      </c>
      <c r="R77" s="157"/>
      <c r="S77" s="157" t="s">
        <v>237</v>
      </c>
      <c r="T77" s="157" t="s">
        <v>238</v>
      </c>
      <c r="U77" s="157">
        <v>0</v>
      </c>
      <c r="V77" s="157">
        <f t="shared" si="13"/>
        <v>0</v>
      </c>
      <c r="W77" s="157"/>
      <c r="X77" s="157" t="s">
        <v>200</v>
      </c>
      <c r="Y77" s="157" t="s">
        <v>201</v>
      </c>
      <c r="Z77" s="147"/>
      <c r="AA77" s="147"/>
      <c r="AB77" s="147"/>
      <c r="AC77" s="147"/>
      <c r="AD77" s="147"/>
      <c r="AE77" s="147"/>
      <c r="AF77" s="147"/>
      <c r="AG77" s="147" t="s">
        <v>202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35</v>
      </c>
      <c r="B78" s="182" t="s">
        <v>706</v>
      </c>
      <c r="C78" s="192" t="s">
        <v>707</v>
      </c>
      <c r="D78" s="183" t="s">
        <v>641</v>
      </c>
      <c r="E78" s="184">
        <v>1</v>
      </c>
      <c r="F78" s="185"/>
      <c r="G78" s="186">
        <f t="shared" si="7"/>
        <v>0</v>
      </c>
      <c r="H78" s="158"/>
      <c r="I78" s="157">
        <f t="shared" si="8"/>
        <v>0</v>
      </c>
      <c r="J78" s="158"/>
      <c r="K78" s="157">
        <f t="shared" si="9"/>
        <v>0</v>
      </c>
      <c r="L78" s="157">
        <v>21</v>
      </c>
      <c r="M78" s="157">
        <f t="shared" si="10"/>
        <v>0</v>
      </c>
      <c r="N78" s="156">
        <v>0</v>
      </c>
      <c r="O78" s="156">
        <f t="shared" si="11"/>
        <v>0</v>
      </c>
      <c r="P78" s="156">
        <v>0</v>
      </c>
      <c r="Q78" s="156">
        <f t="shared" si="12"/>
        <v>0</v>
      </c>
      <c r="R78" s="157"/>
      <c r="S78" s="157" t="s">
        <v>237</v>
      </c>
      <c r="T78" s="157" t="s">
        <v>238</v>
      </c>
      <c r="U78" s="157">
        <v>0</v>
      </c>
      <c r="V78" s="157">
        <f t="shared" si="13"/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202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36</v>
      </c>
      <c r="B79" s="174" t="s">
        <v>708</v>
      </c>
      <c r="C79" s="188" t="s">
        <v>709</v>
      </c>
      <c r="D79" s="175" t="s">
        <v>641</v>
      </c>
      <c r="E79" s="176">
        <v>1</v>
      </c>
      <c r="F79" s="177"/>
      <c r="G79" s="178">
        <f t="shared" si="7"/>
        <v>0</v>
      </c>
      <c r="H79" s="158"/>
      <c r="I79" s="157">
        <f t="shared" si="8"/>
        <v>0</v>
      </c>
      <c r="J79" s="158"/>
      <c r="K79" s="157">
        <f t="shared" si="9"/>
        <v>0</v>
      </c>
      <c r="L79" s="157">
        <v>21</v>
      </c>
      <c r="M79" s="157">
        <f t="shared" si="10"/>
        <v>0</v>
      </c>
      <c r="N79" s="156">
        <v>0</v>
      </c>
      <c r="O79" s="156">
        <f t="shared" si="11"/>
        <v>0</v>
      </c>
      <c r="P79" s="156">
        <v>0</v>
      </c>
      <c r="Q79" s="156">
        <f t="shared" si="12"/>
        <v>0</v>
      </c>
      <c r="R79" s="157"/>
      <c r="S79" s="157" t="s">
        <v>237</v>
      </c>
      <c r="T79" s="157" t="s">
        <v>238</v>
      </c>
      <c r="U79" s="157">
        <v>0</v>
      </c>
      <c r="V79" s="157">
        <f t="shared" si="13"/>
        <v>0</v>
      </c>
      <c r="W79" s="157"/>
      <c r="X79" s="157" t="s">
        <v>200</v>
      </c>
      <c r="Y79" s="157" t="s">
        <v>201</v>
      </c>
      <c r="Z79" s="147"/>
      <c r="AA79" s="147"/>
      <c r="AB79" s="147"/>
      <c r="AC79" s="147"/>
      <c r="AD79" s="147"/>
      <c r="AE79" s="147"/>
      <c r="AF79" s="147"/>
      <c r="AG79" s="147" t="s">
        <v>202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3"/>
      <c r="B80" s="4"/>
      <c r="C80" s="193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180</v>
      </c>
    </row>
    <row r="81" spans="1:33" x14ac:dyDescent="0.2">
      <c r="A81" s="150"/>
      <c r="B81" s="151" t="s">
        <v>31</v>
      </c>
      <c r="C81" s="194"/>
      <c r="D81" s="152"/>
      <c r="E81" s="153"/>
      <c r="F81" s="153"/>
      <c r="G81" s="172">
        <f>G8+G12+G42+G46+G52+G56+G73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555</v>
      </c>
    </row>
    <row r="82" spans="1:33" x14ac:dyDescent="0.2">
      <c r="A82" s="3"/>
      <c r="B82" s="4"/>
      <c r="C82" s="19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3"/>
      <c r="B83" s="4"/>
      <c r="C83" s="193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93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C85" s="195"/>
      <c r="D85" s="10"/>
      <c r="AG85" t="s">
        <v>557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</sheetData>
  <sheetProtection algorithmName="SHA-512" hashValue="avbvzbCr1iFNYQ6q8bMDvz2I/ibxYeOgzQ4do4xl1oHQNLNx5cM71EmQAav43E3toPF2QH45YD6K4PQw5r5Q4A==" saltValue="0BlloO3guMNrRM4swA+0LQ==" spinCount="100000" sheet="1" formatRows="0"/>
  <mergeCells count="29">
    <mergeCell ref="C20:G20"/>
    <mergeCell ref="C21:G21"/>
    <mergeCell ref="C35:K35"/>
    <mergeCell ref="C36:K36"/>
    <mergeCell ref="C37:K37"/>
    <mergeCell ref="C22:G22"/>
    <mergeCell ref="C30:G30"/>
    <mergeCell ref="C31:G31"/>
    <mergeCell ref="C23:G23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4:G14"/>
    <mergeCell ref="C58:G58"/>
    <mergeCell ref="C60:G60"/>
    <mergeCell ref="C24:G24"/>
    <mergeCell ref="C25:G25"/>
    <mergeCell ref="C26:G26"/>
    <mergeCell ref="C27:G27"/>
    <mergeCell ref="C28:G28"/>
    <mergeCell ref="C29:G29"/>
    <mergeCell ref="C38:K38"/>
    <mergeCell ref="C39:K39"/>
  </mergeCells>
  <pageMargins left="0.59055118110236227" right="0.19685039370078741" top="0.78740157480314965" bottom="0.78740157480314965" header="0.31496062992125984" footer="0.31496062992125984"/>
  <pageSetup orientation="portrait" r:id="rId1"/>
  <headerFooter alignWithMargins="0"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2"/>
  <sheetViews>
    <sheetView zoomScaleNormal="100" workbookViewId="0">
      <pane xSplit="1" topLeftCell="B1" activePane="topRight" state="frozen"/>
      <selection activeCell="A8" sqref="A8"/>
      <selection pane="topRight" activeCell="F6" sqref="F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169</v>
      </c>
    </row>
    <row r="2" spans="1:60" ht="24.95" customHeight="1" x14ac:dyDescent="0.2">
      <c r="A2" s="140" t="s">
        <v>8</v>
      </c>
      <c r="B2" s="48" t="s">
        <v>42</v>
      </c>
      <c r="C2" s="270" t="s">
        <v>43</v>
      </c>
      <c r="D2" s="271"/>
      <c r="E2" s="271"/>
      <c r="F2" s="271"/>
      <c r="G2" s="272"/>
      <c r="AG2" t="s">
        <v>170</v>
      </c>
    </row>
    <row r="3" spans="1:60" ht="24.95" customHeight="1" x14ac:dyDescent="0.2">
      <c r="A3" s="140" t="s">
        <v>9</v>
      </c>
      <c r="B3" s="48" t="s">
        <v>66</v>
      </c>
      <c r="C3" s="270" t="s">
        <v>67</v>
      </c>
      <c r="D3" s="271"/>
      <c r="E3" s="271"/>
      <c r="F3" s="271"/>
      <c r="G3" s="272"/>
      <c r="AC3" s="121" t="s">
        <v>170</v>
      </c>
      <c r="AG3" t="s">
        <v>171</v>
      </c>
    </row>
    <row r="4" spans="1:60" ht="24.95" customHeight="1" x14ac:dyDescent="0.2">
      <c r="A4" s="141" t="s">
        <v>10</v>
      </c>
      <c r="B4" s="142" t="s">
        <v>59</v>
      </c>
      <c r="C4" s="273" t="s">
        <v>68</v>
      </c>
      <c r="D4" s="274"/>
      <c r="E4" s="274"/>
      <c r="F4" s="274"/>
      <c r="G4" s="275"/>
      <c r="AG4" t="s">
        <v>172</v>
      </c>
    </row>
    <row r="5" spans="1:60" x14ac:dyDescent="0.2">
      <c r="D5" s="10"/>
    </row>
    <row r="6" spans="1:60" ht="38.25" x14ac:dyDescent="0.2">
      <c r="A6" s="143" t="s">
        <v>173</v>
      </c>
      <c r="B6" s="145" t="s">
        <v>174</v>
      </c>
      <c r="C6" s="145" t="s">
        <v>175</v>
      </c>
      <c r="D6" s="144" t="s">
        <v>176</v>
      </c>
      <c r="E6" s="143" t="s">
        <v>177</v>
      </c>
      <c r="F6" s="204" t="s">
        <v>969</v>
      </c>
      <c r="G6" s="143" t="s">
        <v>31</v>
      </c>
      <c r="H6" s="146" t="s">
        <v>32</v>
      </c>
      <c r="I6" s="146" t="s">
        <v>178</v>
      </c>
      <c r="J6" s="146" t="s">
        <v>33</v>
      </c>
      <c r="K6" s="146" t="s">
        <v>179</v>
      </c>
      <c r="L6" s="146" t="s">
        <v>180</v>
      </c>
      <c r="M6" s="146" t="s">
        <v>181</v>
      </c>
      <c r="N6" s="146" t="s">
        <v>182</v>
      </c>
      <c r="O6" s="146" t="s">
        <v>183</v>
      </c>
      <c r="P6" s="146" t="s">
        <v>184</v>
      </c>
      <c r="Q6" s="146" t="s">
        <v>185</v>
      </c>
      <c r="R6" s="146" t="s">
        <v>186</v>
      </c>
      <c r="S6" s="146" t="s">
        <v>187</v>
      </c>
      <c r="T6" s="146" t="s">
        <v>188</v>
      </c>
      <c r="U6" s="146" t="s">
        <v>189</v>
      </c>
      <c r="V6" s="146" t="s">
        <v>190</v>
      </c>
      <c r="W6" s="146" t="s">
        <v>191</v>
      </c>
      <c r="X6" s="146" t="s">
        <v>192</v>
      </c>
      <c r="Y6" s="146" t="s">
        <v>193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194</v>
      </c>
      <c r="B8" s="167" t="s">
        <v>151</v>
      </c>
      <c r="C8" s="187" t="s">
        <v>109</v>
      </c>
      <c r="D8" s="168"/>
      <c r="E8" s="169"/>
      <c r="F8" s="170"/>
      <c r="G8" s="171">
        <f>SUMIF(AG9:AG26,"&lt;&gt;NOR",G9:G26)</f>
        <v>0</v>
      </c>
      <c r="H8" s="165"/>
      <c r="I8" s="165">
        <f>SUM(I9:I26)</f>
        <v>0</v>
      </c>
      <c r="J8" s="165"/>
      <c r="K8" s="165">
        <f>SUM(K9:K26)</f>
        <v>0</v>
      </c>
      <c r="L8" s="165"/>
      <c r="M8" s="165">
        <f>SUM(M9:M26)</f>
        <v>0</v>
      </c>
      <c r="N8" s="164"/>
      <c r="O8" s="164">
        <f>SUM(O9:O26)</f>
        <v>0</v>
      </c>
      <c r="P8" s="164"/>
      <c r="Q8" s="164">
        <f>SUM(Q9:Q26)</f>
        <v>0</v>
      </c>
      <c r="R8" s="165"/>
      <c r="S8" s="165"/>
      <c r="T8" s="165"/>
      <c r="U8" s="165"/>
      <c r="V8" s="165">
        <f>SUM(V9:V26)</f>
        <v>0</v>
      </c>
      <c r="W8" s="165"/>
      <c r="X8" s="165"/>
      <c r="Y8" s="165"/>
      <c r="AG8" t="s">
        <v>195</v>
      </c>
    </row>
    <row r="9" spans="1:60" ht="45" outlineLevel="1" x14ac:dyDescent="0.2">
      <c r="A9" s="181">
        <v>1</v>
      </c>
      <c r="B9" s="182" t="s">
        <v>59</v>
      </c>
      <c r="C9" s="192" t="s">
        <v>711</v>
      </c>
      <c r="D9" s="183" t="s">
        <v>198</v>
      </c>
      <c r="E9" s="184">
        <v>2.4</v>
      </c>
      <c r="F9" s="185"/>
      <c r="G9" s="186">
        <f t="shared" ref="G9:G15" si="0">ROUND(E9*F9,2)</f>
        <v>0</v>
      </c>
      <c r="H9" s="158"/>
      <c r="I9" s="157">
        <f t="shared" ref="I9:I15" si="1">ROUND(E9*H9,2)</f>
        <v>0</v>
      </c>
      <c r="J9" s="158"/>
      <c r="K9" s="157">
        <f t="shared" ref="K9:K15" si="2">ROUND(E9*J9,2)</f>
        <v>0</v>
      </c>
      <c r="L9" s="157">
        <v>21</v>
      </c>
      <c r="M9" s="157">
        <f t="shared" ref="M9:M15" si="3">G9*(1+L9/100)</f>
        <v>0</v>
      </c>
      <c r="N9" s="156">
        <v>0</v>
      </c>
      <c r="O9" s="156">
        <f t="shared" ref="O9:O15" si="4">ROUND(E9*N9,2)</f>
        <v>0</v>
      </c>
      <c r="P9" s="156">
        <v>0</v>
      </c>
      <c r="Q9" s="156">
        <f t="shared" ref="Q9:Q15" si="5">ROUND(E9*P9,2)</f>
        <v>0</v>
      </c>
      <c r="R9" s="157"/>
      <c r="S9" s="157" t="s">
        <v>237</v>
      </c>
      <c r="T9" s="157" t="s">
        <v>238</v>
      </c>
      <c r="U9" s="157">
        <v>0</v>
      </c>
      <c r="V9" s="157">
        <f t="shared" ref="V9:V15" si="6"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559</v>
      </c>
      <c r="C10" s="192" t="s">
        <v>712</v>
      </c>
      <c r="D10" s="183" t="s">
        <v>198</v>
      </c>
      <c r="E10" s="184">
        <v>2.4</v>
      </c>
      <c r="F10" s="185"/>
      <c r="G10" s="186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237</v>
      </c>
      <c r="T10" s="157" t="s">
        <v>238</v>
      </c>
      <c r="U10" s="157">
        <v>0</v>
      </c>
      <c r="V10" s="157">
        <f t="shared" si="6"/>
        <v>0</v>
      </c>
      <c r="W10" s="157"/>
      <c r="X10" s="157" t="s">
        <v>200</v>
      </c>
      <c r="Y10" s="157" t="s">
        <v>201</v>
      </c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5" outlineLevel="1" x14ac:dyDescent="0.2">
      <c r="A11" s="181">
        <v>3</v>
      </c>
      <c r="B11" s="182" t="s">
        <v>90</v>
      </c>
      <c r="C11" s="192" t="s">
        <v>713</v>
      </c>
      <c r="D11" s="183" t="s">
        <v>198</v>
      </c>
      <c r="E11" s="184">
        <v>3</v>
      </c>
      <c r="F11" s="185"/>
      <c r="G11" s="186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237</v>
      </c>
      <c r="T11" s="157" t="s">
        <v>238</v>
      </c>
      <c r="U11" s="157">
        <v>0</v>
      </c>
      <c r="V11" s="157">
        <f t="shared" si="6"/>
        <v>0</v>
      </c>
      <c r="W11" s="157"/>
      <c r="X11" s="157" t="s">
        <v>200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573</v>
      </c>
      <c r="C12" s="192" t="s">
        <v>714</v>
      </c>
      <c r="D12" s="183" t="s">
        <v>198</v>
      </c>
      <c r="E12" s="184">
        <v>3</v>
      </c>
      <c r="F12" s="185"/>
      <c r="G12" s="186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237</v>
      </c>
      <c r="T12" s="157" t="s">
        <v>238</v>
      </c>
      <c r="U12" s="157">
        <v>0</v>
      </c>
      <c r="V12" s="157">
        <f t="shared" si="6"/>
        <v>0</v>
      </c>
      <c r="W12" s="157"/>
      <c r="X12" s="157" t="s">
        <v>200</v>
      </c>
      <c r="Y12" s="157" t="s">
        <v>201</v>
      </c>
      <c r="Z12" s="147"/>
      <c r="AA12" s="147"/>
      <c r="AB12" s="147"/>
      <c r="AC12" s="147"/>
      <c r="AD12" s="147"/>
      <c r="AE12" s="147"/>
      <c r="AF12" s="147"/>
      <c r="AG12" s="147" t="s">
        <v>202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81">
        <v>5</v>
      </c>
      <c r="B13" s="182" t="s">
        <v>575</v>
      </c>
      <c r="C13" s="192" t="s">
        <v>715</v>
      </c>
      <c r="D13" s="183" t="s">
        <v>198</v>
      </c>
      <c r="E13" s="184">
        <v>1.2</v>
      </c>
      <c r="F13" s="185"/>
      <c r="G13" s="186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237</v>
      </c>
      <c r="T13" s="157" t="s">
        <v>238</v>
      </c>
      <c r="U13" s="157">
        <v>0</v>
      </c>
      <c r="V13" s="157">
        <f t="shared" si="6"/>
        <v>0</v>
      </c>
      <c r="W13" s="157"/>
      <c r="X13" s="157" t="s">
        <v>200</v>
      </c>
      <c r="Y13" s="157" t="s">
        <v>201</v>
      </c>
      <c r="Z13" s="147"/>
      <c r="AA13" s="147"/>
      <c r="AB13" s="147"/>
      <c r="AC13" s="147"/>
      <c r="AD13" s="147"/>
      <c r="AE13" s="147"/>
      <c r="AF13" s="147"/>
      <c r="AG13" s="147" t="s">
        <v>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81">
        <v>6</v>
      </c>
      <c r="B14" s="182" t="s">
        <v>579</v>
      </c>
      <c r="C14" s="192" t="s">
        <v>716</v>
      </c>
      <c r="D14" s="183" t="s">
        <v>198</v>
      </c>
      <c r="E14" s="184">
        <v>1.2</v>
      </c>
      <c r="F14" s="185"/>
      <c r="G14" s="186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237</v>
      </c>
      <c r="T14" s="157" t="s">
        <v>238</v>
      </c>
      <c r="U14" s="157">
        <v>0</v>
      </c>
      <c r="V14" s="157">
        <f t="shared" si="6"/>
        <v>0</v>
      </c>
      <c r="W14" s="157"/>
      <c r="X14" s="157" t="s">
        <v>200</v>
      </c>
      <c r="Y14" s="157" t="s">
        <v>201</v>
      </c>
      <c r="Z14" s="147"/>
      <c r="AA14" s="147"/>
      <c r="AB14" s="147"/>
      <c r="AC14" s="147"/>
      <c r="AD14" s="147"/>
      <c r="AE14" s="147"/>
      <c r="AF14" s="147"/>
      <c r="AG14" s="147" t="s">
        <v>202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45" outlineLevel="1" x14ac:dyDescent="0.2">
      <c r="A15" s="173">
        <v>7</v>
      </c>
      <c r="B15" s="174" t="s">
        <v>582</v>
      </c>
      <c r="C15" s="188" t="s">
        <v>717</v>
      </c>
      <c r="D15" s="175" t="s">
        <v>198</v>
      </c>
      <c r="E15" s="176">
        <v>6</v>
      </c>
      <c r="F15" s="177"/>
      <c r="G15" s="178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237</v>
      </c>
      <c r="T15" s="157" t="s">
        <v>238</v>
      </c>
      <c r="U15" s="157">
        <v>0</v>
      </c>
      <c r="V15" s="157">
        <f t="shared" si="6"/>
        <v>0</v>
      </c>
      <c r="W15" s="157"/>
      <c r="X15" s="157" t="s">
        <v>200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202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265" t="s">
        <v>718</v>
      </c>
      <c r="D16" s="266"/>
      <c r="E16" s="266"/>
      <c r="F16" s="266"/>
      <c r="G16" s="266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204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5" outlineLevel="1" x14ac:dyDescent="0.2">
      <c r="A17" s="173">
        <v>8</v>
      </c>
      <c r="B17" s="174" t="s">
        <v>584</v>
      </c>
      <c r="C17" s="188" t="s">
        <v>719</v>
      </c>
      <c r="D17" s="175" t="s">
        <v>198</v>
      </c>
      <c r="E17" s="176">
        <v>6.5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237</v>
      </c>
      <c r="T17" s="157" t="s">
        <v>238</v>
      </c>
      <c r="U17" s="157">
        <v>0</v>
      </c>
      <c r="V17" s="157">
        <f>ROUND(E17*U17,2)</f>
        <v>0</v>
      </c>
      <c r="W17" s="157"/>
      <c r="X17" s="157" t="s">
        <v>200</v>
      </c>
      <c r="Y17" s="157" t="s">
        <v>201</v>
      </c>
      <c r="Z17" s="147"/>
      <c r="AA17" s="147"/>
      <c r="AB17" s="147"/>
      <c r="AC17" s="147"/>
      <c r="AD17" s="147"/>
      <c r="AE17" s="147"/>
      <c r="AF17" s="147"/>
      <c r="AG17" s="147" t="s">
        <v>202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65" t="s">
        <v>718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204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45" outlineLevel="1" x14ac:dyDescent="0.2">
      <c r="A19" s="173">
        <v>9</v>
      </c>
      <c r="B19" s="174" t="s">
        <v>588</v>
      </c>
      <c r="C19" s="188" t="s">
        <v>720</v>
      </c>
      <c r="D19" s="175" t="s">
        <v>198</v>
      </c>
      <c r="E19" s="176">
        <v>1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237</v>
      </c>
      <c r="T19" s="157" t="s">
        <v>238</v>
      </c>
      <c r="U19" s="157">
        <v>0</v>
      </c>
      <c r="V19" s="157">
        <f>ROUND(E19*U19,2)</f>
        <v>0</v>
      </c>
      <c r="W19" s="157"/>
      <c r="X19" s="157" t="s">
        <v>200</v>
      </c>
      <c r="Y19" s="157" t="s">
        <v>201</v>
      </c>
      <c r="Z19" s="147"/>
      <c r="AA19" s="147"/>
      <c r="AB19" s="147"/>
      <c r="AC19" s="147"/>
      <c r="AD19" s="147"/>
      <c r="AE19" s="147"/>
      <c r="AF19" s="147"/>
      <c r="AG19" s="147" t="s">
        <v>202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65" t="s">
        <v>721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204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81">
        <v>10</v>
      </c>
      <c r="B21" s="182" t="s">
        <v>590</v>
      </c>
      <c r="C21" s="192" t="s">
        <v>712</v>
      </c>
      <c r="D21" s="183" t="s">
        <v>198</v>
      </c>
      <c r="E21" s="184">
        <v>1</v>
      </c>
      <c r="F21" s="185"/>
      <c r="G21" s="186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237</v>
      </c>
      <c r="T21" s="157" t="s">
        <v>238</v>
      </c>
      <c r="U21" s="157">
        <v>0</v>
      </c>
      <c r="V21" s="157">
        <f>ROUND(E21*U21,2)</f>
        <v>0</v>
      </c>
      <c r="W21" s="157"/>
      <c r="X21" s="157" t="s">
        <v>200</v>
      </c>
      <c r="Y21" s="157" t="s">
        <v>201</v>
      </c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73">
        <v>11</v>
      </c>
      <c r="B22" s="174" t="s">
        <v>592</v>
      </c>
      <c r="C22" s="188" t="s">
        <v>722</v>
      </c>
      <c r="D22" s="175" t="s">
        <v>198</v>
      </c>
      <c r="E22" s="176">
        <v>7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237</v>
      </c>
      <c r="T22" s="157" t="s">
        <v>238</v>
      </c>
      <c r="U22" s="157">
        <v>0</v>
      </c>
      <c r="V22" s="157">
        <f>ROUND(E22*U22,2)</f>
        <v>0</v>
      </c>
      <c r="W22" s="157"/>
      <c r="X22" s="157" t="s">
        <v>200</v>
      </c>
      <c r="Y22" s="157" t="s">
        <v>201</v>
      </c>
      <c r="Z22" s="147"/>
      <c r="AA22" s="147"/>
      <c r="AB22" s="147"/>
      <c r="AC22" s="147"/>
      <c r="AD22" s="147"/>
      <c r="AE22" s="147"/>
      <c r="AF22" s="147"/>
      <c r="AG22" s="147" t="s">
        <v>202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5" t="s">
        <v>721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204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5" outlineLevel="1" x14ac:dyDescent="0.2">
      <c r="A24" s="173">
        <v>12</v>
      </c>
      <c r="B24" s="174" t="s">
        <v>594</v>
      </c>
      <c r="C24" s="188" t="s">
        <v>723</v>
      </c>
      <c r="D24" s="175" t="s">
        <v>198</v>
      </c>
      <c r="E24" s="176">
        <v>8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237</v>
      </c>
      <c r="T24" s="157" t="s">
        <v>238</v>
      </c>
      <c r="U24" s="157">
        <v>0</v>
      </c>
      <c r="V24" s="157">
        <f>ROUND(E24*U24,2)</f>
        <v>0</v>
      </c>
      <c r="W24" s="157"/>
      <c r="X24" s="157" t="s">
        <v>200</v>
      </c>
      <c r="Y24" s="157" t="s">
        <v>201</v>
      </c>
      <c r="Z24" s="147"/>
      <c r="AA24" s="147"/>
      <c r="AB24" s="147"/>
      <c r="AC24" s="147"/>
      <c r="AD24" s="147"/>
      <c r="AE24" s="147"/>
      <c r="AF24" s="147"/>
      <c r="AG24" s="147" t="s">
        <v>202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265" t="s">
        <v>721</v>
      </c>
      <c r="D25" s="266"/>
      <c r="E25" s="266"/>
      <c r="F25" s="266"/>
      <c r="G25" s="266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204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13</v>
      </c>
      <c r="B26" s="182" t="s">
        <v>596</v>
      </c>
      <c r="C26" s="192" t="s">
        <v>716</v>
      </c>
      <c r="D26" s="183" t="s">
        <v>198</v>
      </c>
      <c r="E26" s="184">
        <v>27.5</v>
      </c>
      <c r="F26" s="185"/>
      <c r="G26" s="186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237</v>
      </c>
      <c r="T26" s="157" t="s">
        <v>238</v>
      </c>
      <c r="U26" s="157">
        <v>0</v>
      </c>
      <c r="V26" s="157">
        <f>ROUND(E26*U26,2)</f>
        <v>0</v>
      </c>
      <c r="W26" s="157"/>
      <c r="X26" s="157" t="s">
        <v>200</v>
      </c>
      <c r="Y26" s="157" t="s">
        <v>201</v>
      </c>
      <c r="Z26" s="147"/>
      <c r="AA26" s="147"/>
      <c r="AB26" s="147"/>
      <c r="AC26" s="147"/>
      <c r="AD26" s="147"/>
      <c r="AE26" s="147"/>
      <c r="AF26" s="147"/>
      <c r="AG26" s="147" t="s">
        <v>202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6" t="s">
        <v>194</v>
      </c>
      <c r="B27" s="167" t="s">
        <v>152</v>
      </c>
      <c r="C27" s="187" t="s">
        <v>111</v>
      </c>
      <c r="D27" s="168"/>
      <c r="E27" s="169"/>
      <c r="F27" s="170"/>
      <c r="G27" s="171">
        <f>SUMIF(AG28:AG29,"&lt;&gt;NOR",G28:G29)</f>
        <v>0</v>
      </c>
      <c r="H27" s="165"/>
      <c r="I27" s="165">
        <f>SUM(I28:I29)</f>
        <v>0</v>
      </c>
      <c r="J27" s="165"/>
      <c r="K27" s="165">
        <f>SUM(K28:K29)</f>
        <v>0</v>
      </c>
      <c r="L27" s="165"/>
      <c r="M27" s="165">
        <f>SUM(M28:M29)</f>
        <v>0</v>
      </c>
      <c r="N27" s="164"/>
      <c r="O27" s="164">
        <f>SUM(O28:O29)</f>
        <v>0</v>
      </c>
      <c r="P27" s="164"/>
      <c r="Q27" s="164">
        <f>SUM(Q28:Q29)</f>
        <v>0</v>
      </c>
      <c r="R27" s="165"/>
      <c r="S27" s="165"/>
      <c r="T27" s="165"/>
      <c r="U27" s="165"/>
      <c r="V27" s="165">
        <f>SUM(V28:V29)</f>
        <v>0</v>
      </c>
      <c r="W27" s="165"/>
      <c r="X27" s="165"/>
      <c r="Y27" s="165"/>
      <c r="AG27" t="s">
        <v>195</v>
      </c>
    </row>
    <row r="28" spans="1:60" ht="22.5" outlineLevel="1" x14ac:dyDescent="0.2">
      <c r="A28" s="181">
        <v>14</v>
      </c>
      <c r="B28" s="182" t="s">
        <v>600</v>
      </c>
      <c r="C28" s="192" t="s">
        <v>724</v>
      </c>
      <c r="D28" s="183" t="s">
        <v>236</v>
      </c>
      <c r="E28" s="184">
        <v>12</v>
      </c>
      <c r="F28" s="185"/>
      <c r="G28" s="186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237</v>
      </c>
      <c r="T28" s="157" t="s">
        <v>238</v>
      </c>
      <c r="U28" s="157">
        <v>0</v>
      </c>
      <c r="V28" s="157">
        <f>ROUND(E28*U28,2)</f>
        <v>0</v>
      </c>
      <c r="W28" s="157"/>
      <c r="X28" s="157" t="s">
        <v>200</v>
      </c>
      <c r="Y28" s="157" t="s">
        <v>201</v>
      </c>
      <c r="Z28" s="147"/>
      <c r="AA28" s="147"/>
      <c r="AB28" s="147"/>
      <c r="AC28" s="147"/>
      <c r="AD28" s="147"/>
      <c r="AE28" s="147"/>
      <c r="AF28" s="147"/>
      <c r="AG28" s="147" t="s">
        <v>202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15</v>
      </c>
      <c r="B29" s="182" t="s">
        <v>606</v>
      </c>
      <c r="C29" s="192" t="s">
        <v>725</v>
      </c>
      <c r="D29" s="183" t="s">
        <v>236</v>
      </c>
      <c r="E29" s="184">
        <v>12</v>
      </c>
      <c r="F29" s="185"/>
      <c r="G29" s="186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237</v>
      </c>
      <c r="T29" s="157" t="s">
        <v>238</v>
      </c>
      <c r="U29" s="157">
        <v>0</v>
      </c>
      <c r="V29" s="157">
        <f>ROUND(E29*U29,2)</f>
        <v>0</v>
      </c>
      <c r="W29" s="157"/>
      <c r="X29" s="157" t="s">
        <v>200</v>
      </c>
      <c r="Y29" s="157" t="s">
        <v>201</v>
      </c>
      <c r="Z29" s="147"/>
      <c r="AA29" s="147"/>
      <c r="AB29" s="147"/>
      <c r="AC29" s="147"/>
      <c r="AD29" s="147"/>
      <c r="AE29" s="147"/>
      <c r="AF29" s="147"/>
      <c r="AG29" s="147" t="s">
        <v>202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6" t="s">
        <v>194</v>
      </c>
      <c r="B30" s="167" t="s">
        <v>153</v>
      </c>
      <c r="C30" s="187" t="s">
        <v>154</v>
      </c>
      <c r="D30" s="168"/>
      <c r="E30" s="169"/>
      <c r="F30" s="170"/>
      <c r="G30" s="171">
        <f>SUMIF(AG31:AG31,"&lt;&gt;NOR",G31:G31)</f>
        <v>0</v>
      </c>
      <c r="H30" s="165"/>
      <c r="I30" s="165">
        <f>SUM(I31:I31)</f>
        <v>0</v>
      </c>
      <c r="J30" s="165"/>
      <c r="K30" s="165">
        <f>SUM(K31:K31)</f>
        <v>0</v>
      </c>
      <c r="L30" s="165"/>
      <c r="M30" s="165">
        <f>SUM(M31:M31)</f>
        <v>0</v>
      </c>
      <c r="N30" s="164"/>
      <c r="O30" s="164">
        <f>SUM(O31:O31)</f>
        <v>0</v>
      </c>
      <c r="P30" s="164"/>
      <c r="Q30" s="164">
        <f>SUM(Q31:Q31)</f>
        <v>0</v>
      </c>
      <c r="R30" s="165"/>
      <c r="S30" s="165"/>
      <c r="T30" s="165"/>
      <c r="U30" s="165"/>
      <c r="V30" s="165">
        <f>SUM(V31:V31)</f>
        <v>0</v>
      </c>
      <c r="W30" s="165"/>
      <c r="X30" s="165"/>
      <c r="Y30" s="165"/>
      <c r="AG30" t="s">
        <v>195</v>
      </c>
    </row>
    <row r="31" spans="1:60" ht="33.75" outlineLevel="1" x14ac:dyDescent="0.2">
      <c r="A31" s="181">
        <v>16</v>
      </c>
      <c r="B31" s="182" t="s">
        <v>608</v>
      </c>
      <c r="C31" s="192" t="s">
        <v>726</v>
      </c>
      <c r="D31" s="183" t="s">
        <v>236</v>
      </c>
      <c r="E31" s="184">
        <v>2</v>
      </c>
      <c r="F31" s="185"/>
      <c r="G31" s="186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237</v>
      </c>
      <c r="T31" s="157" t="s">
        <v>238</v>
      </c>
      <c r="U31" s="157">
        <v>0</v>
      </c>
      <c r="V31" s="157">
        <f>ROUND(E31*U31,2)</f>
        <v>0</v>
      </c>
      <c r="W31" s="157"/>
      <c r="X31" s="157" t="s">
        <v>200</v>
      </c>
      <c r="Y31" s="157" t="s">
        <v>201</v>
      </c>
      <c r="Z31" s="147"/>
      <c r="AA31" s="147"/>
      <c r="AB31" s="147"/>
      <c r="AC31" s="147"/>
      <c r="AD31" s="147"/>
      <c r="AE31" s="147"/>
      <c r="AF31" s="147"/>
      <c r="AG31" s="147" t="s">
        <v>202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6" t="s">
        <v>194</v>
      </c>
      <c r="B32" s="167" t="s">
        <v>155</v>
      </c>
      <c r="C32" s="187" t="s">
        <v>117</v>
      </c>
      <c r="D32" s="168"/>
      <c r="E32" s="169"/>
      <c r="F32" s="170"/>
      <c r="G32" s="171">
        <f>SUMIF(AG33:AG72,"&lt;&gt;NOR",G33:G72)</f>
        <v>0</v>
      </c>
      <c r="H32" s="165"/>
      <c r="I32" s="165">
        <f>SUM(I33:I72)</f>
        <v>0</v>
      </c>
      <c r="J32" s="165"/>
      <c r="K32" s="165">
        <f>SUM(K33:K72)</f>
        <v>0</v>
      </c>
      <c r="L32" s="165"/>
      <c r="M32" s="165">
        <f>SUM(M33:M72)</f>
        <v>0</v>
      </c>
      <c r="N32" s="164"/>
      <c r="O32" s="164">
        <f>SUM(O33:O72)</f>
        <v>0</v>
      </c>
      <c r="P32" s="164"/>
      <c r="Q32" s="164">
        <f>SUM(Q33:Q72)</f>
        <v>0</v>
      </c>
      <c r="R32" s="165"/>
      <c r="S32" s="165"/>
      <c r="T32" s="165"/>
      <c r="U32" s="165"/>
      <c r="V32" s="165">
        <f>SUM(V33:V72)</f>
        <v>0</v>
      </c>
      <c r="W32" s="165"/>
      <c r="X32" s="165"/>
      <c r="Y32" s="165"/>
      <c r="AG32" t="s">
        <v>195</v>
      </c>
    </row>
    <row r="33" spans="1:60" outlineLevel="1" x14ac:dyDescent="0.2">
      <c r="A33" s="173">
        <v>17</v>
      </c>
      <c r="B33" s="174" t="s">
        <v>610</v>
      </c>
      <c r="C33" s="188" t="s">
        <v>727</v>
      </c>
      <c r="D33" s="175" t="s">
        <v>581</v>
      </c>
      <c r="E33" s="176">
        <v>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237</v>
      </c>
      <c r="T33" s="157" t="s">
        <v>238</v>
      </c>
      <c r="U33" s="157">
        <v>0</v>
      </c>
      <c r="V33" s="157">
        <f>ROUND(E33*U33,2)</f>
        <v>0</v>
      </c>
      <c r="W33" s="157"/>
      <c r="X33" s="157" t="s">
        <v>200</v>
      </c>
      <c r="Y33" s="157" t="s">
        <v>201</v>
      </c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78" t="s">
        <v>964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204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267" t="s">
        <v>728</v>
      </c>
      <c r="D35" s="268"/>
      <c r="E35" s="268"/>
      <c r="F35" s="268"/>
      <c r="G35" s="268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204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267" t="s">
        <v>729</v>
      </c>
      <c r="D36" s="268"/>
      <c r="E36" s="268"/>
      <c r="F36" s="268"/>
      <c r="G36" s="268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204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267" t="s">
        <v>730</v>
      </c>
      <c r="D37" s="268"/>
      <c r="E37" s="268"/>
      <c r="F37" s="268"/>
      <c r="G37" s="268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204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67" t="s">
        <v>731</v>
      </c>
      <c r="D38" s="268"/>
      <c r="E38" s="268"/>
      <c r="F38" s="268"/>
      <c r="G38" s="268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204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267" t="s">
        <v>732</v>
      </c>
      <c r="D39" s="268"/>
      <c r="E39" s="268"/>
      <c r="F39" s="268"/>
      <c r="G39" s="268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204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267" t="s">
        <v>733</v>
      </c>
      <c r="D40" s="268"/>
      <c r="E40" s="268"/>
      <c r="F40" s="268"/>
      <c r="G40" s="26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204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267" t="s">
        <v>734</v>
      </c>
      <c r="D41" s="268"/>
      <c r="E41" s="268"/>
      <c r="F41" s="268"/>
      <c r="G41" s="268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204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267" t="s">
        <v>735</v>
      </c>
      <c r="D42" s="268"/>
      <c r="E42" s="268"/>
      <c r="F42" s="268"/>
      <c r="G42" s="268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204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276" t="s">
        <v>960</v>
      </c>
      <c r="D43" s="268"/>
      <c r="E43" s="268"/>
      <c r="F43" s="268"/>
      <c r="G43" s="268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204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67" t="s">
        <v>669</v>
      </c>
      <c r="D44" s="268"/>
      <c r="E44" s="268"/>
      <c r="F44" s="268"/>
      <c r="G44" s="268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204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67" t="s">
        <v>670</v>
      </c>
      <c r="D45" s="268"/>
      <c r="E45" s="268"/>
      <c r="F45" s="268"/>
      <c r="G45" s="268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204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267" t="s">
        <v>671</v>
      </c>
      <c r="D46" s="268"/>
      <c r="E46" s="268"/>
      <c r="F46" s="268"/>
      <c r="G46" s="268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204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18</v>
      </c>
      <c r="B47" s="182" t="s">
        <v>613</v>
      </c>
      <c r="C47" s="192" t="s">
        <v>736</v>
      </c>
      <c r="D47" s="183" t="s">
        <v>581</v>
      </c>
      <c r="E47" s="184">
        <v>1</v>
      </c>
      <c r="F47" s="185"/>
      <c r="G47" s="186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237</v>
      </c>
      <c r="T47" s="157" t="s">
        <v>238</v>
      </c>
      <c r="U47" s="157">
        <v>0</v>
      </c>
      <c r="V47" s="157">
        <f>ROUND(E47*U47,2)</f>
        <v>0</v>
      </c>
      <c r="W47" s="157"/>
      <c r="X47" s="157" t="s">
        <v>200</v>
      </c>
      <c r="Y47" s="157" t="s">
        <v>201</v>
      </c>
      <c r="Z47" s="147"/>
      <c r="AA47" s="147"/>
      <c r="AB47" s="147"/>
      <c r="AC47" s="147"/>
      <c r="AD47" s="147"/>
      <c r="AE47" s="147"/>
      <c r="AF47" s="147"/>
      <c r="AG47" s="147" t="s">
        <v>202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19</v>
      </c>
      <c r="B48" s="174" t="s">
        <v>620</v>
      </c>
      <c r="C48" s="188" t="s">
        <v>727</v>
      </c>
      <c r="D48" s="175" t="s">
        <v>581</v>
      </c>
      <c r="E48" s="176">
        <v>1</v>
      </c>
      <c r="F48" s="177"/>
      <c r="G48" s="178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237</v>
      </c>
      <c r="T48" s="157" t="s">
        <v>238</v>
      </c>
      <c r="U48" s="157">
        <v>0</v>
      </c>
      <c r="V48" s="157">
        <f>ROUND(E48*U48,2)</f>
        <v>0</v>
      </c>
      <c r="W48" s="157"/>
      <c r="X48" s="157" t="s">
        <v>200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202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78" t="s">
        <v>964</v>
      </c>
      <c r="D49" s="266"/>
      <c r="E49" s="266"/>
      <c r="F49" s="266"/>
      <c r="G49" s="266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204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267" t="s">
        <v>737</v>
      </c>
      <c r="D50" s="268"/>
      <c r="E50" s="268"/>
      <c r="F50" s="268"/>
      <c r="G50" s="268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204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267" t="s">
        <v>729</v>
      </c>
      <c r="D51" s="268"/>
      <c r="E51" s="268"/>
      <c r="F51" s="268"/>
      <c r="G51" s="268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204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267" t="s">
        <v>738</v>
      </c>
      <c r="D52" s="268"/>
      <c r="E52" s="268"/>
      <c r="F52" s="268"/>
      <c r="G52" s="268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204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267" t="s">
        <v>739</v>
      </c>
      <c r="D53" s="268"/>
      <c r="E53" s="268"/>
      <c r="F53" s="268"/>
      <c r="G53" s="268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204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267" t="s">
        <v>732</v>
      </c>
      <c r="D54" s="268"/>
      <c r="E54" s="268"/>
      <c r="F54" s="268"/>
      <c r="G54" s="268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204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267" t="s">
        <v>733</v>
      </c>
      <c r="D55" s="268"/>
      <c r="E55" s="268"/>
      <c r="F55" s="268"/>
      <c r="G55" s="268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204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267" t="s">
        <v>734</v>
      </c>
      <c r="D56" s="268"/>
      <c r="E56" s="268"/>
      <c r="F56" s="268"/>
      <c r="G56" s="268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204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267" t="s">
        <v>735</v>
      </c>
      <c r="D57" s="268"/>
      <c r="E57" s="268"/>
      <c r="F57" s="268"/>
      <c r="G57" s="26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204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276" t="s">
        <v>961</v>
      </c>
      <c r="D58" s="268"/>
      <c r="E58" s="268"/>
      <c r="F58" s="268"/>
      <c r="G58" s="268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204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267" t="s">
        <v>669</v>
      </c>
      <c r="D59" s="268"/>
      <c r="E59" s="268"/>
      <c r="F59" s="268"/>
      <c r="G59" s="268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204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267" t="s">
        <v>670</v>
      </c>
      <c r="D60" s="268"/>
      <c r="E60" s="268"/>
      <c r="F60" s="268"/>
      <c r="G60" s="268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204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">
      <c r="A61" s="154"/>
      <c r="B61" s="155"/>
      <c r="C61" s="267" t="s">
        <v>671</v>
      </c>
      <c r="D61" s="268"/>
      <c r="E61" s="268"/>
      <c r="F61" s="268"/>
      <c r="G61" s="268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204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200"/>
      <c r="D62" s="201"/>
      <c r="E62" s="201"/>
      <c r="F62" s="201"/>
      <c r="G62" s="201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3" x14ac:dyDescent="0.2">
      <c r="A63" s="154"/>
      <c r="B63" s="155"/>
      <c r="C63" s="199" t="s">
        <v>962</v>
      </c>
      <c r="D63" s="201"/>
      <c r="E63" s="201"/>
      <c r="F63" s="201"/>
      <c r="G63" s="201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47"/>
      <c r="D64" s="198"/>
      <c r="E64" s="198"/>
      <c r="F64" s="198"/>
      <c r="G64" s="147"/>
      <c r="H64" s="147"/>
      <c r="I64" s="147"/>
      <c r="J64" s="147"/>
      <c r="K64" s="14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6" t="s">
        <v>83</v>
      </c>
      <c r="D65" s="197"/>
      <c r="E65" s="197"/>
      <c r="F65" s="198"/>
      <c r="G65" s="147"/>
      <c r="H65" s="147"/>
      <c r="I65" s="147"/>
      <c r="J65" s="147"/>
      <c r="K65" s="14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4" customHeight="1" outlineLevel="3" x14ac:dyDescent="0.2">
      <c r="A66" s="154"/>
      <c r="B66" s="155"/>
      <c r="C66" s="277" t="s">
        <v>84</v>
      </c>
      <c r="D66" s="277"/>
      <c r="E66" s="277"/>
      <c r="F66" s="277"/>
      <c r="G66" s="277"/>
      <c r="H66" s="277"/>
      <c r="I66" s="277"/>
      <c r="J66" s="277"/>
      <c r="K66" s="27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277" t="s">
        <v>85</v>
      </c>
      <c r="D67" s="277"/>
      <c r="E67" s="277"/>
      <c r="F67" s="277"/>
      <c r="G67" s="277"/>
      <c r="H67" s="277"/>
      <c r="I67" s="277"/>
      <c r="J67" s="277"/>
      <c r="K67" s="27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277" t="s">
        <v>81</v>
      </c>
      <c r="D68" s="277"/>
      <c r="E68" s="277"/>
      <c r="F68" s="277"/>
      <c r="G68" s="277"/>
      <c r="H68" s="277"/>
      <c r="I68" s="277"/>
      <c r="J68" s="277"/>
      <c r="K68" s="27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12.75" customHeight="1" outlineLevel="3" x14ac:dyDescent="0.2">
      <c r="A69" s="154"/>
      <c r="B69" s="155"/>
      <c r="C69" s="200"/>
      <c r="D69" s="201"/>
      <c r="E69" s="201"/>
      <c r="F69" s="201"/>
      <c r="G69" s="201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12.75" customHeight="1" outlineLevel="1" x14ac:dyDescent="0.2">
      <c r="A70" s="181">
        <v>20</v>
      </c>
      <c r="B70" s="182" t="s">
        <v>622</v>
      </c>
      <c r="C70" s="192" t="s">
        <v>736</v>
      </c>
      <c r="D70" s="183" t="s">
        <v>581</v>
      </c>
      <c r="E70" s="184">
        <v>1</v>
      </c>
      <c r="F70" s="185"/>
      <c r="G70" s="186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7"/>
      <c r="S70" s="157" t="s">
        <v>237</v>
      </c>
      <c r="T70" s="157" t="s">
        <v>238</v>
      </c>
      <c r="U70" s="157">
        <v>0</v>
      </c>
      <c r="V70" s="157">
        <f>ROUND(E70*U70,2)</f>
        <v>0</v>
      </c>
      <c r="W70" s="157"/>
      <c r="X70" s="157" t="s">
        <v>200</v>
      </c>
      <c r="Y70" s="157" t="s">
        <v>201</v>
      </c>
      <c r="Z70" s="147"/>
      <c r="AA70" s="147"/>
      <c r="AB70" s="147"/>
      <c r="AC70" s="147"/>
      <c r="AD70" s="147"/>
      <c r="AE70" s="147"/>
      <c r="AF70" s="147"/>
      <c r="AG70" s="147" t="s">
        <v>202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12.75" customHeight="1" outlineLevel="1" x14ac:dyDescent="0.2">
      <c r="A71" s="181">
        <v>21</v>
      </c>
      <c r="B71" s="182" t="s">
        <v>625</v>
      </c>
      <c r="C71" s="192" t="s">
        <v>740</v>
      </c>
      <c r="D71" s="183" t="s">
        <v>581</v>
      </c>
      <c r="E71" s="184">
        <v>2</v>
      </c>
      <c r="F71" s="185"/>
      <c r="G71" s="186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237</v>
      </c>
      <c r="T71" s="157" t="s">
        <v>238</v>
      </c>
      <c r="U71" s="157">
        <v>0</v>
      </c>
      <c r="V71" s="157">
        <f>ROUND(E71*U71,2)</f>
        <v>0</v>
      </c>
      <c r="W71" s="157"/>
      <c r="X71" s="157" t="s">
        <v>200</v>
      </c>
      <c r="Y71" s="157" t="s">
        <v>201</v>
      </c>
      <c r="Z71" s="147"/>
      <c r="AA71" s="147"/>
      <c r="AB71" s="147"/>
      <c r="AC71" s="147"/>
      <c r="AD71" s="147"/>
      <c r="AE71" s="147"/>
      <c r="AF71" s="147"/>
      <c r="AG71" s="147" t="s">
        <v>202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12.75" customHeight="1" outlineLevel="1" x14ac:dyDescent="0.2">
      <c r="A72" s="181">
        <v>22</v>
      </c>
      <c r="B72" s="182" t="s">
        <v>639</v>
      </c>
      <c r="C72" s="192" t="s">
        <v>741</v>
      </c>
      <c r="D72" s="183" t="s">
        <v>581</v>
      </c>
      <c r="E72" s="184">
        <v>2</v>
      </c>
      <c r="F72" s="185"/>
      <c r="G72" s="186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237</v>
      </c>
      <c r="T72" s="157" t="s">
        <v>238</v>
      </c>
      <c r="U72" s="157">
        <v>0</v>
      </c>
      <c r="V72" s="157">
        <f>ROUND(E72*U72,2)</f>
        <v>0</v>
      </c>
      <c r="W72" s="157"/>
      <c r="X72" s="157" t="s">
        <v>200</v>
      </c>
      <c r="Y72" s="157" t="s">
        <v>201</v>
      </c>
      <c r="Z72" s="147"/>
      <c r="AA72" s="147"/>
      <c r="AB72" s="147"/>
      <c r="AC72" s="147"/>
      <c r="AD72" s="147"/>
      <c r="AE72" s="147"/>
      <c r="AF72" s="147"/>
      <c r="AG72" s="147" t="s">
        <v>202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6" t="s">
        <v>194</v>
      </c>
      <c r="B73" s="167" t="s">
        <v>156</v>
      </c>
      <c r="C73" s="187" t="s">
        <v>157</v>
      </c>
      <c r="D73" s="168"/>
      <c r="E73" s="169"/>
      <c r="F73" s="170"/>
      <c r="G73" s="171">
        <f>SUMIF(AG74:AG90,"&lt;&gt;NOR",G74:G90)</f>
        <v>0</v>
      </c>
      <c r="H73" s="165"/>
      <c r="I73" s="165">
        <f>SUM(I74:I90)</f>
        <v>0</v>
      </c>
      <c r="J73" s="165"/>
      <c r="K73" s="165">
        <f>SUM(K74:K90)</f>
        <v>0</v>
      </c>
      <c r="L73" s="165"/>
      <c r="M73" s="165">
        <f>SUM(M74:M90)</f>
        <v>0</v>
      </c>
      <c r="N73" s="164"/>
      <c r="O73" s="164">
        <f>SUM(O74:O90)</f>
        <v>0</v>
      </c>
      <c r="P73" s="164"/>
      <c r="Q73" s="164">
        <f>SUM(Q74:Q90)</f>
        <v>0</v>
      </c>
      <c r="R73" s="165"/>
      <c r="S73" s="165"/>
      <c r="T73" s="165"/>
      <c r="U73" s="165"/>
      <c r="V73" s="165">
        <f>SUM(V74:V90)</f>
        <v>0</v>
      </c>
      <c r="W73" s="165"/>
      <c r="X73" s="165"/>
      <c r="Y73" s="165"/>
      <c r="AG73" t="s">
        <v>195</v>
      </c>
    </row>
    <row r="74" spans="1:60" ht="33.75" outlineLevel="1" x14ac:dyDescent="0.2">
      <c r="A74" s="181">
        <v>23</v>
      </c>
      <c r="B74" s="182" t="s">
        <v>642</v>
      </c>
      <c r="C74" s="192" t="s">
        <v>742</v>
      </c>
      <c r="D74" s="183" t="s">
        <v>581</v>
      </c>
      <c r="E74" s="184">
        <v>1</v>
      </c>
      <c r="F74" s="185"/>
      <c r="G74" s="186">
        <f t="shared" ref="G74:G90" si="7">ROUND(E74*F74,2)</f>
        <v>0</v>
      </c>
      <c r="H74" s="158"/>
      <c r="I74" s="157">
        <f t="shared" ref="I74:I90" si="8">ROUND(E74*H74,2)</f>
        <v>0</v>
      </c>
      <c r="J74" s="158"/>
      <c r="K74" s="157">
        <f t="shared" ref="K74:K90" si="9">ROUND(E74*J74,2)</f>
        <v>0</v>
      </c>
      <c r="L74" s="157">
        <v>21</v>
      </c>
      <c r="M74" s="157">
        <f t="shared" ref="M74:M90" si="10">G74*(1+L74/100)</f>
        <v>0</v>
      </c>
      <c r="N74" s="156">
        <v>0</v>
      </c>
      <c r="O74" s="156">
        <f t="shared" ref="O74:O90" si="11">ROUND(E74*N74,2)</f>
        <v>0</v>
      </c>
      <c r="P74" s="156">
        <v>0</v>
      </c>
      <c r="Q74" s="156">
        <f t="shared" ref="Q74:Q90" si="12">ROUND(E74*P74,2)</f>
        <v>0</v>
      </c>
      <c r="R74" s="157"/>
      <c r="S74" s="157" t="s">
        <v>237</v>
      </c>
      <c r="T74" s="157" t="s">
        <v>238</v>
      </c>
      <c r="U74" s="157">
        <v>0</v>
      </c>
      <c r="V74" s="157">
        <f t="shared" ref="V74:V90" si="13">ROUND(E74*U74,2)</f>
        <v>0</v>
      </c>
      <c r="W74" s="157"/>
      <c r="X74" s="157" t="s">
        <v>200</v>
      </c>
      <c r="Y74" s="157" t="s">
        <v>201</v>
      </c>
      <c r="Z74" s="147"/>
      <c r="AA74" s="147"/>
      <c r="AB74" s="147"/>
      <c r="AC74" s="147"/>
      <c r="AD74" s="147"/>
      <c r="AE74" s="147"/>
      <c r="AF74" s="147"/>
      <c r="AG74" s="147" t="s">
        <v>202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33.75" outlineLevel="1" x14ac:dyDescent="0.2">
      <c r="A75" s="181">
        <v>24</v>
      </c>
      <c r="B75" s="182" t="s">
        <v>644</v>
      </c>
      <c r="C75" s="192" t="s">
        <v>743</v>
      </c>
      <c r="D75" s="183" t="s">
        <v>581</v>
      </c>
      <c r="E75" s="184">
        <v>1</v>
      </c>
      <c r="F75" s="185"/>
      <c r="G75" s="186">
        <f t="shared" si="7"/>
        <v>0</v>
      </c>
      <c r="H75" s="158"/>
      <c r="I75" s="157">
        <f t="shared" si="8"/>
        <v>0</v>
      </c>
      <c r="J75" s="158"/>
      <c r="K75" s="157">
        <f t="shared" si="9"/>
        <v>0</v>
      </c>
      <c r="L75" s="157">
        <v>21</v>
      </c>
      <c r="M75" s="157">
        <f t="shared" si="10"/>
        <v>0</v>
      </c>
      <c r="N75" s="156">
        <v>0</v>
      </c>
      <c r="O75" s="156">
        <f t="shared" si="11"/>
        <v>0</v>
      </c>
      <c r="P75" s="156">
        <v>0</v>
      </c>
      <c r="Q75" s="156">
        <f t="shared" si="12"/>
        <v>0</v>
      </c>
      <c r="R75" s="157"/>
      <c r="S75" s="157" t="s">
        <v>237</v>
      </c>
      <c r="T75" s="157" t="s">
        <v>238</v>
      </c>
      <c r="U75" s="157">
        <v>0</v>
      </c>
      <c r="V75" s="157">
        <f t="shared" si="13"/>
        <v>0</v>
      </c>
      <c r="W75" s="157"/>
      <c r="X75" s="157" t="s">
        <v>200</v>
      </c>
      <c r="Y75" s="157" t="s">
        <v>201</v>
      </c>
      <c r="Z75" s="147"/>
      <c r="AA75" s="147"/>
      <c r="AB75" s="147"/>
      <c r="AC75" s="147"/>
      <c r="AD75" s="147"/>
      <c r="AE75" s="147"/>
      <c r="AF75" s="147"/>
      <c r="AG75" s="147" t="s">
        <v>202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12.75" customHeight="1" outlineLevel="1" x14ac:dyDescent="0.2">
      <c r="A76" s="181">
        <v>25</v>
      </c>
      <c r="B76" s="182" t="s">
        <v>646</v>
      </c>
      <c r="C76" s="192" t="s">
        <v>744</v>
      </c>
      <c r="D76" s="183" t="s">
        <v>581</v>
      </c>
      <c r="E76" s="184">
        <v>1</v>
      </c>
      <c r="F76" s="185"/>
      <c r="G76" s="186">
        <f t="shared" si="7"/>
        <v>0</v>
      </c>
      <c r="H76" s="158"/>
      <c r="I76" s="157">
        <f t="shared" si="8"/>
        <v>0</v>
      </c>
      <c r="J76" s="158"/>
      <c r="K76" s="157">
        <f t="shared" si="9"/>
        <v>0</v>
      </c>
      <c r="L76" s="157">
        <v>21</v>
      </c>
      <c r="M76" s="157">
        <f t="shared" si="10"/>
        <v>0</v>
      </c>
      <c r="N76" s="156">
        <v>0</v>
      </c>
      <c r="O76" s="156">
        <f t="shared" si="11"/>
        <v>0</v>
      </c>
      <c r="P76" s="156">
        <v>0</v>
      </c>
      <c r="Q76" s="156">
        <f t="shared" si="12"/>
        <v>0</v>
      </c>
      <c r="R76" s="157"/>
      <c r="S76" s="157" t="s">
        <v>237</v>
      </c>
      <c r="T76" s="157" t="s">
        <v>238</v>
      </c>
      <c r="U76" s="157">
        <v>0</v>
      </c>
      <c r="V76" s="157">
        <f t="shared" si="13"/>
        <v>0</v>
      </c>
      <c r="W76" s="157"/>
      <c r="X76" s="157" t="s">
        <v>200</v>
      </c>
      <c r="Y76" s="157" t="s">
        <v>201</v>
      </c>
      <c r="Z76" s="147"/>
      <c r="AA76" s="147"/>
      <c r="AB76" s="147"/>
      <c r="AC76" s="147"/>
      <c r="AD76" s="147"/>
      <c r="AE76" s="147"/>
      <c r="AF76" s="147"/>
      <c r="AG76" s="147" t="s">
        <v>202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12.75" customHeight="1" outlineLevel="1" x14ac:dyDescent="0.2">
      <c r="A77" s="181">
        <v>26</v>
      </c>
      <c r="B77" s="182" t="s">
        <v>648</v>
      </c>
      <c r="C77" s="192" t="s">
        <v>745</v>
      </c>
      <c r="D77" s="183" t="s">
        <v>581</v>
      </c>
      <c r="E77" s="184">
        <v>1</v>
      </c>
      <c r="F77" s="185"/>
      <c r="G77" s="186">
        <f t="shared" si="7"/>
        <v>0</v>
      </c>
      <c r="H77" s="158"/>
      <c r="I77" s="157">
        <f t="shared" si="8"/>
        <v>0</v>
      </c>
      <c r="J77" s="158"/>
      <c r="K77" s="157">
        <f t="shared" si="9"/>
        <v>0</v>
      </c>
      <c r="L77" s="157">
        <v>21</v>
      </c>
      <c r="M77" s="157">
        <f t="shared" si="10"/>
        <v>0</v>
      </c>
      <c r="N77" s="156">
        <v>0</v>
      </c>
      <c r="O77" s="156">
        <f t="shared" si="11"/>
        <v>0</v>
      </c>
      <c r="P77" s="156">
        <v>0</v>
      </c>
      <c r="Q77" s="156">
        <f t="shared" si="12"/>
        <v>0</v>
      </c>
      <c r="R77" s="157"/>
      <c r="S77" s="157" t="s">
        <v>237</v>
      </c>
      <c r="T77" s="157" t="s">
        <v>238</v>
      </c>
      <c r="U77" s="157">
        <v>0</v>
      </c>
      <c r="V77" s="157">
        <f t="shared" si="13"/>
        <v>0</v>
      </c>
      <c r="W77" s="157"/>
      <c r="X77" s="157" t="s">
        <v>200</v>
      </c>
      <c r="Y77" s="157" t="s">
        <v>201</v>
      </c>
      <c r="Z77" s="147"/>
      <c r="AA77" s="147"/>
      <c r="AB77" s="147"/>
      <c r="AC77" s="147"/>
      <c r="AD77" s="147"/>
      <c r="AE77" s="147"/>
      <c r="AF77" s="147"/>
      <c r="AG77" s="147" t="s">
        <v>202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12.75" customHeight="1" outlineLevel="1" x14ac:dyDescent="0.2">
      <c r="A78" s="181">
        <v>27</v>
      </c>
      <c r="B78" s="182" t="s">
        <v>88</v>
      </c>
      <c r="C78" s="192" t="s">
        <v>746</v>
      </c>
      <c r="D78" s="183" t="s">
        <v>581</v>
      </c>
      <c r="E78" s="184">
        <v>1</v>
      </c>
      <c r="F78" s="185"/>
      <c r="G78" s="186">
        <f t="shared" si="7"/>
        <v>0</v>
      </c>
      <c r="H78" s="158"/>
      <c r="I78" s="157">
        <f t="shared" si="8"/>
        <v>0</v>
      </c>
      <c r="J78" s="158"/>
      <c r="K78" s="157">
        <f t="shared" si="9"/>
        <v>0</v>
      </c>
      <c r="L78" s="157">
        <v>21</v>
      </c>
      <c r="M78" s="157">
        <f t="shared" si="10"/>
        <v>0</v>
      </c>
      <c r="N78" s="156">
        <v>0</v>
      </c>
      <c r="O78" s="156">
        <f t="shared" si="11"/>
        <v>0</v>
      </c>
      <c r="P78" s="156">
        <v>0</v>
      </c>
      <c r="Q78" s="156">
        <f t="shared" si="12"/>
        <v>0</v>
      </c>
      <c r="R78" s="157"/>
      <c r="S78" s="157" t="s">
        <v>237</v>
      </c>
      <c r="T78" s="157" t="s">
        <v>238</v>
      </c>
      <c r="U78" s="157">
        <v>0</v>
      </c>
      <c r="V78" s="157">
        <f t="shared" si="13"/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202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28</v>
      </c>
      <c r="B79" s="182" t="s">
        <v>651</v>
      </c>
      <c r="C79" s="192" t="s">
        <v>744</v>
      </c>
      <c r="D79" s="183" t="s">
        <v>581</v>
      </c>
      <c r="E79" s="184">
        <v>1</v>
      </c>
      <c r="F79" s="185"/>
      <c r="G79" s="186">
        <f t="shared" si="7"/>
        <v>0</v>
      </c>
      <c r="H79" s="158"/>
      <c r="I79" s="157">
        <f t="shared" si="8"/>
        <v>0</v>
      </c>
      <c r="J79" s="158"/>
      <c r="K79" s="157">
        <f t="shared" si="9"/>
        <v>0</v>
      </c>
      <c r="L79" s="157">
        <v>21</v>
      </c>
      <c r="M79" s="157">
        <f t="shared" si="10"/>
        <v>0</v>
      </c>
      <c r="N79" s="156">
        <v>0</v>
      </c>
      <c r="O79" s="156">
        <f t="shared" si="11"/>
        <v>0</v>
      </c>
      <c r="P79" s="156">
        <v>0</v>
      </c>
      <c r="Q79" s="156">
        <f t="shared" si="12"/>
        <v>0</v>
      </c>
      <c r="R79" s="157"/>
      <c r="S79" s="157" t="s">
        <v>237</v>
      </c>
      <c r="T79" s="157" t="s">
        <v>238</v>
      </c>
      <c r="U79" s="157">
        <v>0</v>
      </c>
      <c r="V79" s="157">
        <f t="shared" si="13"/>
        <v>0</v>
      </c>
      <c r="W79" s="157"/>
      <c r="X79" s="157" t="s">
        <v>200</v>
      </c>
      <c r="Y79" s="157" t="s">
        <v>201</v>
      </c>
      <c r="Z79" s="147"/>
      <c r="AA79" s="147"/>
      <c r="AB79" s="147"/>
      <c r="AC79" s="147"/>
      <c r="AD79" s="147"/>
      <c r="AE79" s="147"/>
      <c r="AF79" s="147"/>
      <c r="AG79" s="147" t="s">
        <v>202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1" x14ac:dyDescent="0.2">
      <c r="A80" s="181">
        <v>29</v>
      </c>
      <c r="B80" s="182" t="s">
        <v>699</v>
      </c>
      <c r="C80" s="192" t="s">
        <v>747</v>
      </c>
      <c r="D80" s="183" t="s">
        <v>581</v>
      </c>
      <c r="E80" s="184">
        <v>1</v>
      </c>
      <c r="F80" s="185"/>
      <c r="G80" s="186">
        <f t="shared" si="7"/>
        <v>0</v>
      </c>
      <c r="H80" s="158"/>
      <c r="I80" s="157">
        <f t="shared" si="8"/>
        <v>0</v>
      </c>
      <c r="J80" s="158"/>
      <c r="K80" s="157">
        <f t="shared" si="9"/>
        <v>0</v>
      </c>
      <c r="L80" s="157">
        <v>21</v>
      </c>
      <c r="M80" s="157">
        <f t="shared" si="10"/>
        <v>0</v>
      </c>
      <c r="N80" s="156">
        <v>0</v>
      </c>
      <c r="O80" s="156">
        <f t="shared" si="11"/>
        <v>0</v>
      </c>
      <c r="P80" s="156">
        <v>0</v>
      </c>
      <c r="Q80" s="156">
        <f t="shared" si="12"/>
        <v>0</v>
      </c>
      <c r="R80" s="157"/>
      <c r="S80" s="157" t="s">
        <v>237</v>
      </c>
      <c r="T80" s="157" t="s">
        <v>238</v>
      </c>
      <c r="U80" s="157">
        <v>0</v>
      </c>
      <c r="V80" s="157">
        <f t="shared" si="13"/>
        <v>0</v>
      </c>
      <c r="W80" s="157"/>
      <c r="X80" s="157" t="s">
        <v>200</v>
      </c>
      <c r="Y80" s="157" t="s">
        <v>201</v>
      </c>
      <c r="Z80" s="147"/>
      <c r="AA80" s="147"/>
      <c r="AB80" s="147"/>
      <c r="AC80" s="147"/>
      <c r="AD80" s="147"/>
      <c r="AE80" s="147"/>
      <c r="AF80" s="147"/>
      <c r="AG80" s="147" t="s">
        <v>202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81">
        <v>30</v>
      </c>
      <c r="B81" s="182" t="s">
        <v>701</v>
      </c>
      <c r="C81" s="192" t="s">
        <v>748</v>
      </c>
      <c r="D81" s="183" t="s">
        <v>581</v>
      </c>
      <c r="E81" s="184">
        <v>1</v>
      </c>
      <c r="F81" s="185"/>
      <c r="G81" s="186">
        <f t="shared" si="7"/>
        <v>0</v>
      </c>
      <c r="H81" s="158"/>
      <c r="I81" s="157">
        <f t="shared" si="8"/>
        <v>0</v>
      </c>
      <c r="J81" s="158"/>
      <c r="K81" s="157">
        <f t="shared" si="9"/>
        <v>0</v>
      </c>
      <c r="L81" s="157">
        <v>21</v>
      </c>
      <c r="M81" s="157">
        <f t="shared" si="10"/>
        <v>0</v>
      </c>
      <c r="N81" s="156">
        <v>0</v>
      </c>
      <c r="O81" s="156">
        <f t="shared" si="11"/>
        <v>0</v>
      </c>
      <c r="P81" s="156">
        <v>0</v>
      </c>
      <c r="Q81" s="156">
        <f t="shared" si="12"/>
        <v>0</v>
      </c>
      <c r="R81" s="157"/>
      <c r="S81" s="157" t="s">
        <v>237</v>
      </c>
      <c r="T81" s="157" t="s">
        <v>238</v>
      </c>
      <c r="U81" s="157">
        <v>0</v>
      </c>
      <c r="V81" s="157">
        <f t="shared" si="13"/>
        <v>0</v>
      </c>
      <c r="W81" s="157"/>
      <c r="X81" s="157" t="s">
        <v>200</v>
      </c>
      <c r="Y81" s="157" t="s">
        <v>201</v>
      </c>
      <c r="Z81" s="147"/>
      <c r="AA81" s="147"/>
      <c r="AB81" s="147"/>
      <c r="AC81" s="147"/>
      <c r="AD81" s="147"/>
      <c r="AE81" s="147"/>
      <c r="AF81" s="147"/>
      <c r="AG81" s="147" t="s">
        <v>202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1">
        <v>31</v>
      </c>
      <c r="B82" s="182" t="s">
        <v>702</v>
      </c>
      <c r="C82" s="192" t="s">
        <v>744</v>
      </c>
      <c r="D82" s="183" t="s">
        <v>581</v>
      </c>
      <c r="E82" s="184">
        <v>1</v>
      </c>
      <c r="F82" s="185"/>
      <c r="G82" s="186">
        <f t="shared" si="7"/>
        <v>0</v>
      </c>
      <c r="H82" s="158"/>
      <c r="I82" s="157">
        <f t="shared" si="8"/>
        <v>0</v>
      </c>
      <c r="J82" s="158"/>
      <c r="K82" s="157">
        <f t="shared" si="9"/>
        <v>0</v>
      </c>
      <c r="L82" s="157">
        <v>21</v>
      </c>
      <c r="M82" s="157">
        <f t="shared" si="10"/>
        <v>0</v>
      </c>
      <c r="N82" s="156">
        <v>0</v>
      </c>
      <c r="O82" s="156">
        <f t="shared" si="11"/>
        <v>0</v>
      </c>
      <c r="P82" s="156">
        <v>0</v>
      </c>
      <c r="Q82" s="156">
        <f t="shared" si="12"/>
        <v>0</v>
      </c>
      <c r="R82" s="157"/>
      <c r="S82" s="157" t="s">
        <v>237</v>
      </c>
      <c r="T82" s="157" t="s">
        <v>238</v>
      </c>
      <c r="U82" s="157">
        <v>0</v>
      </c>
      <c r="V82" s="157">
        <f t="shared" si="13"/>
        <v>0</v>
      </c>
      <c r="W82" s="157"/>
      <c r="X82" s="157" t="s">
        <v>200</v>
      </c>
      <c r="Y82" s="157" t="s">
        <v>201</v>
      </c>
      <c r="Z82" s="147"/>
      <c r="AA82" s="147"/>
      <c r="AB82" s="147"/>
      <c r="AC82" s="147"/>
      <c r="AD82" s="147"/>
      <c r="AE82" s="147"/>
      <c r="AF82" s="147"/>
      <c r="AG82" s="147" t="s">
        <v>202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33.75" outlineLevel="1" x14ac:dyDescent="0.2">
      <c r="A83" s="181">
        <v>32</v>
      </c>
      <c r="B83" s="182" t="s">
        <v>703</v>
      </c>
      <c r="C83" s="192" t="s">
        <v>749</v>
      </c>
      <c r="D83" s="183" t="s">
        <v>581</v>
      </c>
      <c r="E83" s="184">
        <v>1</v>
      </c>
      <c r="F83" s="185"/>
      <c r="G83" s="186">
        <f t="shared" si="7"/>
        <v>0</v>
      </c>
      <c r="H83" s="158"/>
      <c r="I83" s="157">
        <f t="shared" si="8"/>
        <v>0</v>
      </c>
      <c r="J83" s="158"/>
      <c r="K83" s="157">
        <f t="shared" si="9"/>
        <v>0</v>
      </c>
      <c r="L83" s="157">
        <v>21</v>
      </c>
      <c r="M83" s="157">
        <f t="shared" si="10"/>
        <v>0</v>
      </c>
      <c r="N83" s="156">
        <v>0</v>
      </c>
      <c r="O83" s="156">
        <f t="shared" si="11"/>
        <v>0</v>
      </c>
      <c r="P83" s="156">
        <v>0</v>
      </c>
      <c r="Q83" s="156">
        <f t="shared" si="12"/>
        <v>0</v>
      </c>
      <c r="R83" s="157"/>
      <c r="S83" s="157" t="s">
        <v>237</v>
      </c>
      <c r="T83" s="157" t="s">
        <v>238</v>
      </c>
      <c r="U83" s="157">
        <v>0</v>
      </c>
      <c r="V83" s="157">
        <f t="shared" si="13"/>
        <v>0</v>
      </c>
      <c r="W83" s="157"/>
      <c r="X83" s="157" t="s">
        <v>200</v>
      </c>
      <c r="Y83" s="157" t="s">
        <v>201</v>
      </c>
      <c r="Z83" s="147"/>
      <c r="AA83" s="147"/>
      <c r="AB83" s="147"/>
      <c r="AC83" s="147"/>
      <c r="AD83" s="147"/>
      <c r="AE83" s="147"/>
      <c r="AF83" s="147"/>
      <c r="AG83" s="147" t="s">
        <v>202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81">
        <v>33</v>
      </c>
      <c r="B84" s="182" t="s">
        <v>704</v>
      </c>
      <c r="C84" s="192" t="s">
        <v>750</v>
      </c>
      <c r="D84" s="183" t="s">
        <v>581</v>
      </c>
      <c r="E84" s="184">
        <v>1</v>
      </c>
      <c r="F84" s="185"/>
      <c r="G84" s="186">
        <f t="shared" si="7"/>
        <v>0</v>
      </c>
      <c r="H84" s="158"/>
      <c r="I84" s="157">
        <f t="shared" si="8"/>
        <v>0</v>
      </c>
      <c r="J84" s="158"/>
      <c r="K84" s="157">
        <f t="shared" si="9"/>
        <v>0</v>
      </c>
      <c r="L84" s="157">
        <v>21</v>
      </c>
      <c r="M84" s="157">
        <f t="shared" si="10"/>
        <v>0</v>
      </c>
      <c r="N84" s="156">
        <v>0</v>
      </c>
      <c r="O84" s="156">
        <f t="shared" si="11"/>
        <v>0</v>
      </c>
      <c r="P84" s="156">
        <v>0</v>
      </c>
      <c r="Q84" s="156">
        <f t="shared" si="12"/>
        <v>0</v>
      </c>
      <c r="R84" s="157"/>
      <c r="S84" s="157" t="s">
        <v>237</v>
      </c>
      <c r="T84" s="157" t="s">
        <v>238</v>
      </c>
      <c r="U84" s="157">
        <v>0</v>
      </c>
      <c r="V84" s="157">
        <f t="shared" si="13"/>
        <v>0</v>
      </c>
      <c r="W84" s="157"/>
      <c r="X84" s="157" t="s">
        <v>200</v>
      </c>
      <c r="Y84" s="157" t="s">
        <v>201</v>
      </c>
      <c r="Z84" s="147"/>
      <c r="AA84" s="147"/>
      <c r="AB84" s="147"/>
      <c r="AC84" s="147"/>
      <c r="AD84" s="147"/>
      <c r="AE84" s="147"/>
      <c r="AF84" s="147"/>
      <c r="AG84" s="147" t="s">
        <v>202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81">
        <v>34</v>
      </c>
      <c r="B85" s="182" t="s">
        <v>706</v>
      </c>
      <c r="C85" s="192" t="s">
        <v>744</v>
      </c>
      <c r="D85" s="183" t="s">
        <v>581</v>
      </c>
      <c r="E85" s="184">
        <v>1</v>
      </c>
      <c r="F85" s="185"/>
      <c r="G85" s="186">
        <f t="shared" si="7"/>
        <v>0</v>
      </c>
      <c r="H85" s="158"/>
      <c r="I85" s="157">
        <f t="shared" si="8"/>
        <v>0</v>
      </c>
      <c r="J85" s="158"/>
      <c r="K85" s="157">
        <f t="shared" si="9"/>
        <v>0</v>
      </c>
      <c r="L85" s="157">
        <v>21</v>
      </c>
      <c r="M85" s="157">
        <f t="shared" si="10"/>
        <v>0</v>
      </c>
      <c r="N85" s="156">
        <v>0</v>
      </c>
      <c r="O85" s="156">
        <f t="shared" si="11"/>
        <v>0</v>
      </c>
      <c r="P85" s="156">
        <v>0</v>
      </c>
      <c r="Q85" s="156">
        <f t="shared" si="12"/>
        <v>0</v>
      </c>
      <c r="R85" s="157"/>
      <c r="S85" s="157" t="s">
        <v>237</v>
      </c>
      <c r="T85" s="157" t="s">
        <v>238</v>
      </c>
      <c r="U85" s="157">
        <v>0</v>
      </c>
      <c r="V85" s="157">
        <f t="shared" si="13"/>
        <v>0</v>
      </c>
      <c r="W85" s="157"/>
      <c r="X85" s="157" t="s">
        <v>200</v>
      </c>
      <c r="Y85" s="157" t="s">
        <v>201</v>
      </c>
      <c r="Z85" s="147"/>
      <c r="AA85" s="147"/>
      <c r="AB85" s="147"/>
      <c r="AC85" s="147"/>
      <c r="AD85" s="147"/>
      <c r="AE85" s="147"/>
      <c r="AF85" s="147"/>
      <c r="AG85" s="147" t="s">
        <v>202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81">
        <v>35</v>
      </c>
      <c r="B86" s="182" t="s">
        <v>708</v>
      </c>
      <c r="C86" s="192" t="s">
        <v>751</v>
      </c>
      <c r="D86" s="183" t="s">
        <v>581</v>
      </c>
      <c r="E86" s="184">
        <v>1</v>
      </c>
      <c r="F86" s="185"/>
      <c r="G86" s="186">
        <f t="shared" si="7"/>
        <v>0</v>
      </c>
      <c r="H86" s="158"/>
      <c r="I86" s="157">
        <f t="shared" si="8"/>
        <v>0</v>
      </c>
      <c r="J86" s="158"/>
      <c r="K86" s="157">
        <f t="shared" si="9"/>
        <v>0</v>
      </c>
      <c r="L86" s="157">
        <v>21</v>
      </c>
      <c r="M86" s="157">
        <f t="shared" si="10"/>
        <v>0</v>
      </c>
      <c r="N86" s="156">
        <v>0</v>
      </c>
      <c r="O86" s="156">
        <f t="shared" si="11"/>
        <v>0</v>
      </c>
      <c r="P86" s="156">
        <v>0</v>
      </c>
      <c r="Q86" s="156">
        <f t="shared" si="12"/>
        <v>0</v>
      </c>
      <c r="R86" s="157"/>
      <c r="S86" s="157" t="s">
        <v>237</v>
      </c>
      <c r="T86" s="157" t="s">
        <v>238</v>
      </c>
      <c r="U86" s="157">
        <v>0</v>
      </c>
      <c r="V86" s="157">
        <f t="shared" si="13"/>
        <v>0</v>
      </c>
      <c r="W86" s="157"/>
      <c r="X86" s="157" t="s">
        <v>200</v>
      </c>
      <c r="Y86" s="157" t="s">
        <v>201</v>
      </c>
      <c r="Z86" s="147"/>
      <c r="AA86" s="147"/>
      <c r="AB86" s="147"/>
      <c r="AC86" s="147"/>
      <c r="AD86" s="147"/>
      <c r="AE86" s="147"/>
      <c r="AF86" s="147"/>
      <c r="AG86" s="147" t="s">
        <v>202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81">
        <v>36</v>
      </c>
      <c r="B87" s="182" t="s">
        <v>752</v>
      </c>
      <c r="C87" s="192" t="s">
        <v>753</v>
      </c>
      <c r="D87" s="183" t="s">
        <v>581</v>
      </c>
      <c r="E87" s="184">
        <v>1</v>
      </c>
      <c r="F87" s="185"/>
      <c r="G87" s="186">
        <f t="shared" si="7"/>
        <v>0</v>
      </c>
      <c r="H87" s="158"/>
      <c r="I87" s="157">
        <f t="shared" si="8"/>
        <v>0</v>
      </c>
      <c r="J87" s="158"/>
      <c r="K87" s="157">
        <f t="shared" si="9"/>
        <v>0</v>
      </c>
      <c r="L87" s="157">
        <v>21</v>
      </c>
      <c r="M87" s="157">
        <f t="shared" si="10"/>
        <v>0</v>
      </c>
      <c r="N87" s="156">
        <v>0</v>
      </c>
      <c r="O87" s="156">
        <f t="shared" si="11"/>
        <v>0</v>
      </c>
      <c r="P87" s="156">
        <v>0</v>
      </c>
      <c r="Q87" s="156">
        <f t="shared" si="12"/>
        <v>0</v>
      </c>
      <c r="R87" s="157"/>
      <c r="S87" s="157" t="s">
        <v>237</v>
      </c>
      <c r="T87" s="157" t="s">
        <v>238</v>
      </c>
      <c r="U87" s="157">
        <v>0</v>
      </c>
      <c r="V87" s="157">
        <f t="shared" si="13"/>
        <v>0</v>
      </c>
      <c r="W87" s="157"/>
      <c r="X87" s="157" t="s">
        <v>200</v>
      </c>
      <c r="Y87" s="157" t="s">
        <v>201</v>
      </c>
      <c r="Z87" s="147"/>
      <c r="AA87" s="147"/>
      <c r="AB87" s="147"/>
      <c r="AC87" s="147"/>
      <c r="AD87" s="147"/>
      <c r="AE87" s="147"/>
      <c r="AF87" s="147"/>
      <c r="AG87" s="147" t="s">
        <v>202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1">
        <v>37</v>
      </c>
      <c r="B88" s="182" t="s">
        <v>754</v>
      </c>
      <c r="C88" s="192" t="s">
        <v>755</v>
      </c>
      <c r="D88" s="183" t="s">
        <v>581</v>
      </c>
      <c r="E88" s="184">
        <v>1</v>
      </c>
      <c r="F88" s="185"/>
      <c r="G88" s="186">
        <f t="shared" si="7"/>
        <v>0</v>
      </c>
      <c r="H88" s="158"/>
      <c r="I88" s="157">
        <f t="shared" si="8"/>
        <v>0</v>
      </c>
      <c r="J88" s="158"/>
      <c r="K88" s="157">
        <f t="shared" si="9"/>
        <v>0</v>
      </c>
      <c r="L88" s="157">
        <v>21</v>
      </c>
      <c r="M88" s="157">
        <f t="shared" si="10"/>
        <v>0</v>
      </c>
      <c r="N88" s="156">
        <v>0</v>
      </c>
      <c r="O88" s="156">
        <f t="shared" si="11"/>
        <v>0</v>
      </c>
      <c r="P88" s="156">
        <v>0</v>
      </c>
      <c r="Q88" s="156">
        <f t="shared" si="12"/>
        <v>0</v>
      </c>
      <c r="R88" s="157"/>
      <c r="S88" s="157" t="s">
        <v>237</v>
      </c>
      <c r="T88" s="157" t="s">
        <v>238</v>
      </c>
      <c r="U88" s="157">
        <v>0</v>
      </c>
      <c r="V88" s="157">
        <f t="shared" si="13"/>
        <v>0</v>
      </c>
      <c r="W88" s="157"/>
      <c r="X88" s="157" t="s">
        <v>200</v>
      </c>
      <c r="Y88" s="157" t="s">
        <v>201</v>
      </c>
      <c r="Z88" s="147"/>
      <c r="AA88" s="147"/>
      <c r="AB88" s="147"/>
      <c r="AC88" s="147"/>
      <c r="AD88" s="147"/>
      <c r="AE88" s="147"/>
      <c r="AF88" s="147"/>
      <c r="AG88" s="147" t="s">
        <v>202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81">
        <v>38</v>
      </c>
      <c r="B89" s="182" t="s">
        <v>756</v>
      </c>
      <c r="C89" s="192" t="s">
        <v>757</v>
      </c>
      <c r="D89" s="183" t="s">
        <v>581</v>
      </c>
      <c r="E89" s="184">
        <v>2</v>
      </c>
      <c r="F89" s="185"/>
      <c r="G89" s="186">
        <f t="shared" si="7"/>
        <v>0</v>
      </c>
      <c r="H89" s="158"/>
      <c r="I89" s="157">
        <f t="shared" si="8"/>
        <v>0</v>
      </c>
      <c r="J89" s="158"/>
      <c r="K89" s="157">
        <f t="shared" si="9"/>
        <v>0</v>
      </c>
      <c r="L89" s="157">
        <v>21</v>
      </c>
      <c r="M89" s="157">
        <f t="shared" si="10"/>
        <v>0</v>
      </c>
      <c r="N89" s="156">
        <v>0</v>
      </c>
      <c r="O89" s="156">
        <f t="shared" si="11"/>
        <v>0</v>
      </c>
      <c r="P89" s="156">
        <v>0</v>
      </c>
      <c r="Q89" s="156">
        <f t="shared" si="12"/>
        <v>0</v>
      </c>
      <c r="R89" s="157"/>
      <c r="S89" s="157" t="s">
        <v>237</v>
      </c>
      <c r="T89" s="157" t="s">
        <v>238</v>
      </c>
      <c r="U89" s="157">
        <v>0</v>
      </c>
      <c r="V89" s="157">
        <f t="shared" si="13"/>
        <v>0</v>
      </c>
      <c r="W89" s="157"/>
      <c r="X89" s="157" t="s">
        <v>200</v>
      </c>
      <c r="Y89" s="157" t="s">
        <v>201</v>
      </c>
      <c r="Z89" s="147"/>
      <c r="AA89" s="147"/>
      <c r="AB89" s="147"/>
      <c r="AC89" s="147"/>
      <c r="AD89" s="147"/>
      <c r="AE89" s="147"/>
      <c r="AF89" s="147"/>
      <c r="AG89" s="147" t="s">
        <v>202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81">
        <v>39</v>
      </c>
      <c r="B90" s="182" t="s">
        <v>758</v>
      </c>
      <c r="C90" s="192" t="s">
        <v>759</v>
      </c>
      <c r="D90" s="183" t="s">
        <v>581</v>
      </c>
      <c r="E90" s="184">
        <v>2</v>
      </c>
      <c r="F90" s="185"/>
      <c r="G90" s="186">
        <f t="shared" si="7"/>
        <v>0</v>
      </c>
      <c r="H90" s="158"/>
      <c r="I90" s="157">
        <f t="shared" si="8"/>
        <v>0</v>
      </c>
      <c r="J90" s="158"/>
      <c r="K90" s="157">
        <f t="shared" si="9"/>
        <v>0</v>
      </c>
      <c r="L90" s="157">
        <v>21</v>
      </c>
      <c r="M90" s="157">
        <f t="shared" si="10"/>
        <v>0</v>
      </c>
      <c r="N90" s="156">
        <v>0</v>
      </c>
      <c r="O90" s="156">
        <f t="shared" si="11"/>
        <v>0</v>
      </c>
      <c r="P90" s="156">
        <v>0</v>
      </c>
      <c r="Q90" s="156">
        <f t="shared" si="12"/>
        <v>0</v>
      </c>
      <c r="R90" s="157"/>
      <c r="S90" s="157" t="s">
        <v>237</v>
      </c>
      <c r="T90" s="157" t="s">
        <v>238</v>
      </c>
      <c r="U90" s="157">
        <v>0</v>
      </c>
      <c r="V90" s="157">
        <f t="shared" si="13"/>
        <v>0</v>
      </c>
      <c r="W90" s="157"/>
      <c r="X90" s="157" t="s">
        <v>200</v>
      </c>
      <c r="Y90" s="157" t="s">
        <v>201</v>
      </c>
      <c r="Z90" s="147"/>
      <c r="AA90" s="147"/>
      <c r="AB90" s="147"/>
      <c r="AC90" s="147"/>
      <c r="AD90" s="147"/>
      <c r="AE90" s="147"/>
      <c r="AF90" s="147"/>
      <c r="AG90" s="147" t="s">
        <v>202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6" t="s">
        <v>194</v>
      </c>
      <c r="B91" s="167" t="s">
        <v>158</v>
      </c>
      <c r="C91" s="187" t="s">
        <v>159</v>
      </c>
      <c r="D91" s="168"/>
      <c r="E91" s="169"/>
      <c r="F91" s="170"/>
      <c r="G91" s="171">
        <f>SUMIF(AG92:AG94,"&lt;&gt;NOR",G92:G94)</f>
        <v>0</v>
      </c>
      <c r="H91" s="165"/>
      <c r="I91" s="165">
        <f>SUM(I92:I94)</f>
        <v>0</v>
      </c>
      <c r="J91" s="165"/>
      <c r="K91" s="165">
        <f>SUM(K92:K94)</f>
        <v>0</v>
      </c>
      <c r="L91" s="165"/>
      <c r="M91" s="165">
        <f>SUM(M92:M94)</f>
        <v>0</v>
      </c>
      <c r="N91" s="164"/>
      <c r="O91" s="164">
        <f>SUM(O92:O94)</f>
        <v>0</v>
      </c>
      <c r="P91" s="164"/>
      <c r="Q91" s="164">
        <f>SUM(Q92:Q94)</f>
        <v>0</v>
      </c>
      <c r="R91" s="165"/>
      <c r="S91" s="165"/>
      <c r="T91" s="165"/>
      <c r="U91" s="165"/>
      <c r="V91" s="165">
        <f>SUM(V92:V94)</f>
        <v>0</v>
      </c>
      <c r="W91" s="165"/>
      <c r="X91" s="165"/>
      <c r="Y91" s="165"/>
      <c r="AG91" t="s">
        <v>195</v>
      </c>
    </row>
    <row r="92" spans="1:60" ht="45" outlineLevel="1" x14ac:dyDescent="0.2">
      <c r="A92" s="181">
        <v>40</v>
      </c>
      <c r="B92" s="182" t="s">
        <v>760</v>
      </c>
      <c r="C92" s="192" t="s">
        <v>761</v>
      </c>
      <c r="D92" s="183" t="s">
        <v>581</v>
      </c>
      <c r="E92" s="184">
        <v>4</v>
      </c>
      <c r="F92" s="185"/>
      <c r="G92" s="186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7"/>
      <c r="S92" s="157" t="s">
        <v>237</v>
      </c>
      <c r="T92" s="157" t="s">
        <v>238</v>
      </c>
      <c r="U92" s="157">
        <v>0</v>
      </c>
      <c r="V92" s="157">
        <f>ROUND(E92*U92,2)</f>
        <v>0</v>
      </c>
      <c r="W92" s="157"/>
      <c r="X92" s="157" t="s">
        <v>200</v>
      </c>
      <c r="Y92" s="157" t="s">
        <v>201</v>
      </c>
      <c r="Z92" s="147"/>
      <c r="AA92" s="147"/>
      <c r="AB92" s="147"/>
      <c r="AC92" s="147"/>
      <c r="AD92" s="147"/>
      <c r="AE92" s="147"/>
      <c r="AF92" s="147"/>
      <c r="AG92" s="147" t="s">
        <v>202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81">
        <v>41</v>
      </c>
      <c r="B93" s="182" t="s">
        <v>762</v>
      </c>
      <c r="C93" s="192" t="s">
        <v>763</v>
      </c>
      <c r="D93" s="183" t="s">
        <v>581</v>
      </c>
      <c r="E93" s="184">
        <v>4</v>
      </c>
      <c r="F93" s="185"/>
      <c r="G93" s="186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237</v>
      </c>
      <c r="T93" s="157" t="s">
        <v>238</v>
      </c>
      <c r="U93" s="157">
        <v>0</v>
      </c>
      <c r="V93" s="157">
        <f>ROUND(E93*U93,2)</f>
        <v>0</v>
      </c>
      <c r="W93" s="157"/>
      <c r="X93" s="157" t="s">
        <v>200</v>
      </c>
      <c r="Y93" s="157" t="s">
        <v>201</v>
      </c>
      <c r="Z93" s="147"/>
      <c r="AA93" s="147"/>
      <c r="AB93" s="147"/>
      <c r="AC93" s="147"/>
      <c r="AD93" s="147"/>
      <c r="AE93" s="147"/>
      <c r="AF93" s="147"/>
      <c r="AG93" s="147" t="s">
        <v>202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1">
        <v>42</v>
      </c>
      <c r="B94" s="182" t="s">
        <v>764</v>
      </c>
      <c r="C94" s="192" t="s">
        <v>765</v>
      </c>
      <c r="D94" s="183" t="s">
        <v>581</v>
      </c>
      <c r="E94" s="184">
        <v>4</v>
      </c>
      <c r="F94" s="185"/>
      <c r="G94" s="186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237</v>
      </c>
      <c r="T94" s="157" t="s">
        <v>238</v>
      </c>
      <c r="U94" s="157">
        <v>0</v>
      </c>
      <c r="V94" s="157">
        <f>ROUND(E94*U94,2)</f>
        <v>0</v>
      </c>
      <c r="W94" s="157"/>
      <c r="X94" s="157" t="s">
        <v>200</v>
      </c>
      <c r="Y94" s="157" t="s">
        <v>201</v>
      </c>
      <c r="Z94" s="147"/>
      <c r="AA94" s="147"/>
      <c r="AB94" s="147"/>
      <c r="AC94" s="147"/>
      <c r="AD94" s="147"/>
      <c r="AE94" s="147"/>
      <c r="AF94" s="147"/>
      <c r="AG94" s="147" t="s">
        <v>202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x14ac:dyDescent="0.2">
      <c r="A95" s="166" t="s">
        <v>194</v>
      </c>
      <c r="B95" s="167" t="s">
        <v>160</v>
      </c>
      <c r="C95" s="187" t="s">
        <v>119</v>
      </c>
      <c r="D95" s="168"/>
      <c r="E95" s="169"/>
      <c r="F95" s="170"/>
      <c r="G95" s="171">
        <f>SUMIF(AG96:AG104,"&lt;&gt;NOR",G96:G104)</f>
        <v>0</v>
      </c>
      <c r="H95" s="165"/>
      <c r="I95" s="165">
        <f>SUM(I96:I104)</f>
        <v>0</v>
      </c>
      <c r="J95" s="165"/>
      <c r="K95" s="165">
        <f>SUM(K96:K104)</f>
        <v>0</v>
      </c>
      <c r="L95" s="165"/>
      <c r="M95" s="165">
        <f>SUM(M96:M104)</f>
        <v>0</v>
      </c>
      <c r="N95" s="164"/>
      <c r="O95" s="164">
        <f>SUM(O96:O104)</f>
        <v>0</v>
      </c>
      <c r="P95" s="164"/>
      <c r="Q95" s="164">
        <f>SUM(Q96:Q104)</f>
        <v>0</v>
      </c>
      <c r="R95" s="165"/>
      <c r="S95" s="165"/>
      <c r="T95" s="165"/>
      <c r="U95" s="165"/>
      <c r="V95" s="165">
        <f>SUM(V96:V104)</f>
        <v>0</v>
      </c>
      <c r="W95" s="165"/>
      <c r="X95" s="165"/>
      <c r="Y95" s="165"/>
      <c r="AG95" t="s">
        <v>195</v>
      </c>
    </row>
    <row r="96" spans="1:60" ht="33.75" outlineLevel="1" x14ac:dyDescent="0.2">
      <c r="A96" s="181">
        <v>43</v>
      </c>
      <c r="B96" s="182" t="s">
        <v>766</v>
      </c>
      <c r="C96" s="192" t="s">
        <v>767</v>
      </c>
      <c r="D96" s="183" t="s">
        <v>581</v>
      </c>
      <c r="E96" s="184">
        <v>4</v>
      </c>
      <c r="F96" s="185"/>
      <c r="G96" s="186">
        <f t="shared" ref="G96:G104" si="14">ROUND(E96*F96,2)</f>
        <v>0</v>
      </c>
      <c r="H96" s="158"/>
      <c r="I96" s="157">
        <f t="shared" ref="I96:I104" si="15">ROUND(E96*H96,2)</f>
        <v>0</v>
      </c>
      <c r="J96" s="158"/>
      <c r="K96" s="157">
        <f t="shared" ref="K96:K104" si="16">ROUND(E96*J96,2)</f>
        <v>0</v>
      </c>
      <c r="L96" s="157">
        <v>21</v>
      </c>
      <c r="M96" s="157">
        <f t="shared" ref="M96:M104" si="17">G96*(1+L96/100)</f>
        <v>0</v>
      </c>
      <c r="N96" s="156">
        <v>0</v>
      </c>
      <c r="O96" s="156">
        <f t="shared" ref="O96:O104" si="18">ROUND(E96*N96,2)</f>
        <v>0</v>
      </c>
      <c r="P96" s="156">
        <v>0</v>
      </c>
      <c r="Q96" s="156">
        <f t="shared" ref="Q96:Q104" si="19">ROUND(E96*P96,2)</f>
        <v>0</v>
      </c>
      <c r="R96" s="157"/>
      <c r="S96" s="157" t="s">
        <v>237</v>
      </c>
      <c r="T96" s="157" t="s">
        <v>238</v>
      </c>
      <c r="U96" s="157">
        <v>0</v>
      </c>
      <c r="V96" s="157">
        <f t="shared" ref="V96:V104" si="20">ROUND(E96*U96,2)</f>
        <v>0</v>
      </c>
      <c r="W96" s="157"/>
      <c r="X96" s="157" t="s">
        <v>200</v>
      </c>
      <c r="Y96" s="157" t="s">
        <v>201</v>
      </c>
      <c r="Z96" s="147"/>
      <c r="AA96" s="147"/>
      <c r="AB96" s="147"/>
      <c r="AC96" s="147"/>
      <c r="AD96" s="147"/>
      <c r="AE96" s="147"/>
      <c r="AF96" s="147"/>
      <c r="AG96" s="147" t="s">
        <v>202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33.75" outlineLevel="1" x14ac:dyDescent="0.2">
      <c r="A97" s="181">
        <v>44</v>
      </c>
      <c r="B97" s="182" t="s">
        <v>768</v>
      </c>
      <c r="C97" s="192" t="s">
        <v>769</v>
      </c>
      <c r="D97" s="183" t="s">
        <v>581</v>
      </c>
      <c r="E97" s="184">
        <v>6</v>
      </c>
      <c r="F97" s="185"/>
      <c r="G97" s="186">
        <f t="shared" si="14"/>
        <v>0</v>
      </c>
      <c r="H97" s="158"/>
      <c r="I97" s="157">
        <f t="shared" si="15"/>
        <v>0</v>
      </c>
      <c r="J97" s="158"/>
      <c r="K97" s="157">
        <f t="shared" si="16"/>
        <v>0</v>
      </c>
      <c r="L97" s="157">
        <v>21</v>
      </c>
      <c r="M97" s="157">
        <f t="shared" si="17"/>
        <v>0</v>
      </c>
      <c r="N97" s="156">
        <v>0</v>
      </c>
      <c r="O97" s="156">
        <f t="shared" si="18"/>
        <v>0</v>
      </c>
      <c r="P97" s="156">
        <v>0</v>
      </c>
      <c r="Q97" s="156">
        <f t="shared" si="19"/>
        <v>0</v>
      </c>
      <c r="R97" s="157"/>
      <c r="S97" s="157" t="s">
        <v>237</v>
      </c>
      <c r="T97" s="157" t="s">
        <v>238</v>
      </c>
      <c r="U97" s="157">
        <v>0</v>
      </c>
      <c r="V97" s="157">
        <f t="shared" si="20"/>
        <v>0</v>
      </c>
      <c r="W97" s="157"/>
      <c r="X97" s="157" t="s">
        <v>200</v>
      </c>
      <c r="Y97" s="157" t="s">
        <v>201</v>
      </c>
      <c r="Z97" s="147"/>
      <c r="AA97" s="147"/>
      <c r="AB97" s="147"/>
      <c r="AC97" s="147"/>
      <c r="AD97" s="147"/>
      <c r="AE97" s="147"/>
      <c r="AF97" s="147"/>
      <c r="AG97" s="147" t="s">
        <v>202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81">
        <v>45</v>
      </c>
      <c r="B98" s="182" t="s">
        <v>770</v>
      </c>
      <c r="C98" s="192" t="s">
        <v>771</v>
      </c>
      <c r="D98" s="183" t="s">
        <v>581</v>
      </c>
      <c r="E98" s="184">
        <v>6</v>
      </c>
      <c r="F98" s="185"/>
      <c r="G98" s="186">
        <f t="shared" si="14"/>
        <v>0</v>
      </c>
      <c r="H98" s="158"/>
      <c r="I98" s="157">
        <f t="shared" si="15"/>
        <v>0</v>
      </c>
      <c r="J98" s="158"/>
      <c r="K98" s="157">
        <f t="shared" si="16"/>
        <v>0</v>
      </c>
      <c r="L98" s="157">
        <v>21</v>
      </c>
      <c r="M98" s="157">
        <f t="shared" si="17"/>
        <v>0</v>
      </c>
      <c r="N98" s="156">
        <v>0</v>
      </c>
      <c r="O98" s="156">
        <f t="shared" si="18"/>
        <v>0</v>
      </c>
      <c r="P98" s="156">
        <v>0</v>
      </c>
      <c r="Q98" s="156">
        <f t="shared" si="19"/>
        <v>0</v>
      </c>
      <c r="R98" s="157"/>
      <c r="S98" s="157" t="s">
        <v>237</v>
      </c>
      <c r="T98" s="157" t="s">
        <v>238</v>
      </c>
      <c r="U98" s="157">
        <v>0</v>
      </c>
      <c r="V98" s="157">
        <f t="shared" si="20"/>
        <v>0</v>
      </c>
      <c r="W98" s="157"/>
      <c r="X98" s="157" t="s">
        <v>200</v>
      </c>
      <c r="Y98" s="157" t="s">
        <v>201</v>
      </c>
      <c r="Z98" s="147"/>
      <c r="AA98" s="147"/>
      <c r="AB98" s="147"/>
      <c r="AC98" s="147"/>
      <c r="AD98" s="147"/>
      <c r="AE98" s="147"/>
      <c r="AF98" s="147"/>
      <c r="AG98" s="147" t="s">
        <v>202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33.75" outlineLevel="1" x14ac:dyDescent="0.2">
      <c r="A99" s="181">
        <v>46</v>
      </c>
      <c r="B99" s="182" t="s">
        <v>772</v>
      </c>
      <c r="C99" s="192" t="s">
        <v>773</v>
      </c>
      <c r="D99" s="183" t="s">
        <v>581</v>
      </c>
      <c r="E99" s="184">
        <v>6</v>
      </c>
      <c r="F99" s="185"/>
      <c r="G99" s="186">
        <f t="shared" si="14"/>
        <v>0</v>
      </c>
      <c r="H99" s="158"/>
      <c r="I99" s="157">
        <f t="shared" si="15"/>
        <v>0</v>
      </c>
      <c r="J99" s="158"/>
      <c r="K99" s="157">
        <f t="shared" si="16"/>
        <v>0</v>
      </c>
      <c r="L99" s="157">
        <v>21</v>
      </c>
      <c r="M99" s="157">
        <f t="shared" si="17"/>
        <v>0</v>
      </c>
      <c r="N99" s="156">
        <v>0</v>
      </c>
      <c r="O99" s="156">
        <f t="shared" si="18"/>
        <v>0</v>
      </c>
      <c r="P99" s="156">
        <v>0</v>
      </c>
      <c r="Q99" s="156">
        <f t="shared" si="19"/>
        <v>0</v>
      </c>
      <c r="R99" s="157"/>
      <c r="S99" s="157" t="s">
        <v>237</v>
      </c>
      <c r="T99" s="157" t="s">
        <v>238</v>
      </c>
      <c r="U99" s="157">
        <v>0</v>
      </c>
      <c r="V99" s="157">
        <f t="shared" si="20"/>
        <v>0</v>
      </c>
      <c r="W99" s="157"/>
      <c r="X99" s="157" t="s">
        <v>200</v>
      </c>
      <c r="Y99" s="157" t="s">
        <v>201</v>
      </c>
      <c r="Z99" s="147"/>
      <c r="AA99" s="147"/>
      <c r="AB99" s="147"/>
      <c r="AC99" s="147"/>
      <c r="AD99" s="147"/>
      <c r="AE99" s="147"/>
      <c r="AF99" s="147"/>
      <c r="AG99" s="147" t="s">
        <v>202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81">
        <v>47</v>
      </c>
      <c r="B100" s="182" t="s">
        <v>774</v>
      </c>
      <c r="C100" s="192" t="s">
        <v>775</v>
      </c>
      <c r="D100" s="183" t="s">
        <v>581</v>
      </c>
      <c r="E100" s="184">
        <v>4</v>
      </c>
      <c r="F100" s="185"/>
      <c r="G100" s="186">
        <f t="shared" si="14"/>
        <v>0</v>
      </c>
      <c r="H100" s="158"/>
      <c r="I100" s="157">
        <f t="shared" si="15"/>
        <v>0</v>
      </c>
      <c r="J100" s="158"/>
      <c r="K100" s="157">
        <f t="shared" si="16"/>
        <v>0</v>
      </c>
      <c r="L100" s="157">
        <v>21</v>
      </c>
      <c r="M100" s="157">
        <f t="shared" si="17"/>
        <v>0</v>
      </c>
      <c r="N100" s="156">
        <v>0</v>
      </c>
      <c r="O100" s="156">
        <f t="shared" si="18"/>
        <v>0</v>
      </c>
      <c r="P100" s="156">
        <v>0</v>
      </c>
      <c r="Q100" s="156">
        <f t="shared" si="19"/>
        <v>0</v>
      </c>
      <c r="R100" s="157"/>
      <c r="S100" s="157" t="s">
        <v>237</v>
      </c>
      <c r="T100" s="157" t="s">
        <v>238</v>
      </c>
      <c r="U100" s="157">
        <v>0</v>
      </c>
      <c r="V100" s="157">
        <f t="shared" si="20"/>
        <v>0</v>
      </c>
      <c r="W100" s="157"/>
      <c r="X100" s="157" t="s">
        <v>200</v>
      </c>
      <c r="Y100" s="157" t="s">
        <v>201</v>
      </c>
      <c r="Z100" s="147"/>
      <c r="AA100" s="147"/>
      <c r="AB100" s="147"/>
      <c r="AC100" s="147"/>
      <c r="AD100" s="147"/>
      <c r="AE100" s="147"/>
      <c r="AF100" s="147"/>
      <c r="AG100" s="147" t="s">
        <v>202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81">
        <v>48</v>
      </c>
      <c r="B101" s="182" t="s">
        <v>776</v>
      </c>
      <c r="C101" s="192" t="s">
        <v>777</v>
      </c>
      <c r="D101" s="183" t="s">
        <v>581</v>
      </c>
      <c r="E101" s="184">
        <v>2</v>
      </c>
      <c r="F101" s="185"/>
      <c r="G101" s="186">
        <f t="shared" si="14"/>
        <v>0</v>
      </c>
      <c r="H101" s="158"/>
      <c r="I101" s="157">
        <f t="shared" si="15"/>
        <v>0</v>
      </c>
      <c r="J101" s="158"/>
      <c r="K101" s="157">
        <f t="shared" si="16"/>
        <v>0</v>
      </c>
      <c r="L101" s="157">
        <v>21</v>
      </c>
      <c r="M101" s="157">
        <f t="shared" si="17"/>
        <v>0</v>
      </c>
      <c r="N101" s="156">
        <v>0</v>
      </c>
      <c r="O101" s="156">
        <f t="shared" si="18"/>
        <v>0</v>
      </c>
      <c r="P101" s="156">
        <v>0</v>
      </c>
      <c r="Q101" s="156">
        <f t="shared" si="19"/>
        <v>0</v>
      </c>
      <c r="R101" s="157"/>
      <c r="S101" s="157" t="s">
        <v>237</v>
      </c>
      <c r="T101" s="157" t="s">
        <v>238</v>
      </c>
      <c r="U101" s="157">
        <v>0</v>
      </c>
      <c r="V101" s="157">
        <f t="shared" si="20"/>
        <v>0</v>
      </c>
      <c r="W101" s="157"/>
      <c r="X101" s="157" t="s">
        <v>200</v>
      </c>
      <c r="Y101" s="157" t="s">
        <v>201</v>
      </c>
      <c r="Z101" s="147"/>
      <c r="AA101" s="147"/>
      <c r="AB101" s="147"/>
      <c r="AC101" s="147"/>
      <c r="AD101" s="147"/>
      <c r="AE101" s="147"/>
      <c r="AF101" s="147"/>
      <c r="AG101" s="147" t="s">
        <v>202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81">
        <v>49</v>
      </c>
      <c r="B102" s="182" t="s">
        <v>778</v>
      </c>
      <c r="C102" s="192" t="s">
        <v>779</v>
      </c>
      <c r="D102" s="183" t="s">
        <v>581</v>
      </c>
      <c r="E102" s="184">
        <v>1</v>
      </c>
      <c r="F102" s="185"/>
      <c r="G102" s="186">
        <f t="shared" si="14"/>
        <v>0</v>
      </c>
      <c r="H102" s="158"/>
      <c r="I102" s="157">
        <f t="shared" si="15"/>
        <v>0</v>
      </c>
      <c r="J102" s="158"/>
      <c r="K102" s="157">
        <f t="shared" si="16"/>
        <v>0</v>
      </c>
      <c r="L102" s="157">
        <v>21</v>
      </c>
      <c r="M102" s="157">
        <f t="shared" si="17"/>
        <v>0</v>
      </c>
      <c r="N102" s="156">
        <v>0</v>
      </c>
      <c r="O102" s="156">
        <f t="shared" si="18"/>
        <v>0</v>
      </c>
      <c r="P102" s="156">
        <v>0</v>
      </c>
      <c r="Q102" s="156">
        <f t="shared" si="19"/>
        <v>0</v>
      </c>
      <c r="R102" s="157"/>
      <c r="S102" s="157" t="s">
        <v>237</v>
      </c>
      <c r="T102" s="157" t="s">
        <v>238</v>
      </c>
      <c r="U102" s="157">
        <v>0</v>
      </c>
      <c r="V102" s="157">
        <f t="shared" si="20"/>
        <v>0</v>
      </c>
      <c r="W102" s="157"/>
      <c r="X102" s="157" t="s">
        <v>200</v>
      </c>
      <c r="Y102" s="157" t="s">
        <v>201</v>
      </c>
      <c r="Z102" s="147"/>
      <c r="AA102" s="147"/>
      <c r="AB102" s="147"/>
      <c r="AC102" s="147"/>
      <c r="AD102" s="147"/>
      <c r="AE102" s="147"/>
      <c r="AF102" s="147"/>
      <c r="AG102" s="147" t="s">
        <v>202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81">
        <v>50</v>
      </c>
      <c r="B103" s="182" t="s">
        <v>780</v>
      </c>
      <c r="C103" s="192" t="s">
        <v>781</v>
      </c>
      <c r="D103" s="183" t="s">
        <v>581</v>
      </c>
      <c r="E103" s="184">
        <v>1</v>
      </c>
      <c r="F103" s="185"/>
      <c r="G103" s="186">
        <f t="shared" si="14"/>
        <v>0</v>
      </c>
      <c r="H103" s="158"/>
      <c r="I103" s="157">
        <f t="shared" si="15"/>
        <v>0</v>
      </c>
      <c r="J103" s="158"/>
      <c r="K103" s="157">
        <f t="shared" si="16"/>
        <v>0</v>
      </c>
      <c r="L103" s="157">
        <v>21</v>
      </c>
      <c r="M103" s="157">
        <f t="shared" si="17"/>
        <v>0</v>
      </c>
      <c r="N103" s="156">
        <v>0</v>
      </c>
      <c r="O103" s="156">
        <f t="shared" si="18"/>
        <v>0</v>
      </c>
      <c r="P103" s="156">
        <v>0</v>
      </c>
      <c r="Q103" s="156">
        <f t="shared" si="19"/>
        <v>0</v>
      </c>
      <c r="R103" s="157"/>
      <c r="S103" s="157" t="s">
        <v>237</v>
      </c>
      <c r="T103" s="157" t="s">
        <v>238</v>
      </c>
      <c r="U103" s="157">
        <v>0</v>
      </c>
      <c r="V103" s="157">
        <f t="shared" si="20"/>
        <v>0</v>
      </c>
      <c r="W103" s="157"/>
      <c r="X103" s="157" t="s">
        <v>200</v>
      </c>
      <c r="Y103" s="157" t="s">
        <v>201</v>
      </c>
      <c r="Z103" s="147"/>
      <c r="AA103" s="147"/>
      <c r="AB103" s="147"/>
      <c r="AC103" s="147"/>
      <c r="AD103" s="147"/>
      <c r="AE103" s="147"/>
      <c r="AF103" s="147"/>
      <c r="AG103" s="147" t="s">
        <v>202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81">
        <v>51</v>
      </c>
      <c r="B104" s="182" t="s">
        <v>782</v>
      </c>
      <c r="C104" s="192" t="s">
        <v>783</v>
      </c>
      <c r="D104" s="183" t="s">
        <v>581</v>
      </c>
      <c r="E104" s="184">
        <v>1</v>
      </c>
      <c r="F104" s="185"/>
      <c r="G104" s="186">
        <f t="shared" si="14"/>
        <v>0</v>
      </c>
      <c r="H104" s="158"/>
      <c r="I104" s="157">
        <f t="shared" si="15"/>
        <v>0</v>
      </c>
      <c r="J104" s="158"/>
      <c r="K104" s="157">
        <f t="shared" si="16"/>
        <v>0</v>
      </c>
      <c r="L104" s="157">
        <v>21</v>
      </c>
      <c r="M104" s="157">
        <f t="shared" si="17"/>
        <v>0</v>
      </c>
      <c r="N104" s="156">
        <v>0</v>
      </c>
      <c r="O104" s="156">
        <f t="shared" si="18"/>
        <v>0</v>
      </c>
      <c r="P104" s="156">
        <v>0</v>
      </c>
      <c r="Q104" s="156">
        <f t="shared" si="19"/>
        <v>0</v>
      </c>
      <c r="R104" s="157"/>
      <c r="S104" s="157" t="s">
        <v>237</v>
      </c>
      <c r="T104" s="157" t="s">
        <v>238</v>
      </c>
      <c r="U104" s="157">
        <v>0</v>
      </c>
      <c r="V104" s="157">
        <f t="shared" si="20"/>
        <v>0</v>
      </c>
      <c r="W104" s="157"/>
      <c r="X104" s="157" t="s">
        <v>200</v>
      </c>
      <c r="Y104" s="157" t="s">
        <v>201</v>
      </c>
      <c r="Z104" s="147"/>
      <c r="AA104" s="147"/>
      <c r="AB104" s="147"/>
      <c r="AC104" s="147"/>
      <c r="AD104" s="147"/>
      <c r="AE104" s="147"/>
      <c r="AF104" s="147"/>
      <c r="AG104" s="147" t="s">
        <v>202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6" t="s">
        <v>194</v>
      </c>
      <c r="B105" s="167" t="s">
        <v>161</v>
      </c>
      <c r="C105" s="187" t="s">
        <v>121</v>
      </c>
      <c r="D105" s="168"/>
      <c r="E105" s="169"/>
      <c r="F105" s="170"/>
      <c r="G105" s="171">
        <f>SUMIF(AG106:AG112,"&lt;&gt;NOR",G106:G112)</f>
        <v>0</v>
      </c>
      <c r="H105" s="165"/>
      <c r="I105" s="165">
        <f>SUM(I106:I112)</f>
        <v>0</v>
      </c>
      <c r="J105" s="165"/>
      <c r="K105" s="165">
        <f>SUM(K106:K112)</f>
        <v>0</v>
      </c>
      <c r="L105" s="165"/>
      <c r="M105" s="165">
        <f>SUM(M106:M112)</f>
        <v>0</v>
      </c>
      <c r="N105" s="164"/>
      <c r="O105" s="164">
        <f>SUM(O106:O112)</f>
        <v>0</v>
      </c>
      <c r="P105" s="164"/>
      <c r="Q105" s="164">
        <f>SUM(Q106:Q112)</f>
        <v>0</v>
      </c>
      <c r="R105" s="165"/>
      <c r="S105" s="165"/>
      <c r="T105" s="165"/>
      <c r="U105" s="165"/>
      <c r="V105" s="165">
        <f>SUM(V106:V112)</f>
        <v>0</v>
      </c>
      <c r="W105" s="165"/>
      <c r="X105" s="165"/>
      <c r="Y105" s="165"/>
      <c r="AG105" t="s">
        <v>195</v>
      </c>
    </row>
    <row r="106" spans="1:60" outlineLevel="1" x14ac:dyDescent="0.2">
      <c r="A106" s="181">
        <v>52</v>
      </c>
      <c r="B106" s="182" t="s">
        <v>784</v>
      </c>
      <c r="C106" s="192" t="s">
        <v>785</v>
      </c>
      <c r="D106" s="183" t="s">
        <v>581</v>
      </c>
      <c r="E106" s="184">
        <v>1</v>
      </c>
      <c r="F106" s="185"/>
      <c r="G106" s="186">
        <f t="shared" ref="G106:G112" si="21">ROUND(E106*F106,2)</f>
        <v>0</v>
      </c>
      <c r="H106" s="158"/>
      <c r="I106" s="157">
        <f t="shared" ref="I106:I112" si="22">ROUND(E106*H106,2)</f>
        <v>0</v>
      </c>
      <c r="J106" s="158"/>
      <c r="K106" s="157">
        <f t="shared" ref="K106:K112" si="23">ROUND(E106*J106,2)</f>
        <v>0</v>
      </c>
      <c r="L106" s="157">
        <v>21</v>
      </c>
      <c r="M106" s="157">
        <f t="shared" ref="M106:M112" si="24">G106*(1+L106/100)</f>
        <v>0</v>
      </c>
      <c r="N106" s="156">
        <v>0</v>
      </c>
      <c r="O106" s="156">
        <f t="shared" ref="O106:O112" si="25">ROUND(E106*N106,2)</f>
        <v>0</v>
      </c>
      <c r="P106" s="156">
        <v>0</v>
      </c>
      <c r="Q106" s="156">
        <f t="shared" ref="Q106:Q112" si="26">ROUND(E106*P106,2)</f>
        <v>0</v>
      </c>
      <c r="R106" s="157"/>
      <c r="S106" s="157" t="s">
        <v>237</v>
      </c>
      <c r="T106" s="157" t="s">
        <v>238</v>
      </c>
      <c r="U106" s="157">
        <v>0</v>
      </c>
      <c r="V106" s="157">
        <f t="shared" ref="V106:V112" si="27">ROUND(E106*U106,2)</f>
        <v>0</v>
      </c>
      <c r="W106" s="157"/>
      <c r="X106" s="157" t="s">
        <v>200</v>
      </c>
      <c r="Y106" s="157" t="s">
        <v>201</v>
      </c>
      <c r="Z106" s="147"/>
      <c r="AA106" s="147"/>
      <c r="AB106" s="147"/>
      <c r="AC106" s="147"/>
      <c r="AD106" s="147"/>
      <c r="AE106" s="147"/>
      <c r="AF106" s="147"/>
      <c r="AG106" s="147" t="s">
        <v>202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81">
        <v>53</v>
      </c>
      <c r="B107" s="182" t="s">
        <v>786</v>
      </c>
      <c r="C107" s="192" t="s">
        <v>787</v>
      </c>
      <c r="D107" s="183" t="s">
        <v>198</v>
      </c>
      <c r="E107" s="184">
        <v>8</v>
      </c>
      <c r="F107" s="185"/>
      <c r="G107" s="186">
        <f t="shared" si="21"/>
        <v>0</v>
      </c>
      <c r="H107" s="158"/>
      <c r="I107" s="157">
        <f t="shared" si="22"/>
        <v>0</v>
      </c>
      <c r="J107" s="158"/>
      <c r="K107" s="157">
        <f t="shared" si="23"/>
        <v>0</v>
      </c>
      <c r="L107" s="157">
        <v>21</v>
      </c>
      <c r="M107" s="157">
        <f t="shared" si="24"/>
        <v>0</v>
      </c>
      <c r="N107" s="156">
        <v>0</v>
      </c>
      <c r="O107" s="156">
        <f t="shared" si="25"/>
        <v>0</v>
      </c>
      <c r="P107" s="156">
        <v>0</v>
      </c>
      <c r="Q107" s="156">
        <f t="shared" si="26"/>
        <v>0</v>
      </c>
      <c r="R107" s="157"/>
      <c r="S107" s="157" t="s">
        <v>237</v>
      </c>
      <c r="T107" s="157" t="s">
        <v>238</v>
      </c>
      <c r="U107" s="157">
        <v>0</v>
      </c>
      <c r="V107" s="157">
        <f t="shared" si="27"/>
        <v>0</v>
      </c>
      <c r="W107" s="157"/>
      <c r="X107" s="157" t="s">
        <v>200</v>
      </c>
      <c r="Y107" s="157" t="s">
        <v>201</v>
      </c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81">
        <v>54</v>
      </c>
      <c r="B108" s="182" t="s">
        <v>788</v>
      </c>
      <c r="C108" s="192" t="s">
        <v>789</v>
      </c>
      <c r="D108" s="183" t="s">
        <v>198</v>
      </c>
      <c r="E108" s="184">
        <v>6</v>
      </c>
      <c r="F108" s="185"/>
      <c r="G108" s="186">
        <f t="shared" si="21"/>
        <v>0</v>
      </c>
      <c r="H108" s="158"/>
      <c r="I108" s="157">
        <f t="shared" si="22"/>
        <v>0</v>
      </c>
      <c r="J108" s="158"/>
      <c r="K108" s="157">
        <f t="shared" si="23"/>
        <v>0</v>
      </c>
      <c r="L108" s="157">
        <v>21</v>
      </c>
      <c r="M108" s="157">
        <f t="shared" si="24"/>
        <v>0</v>
      </c>
      <c r="N108" s="156">
        <v>0</v>
      </c>
      <c r="O108" s="156">
        <f t="shared" si="25"/>
        <v>0</v>
      </c>
      <c r="P108" s="156">
        <v>0</v>
      </c>
      <c r="Q108" s="156">
        <f t="shared" si="26"/>
        <v>0</v>
      </c>
      <c r="R108" s="157"/>
      <c r="S108" s="157" t="s">
        <v>237</v>
      </c>
      <c r="T108" s="157" t="s">
        <v>238</v>
      </c>
      <c r="U108" s="157">
        <v>0</v>
      </c>
      <c r="V108" s="157">
        <f t="shared" si="27"/>
        <v>0</v>
      </c>
      <c r="W108" s="157"/>
      <c r="X108" s="157" t="s">
        <v>200</v>
      </c>
      <c r="Y108" s="157" t="s">
        <v>201</v>
      </c>
      <c r="Z108" s="147"/>
      <c r="AA108" s="147"/>
      <c r="AB108" s="147"/>
      <c r="AC108" s="147"/>
      <c r="AD108" s="147"/>
      <c r="AE108" s="147"/>
      <c r="AF108" s="147"/>
      <c r="AG108" s="147" t="s">
        <v>202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81">
        <v>55</v>
      </c>
      <c r="B109" s="182" t="s">
        <v>790</v>
      </c>
      <c r="C109" s="192" t="s">
        <v>791</v>
      </c>
      <c r="D109" s="183" t="s">
        <v>581</v>
      </c>
      <c r="E109" s="184">
        <v>2</v>
      </c>
      <c r="F109" s="185"/>
      <c r="G109" s="186">
        <f t="shared" si="21"/>
        <v>0</v>
      </c>
      <c r="H109" s="158"/>
      <c r="I109" s="157">
        <f t="shared" si="22"/>
        <v>0</v>
      </c>
      <c r="J109" s="158"/>
      <c r="K109" s="157">
        <f t="shared" si="23"/>
        <v>0</v>
      </c>
      <c r="L109" s="157">
        <v>21</v>
      </c>
      <c r="M109" s="157">
        <f t="shared" si="24"/>
        <v>0</v>
      </c>
      <c r="N109" s="156">
        <v>0</v>
      </c>
      <c r="O109" s="156">
        <f t="shared" si="25"/>
        <v>0</v>
      </c>
      <c r="P109" s="156">
        <v>0</v>
      </c>
      <c r="Q109" s="156">
        <f t="shared" si="26"/>
        <v>0</v>
      </c>
      <c r="R109" s="157"/>
      <c r="S109" s="157" t="s">
        <v>237</v>
      </c>
      <c r="T109" s="157" t="s">
        <v>238</v>
      </c>
      <c r="U109" s="157">
        <v>0</v>
      </c>
      <c r="V109" s="157">
        <f t="shared" si="27"/>
        <v>0</v>
      </c>
      <c r="W109" s="157"/>
      <c r="X109" s="157" t="s">
        <v>200</v>
      </c>
      <c r="Y109" s="157" t="s">
        <v>201</v>
      </c>
      <c r="Z109" s="147"/>
      <c r="AA109" s="147"/>
      <c r="AB109" s="147"/>
      <c r="AC109" s="147"/>
      <c r="AD109" s="147"/>
      <c r="AE109" s="147"/>
      <c r="AF109" s="147"/>
      <c r="AG109" s="147" t="s">
        <v>202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81">
        <v>56</v>
      </c>
      <c r="B110" s="182" t="s">
        <v>792</v>
      </c>
      <c r="C110" s="192" t="s">
        <v>793</v>
      </c>
      <c r="D110" s="183" t="s">
        <v>641</v>
      </c>
      <c r="E110" s="184">
        <v>1</v>
      </c>
      <c r="F110" s="185"/>
      <c r="G110" s="186">
        <f t="shared" si="21"/>
        <v>0</v>
      </c>
      <c r="H110" s="158"/>
      <c r="I110" s="157">
        <f t="shared" si="22"/>
        <v>0</v>
      </c>
      <c r="J110" s="158"/>
      <c r="K110" s="157">
        <f t="shared" si="23"/>
        <v>0</v>
      </c>
      <c r="L110" s="157">
        <v>21</v>
      </c>
      <c r="M110" s="157">
        <f t="shared" si="24"/>
        <v>0</v>
      </c>
      <c r="N110" s="156">
        <v>0</v>
      </c>
      <c r="O110" s="156">
        <f t="shared" si="25"/>
        <v>0</v>
      </c>
      <c r="P110" s="156">
        <v>0</v>
      </c>
      <c r="Q110" s="156">
        <f t="shared" si="26"/>
        <v>0</v>
      </c>
      <c r="R110" s="157"/>
      <c r="S110" s="157" t="s">
        <v>237</v>
      </c>
      <c r="T110" s="157" t="s">
        <v>238</v>
      </c>
      <c r="U110" s="157">
        <v>0</v>
      </c>
      <c r="V110" s="157">
        <f t="shared" si="27"/>
        <v>0</v>
      </c>
      <c r="W110" s="157"/>
      <c r="X110" s="157" t="s">
        <v>200</v>
      </c>
      <c r="Y110" s="157" t="s">
        <v>201</v>
      </c>
      <c r="Z110" s="147"/>
      <c r="AA110" s="147"/>
      <c r="AB110" s="147"/>
      <c r="AC110" s="147"/>
      <c r="AD110" s="147"/>
      <c r="AE110" s="147"/>
      <c r="AF110" s="147"/>
      <c r="AG110" s="147" t="s">
        <v>202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81">
        <v>57</v>
      </c>
      <c r="B111" s="182" t="s">
        <v>794</v>
      </c>
      <c r="C111" s="192" t="s">
        <v>795</v>
      </c>
      <c r="D111" s="183" t="s">
        <v>641</v>
      </c>
      <c r="E111" s="184">
        <v>1</v>
      </c>
      <c r="F111" s="185"/>
      <c r="G111" s="186">
        <f t="shared" si="21"/>
        <v>0</v>
      </c>
      <c r="H111" s="158"/>
      <c r="I111" s="157">
        <f t="shared" si="22"/>
        <v>0</v>
      </c>
      <c r="J111" s="158"/>
      <c r="K111" s="157">
        <f t="shared" si="23"/>
        <v>0</v>
      </c>
      <c r="L111" s="157">
        <v>21</v>
      </c>
      <c r="M111" s="157">
        <f t="shared" si="24"/>
        <v>0</v>
      </c>
      <c r="N111" s="156">
        <v>0</v>
      </c>
      <c r="O111" s="156">
        <f t="shared" si="25"/>
        <v>0</v>
      </c>
      <c r="P111" s="156">
        <v>0</v>
      </c>
      <c r="Q111" s="156">
        <f t="shared" si="26"/>
        <v>0</v>
      </c>
      <c r="R111" s="157"/>
      <c r="S111" s="157" t="s">
        <v>237</v>
      </c>
      <c r="T111" s="157" t="s">
        <v>238</v>
      </c>
      <c r="U111" s="157">
        <v>0</v>
      </c>
      <c r="V111" s="157">
        <f t="shared" si="27"/>
        <v>0</v>
      </c>
      <c r="W111" s="157"/>
      <c r="X111" s="157" t="s">
        <v>200</v>
      </c>
      <c r="Y111" s="157" t="s">
        <v>201</v>
      </c>
      <c r="Z111" s="147"/>
      <c r="AA111" s="147"/>
      <c r="AB111" s="147"/>
      <c r="AC111" s="147"/>
      <c r="AD111" s="147"/>
      <c r="AE111" s="147"/>
      <c r="AF111" s="147"/>
      <c r="AG111" s="147" t="s">
        <v>202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58</v>
      </c>
      <c r="B112" s="174" t="s">
        <v>796</v>
      </c>
      <c r="C112" s="188" t="s">
        <v>797</v>
      </c>
      <c r="D112" s="175" t="s">
        <v>641</v>
      </c>
      <c r="E112" s="176">
        <v>1</v>
      </c>
      <c r="F112" s="177"/>
      <c r="G112" s="178">
        <f t="shared" si="21"/>
        <v>0</v>
      </c>
      <c r="H112" s="158"/>
      <c r="I112" s="157">
        <f t="shared" si="22"/>
        <v>0</v>
      </c>
      <c r="J112" s="158"/>
      <c r="K112" s="157">
        <f t="shared" si="23"/>
        <v>0</v>
      </c>
      <c r="L112" s="157">
        <v>21</v>
      </c>
      <c r="M112" s="157">
        <f t="shared" si="24"/>
        <v>0</v>
      </c>
      <c r="N112" s="156">
        <v>0</v>
      </c>
      <c r="O112" s="156">
        <f t="shared" si="25"/>
        <v>0</v>
      </c>
      <c r="P112" s="156">
        <v>0</v>
      </c>
      <c r="Q112" s="156">
        <f t="shared" si="26"/>
        <v>0</v>
      </c>
      <c r="R112" s="157"/>
      <c r="S112" s="157" t="s">
        <v>237</v>
      </c>
      <c r="T112" s="157" t="s">
        <v>238</v>
      </c>
      <c r="U112" s="157">
        <v>0</v>
      </c>
      <c r="V112" s="157">
        <f t="shared" si="27"/>
        <v>0</v>
      </c>
      <c r="W112" s="157"/>
      <c r="X112" s="157" t="s">
        <v>200</v>
      </c>
      <c r="Y112" s="157" t="s">
        <v>201</v>
      </c>
      <c r="Z112" s="147"/>
      <c r="AA112" s="147"/>
      <c r="AB112" s="147"/>
      <c r="AC112" s="147"/>
      <c r="AD112" s="147"/>
      <c r="AE112" s="147"/>
      <c r="AF112" s="147"/>
      <c r="AG112" s="147" t="s">
        <v>202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33" x14ac:dyDescent="0.2">
      <c r="A113" s="3"/>
      <c r="B113" s="4"/>
      <c r="C113" s="193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v>12</v>
      </c>
      <c r="AF113">
        <v>21</v>
      </c>
      <c r="AG113" t="s">
        <v>180</v>
      </c>
    </row>
    <row r="114" spans="1:33" x14ac:dyDescent="0.2">
      <c r="A114" s="150"/>
      <c r="B114" s="151" t="s">
        <v>31</v>
      </c>
      <c r="C114" s="194"/>
      <c r="D114" s="152"/>
      <c r="E114" s="153"/>
      <c r="F114" s="153"/>
      <c r="G114" s="172">
        <f>G8+G27+G30+G32+G73+G91+G95+G105</f>
        <v>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AE114">
        <f>SUMIF(L7:L112,AE113,G7:G112)</f>
        <v>0</v>
      </c>
      <c r="AF114">
        <f>SUMIF(L7:L112,AF113,G7:G112)</f>
        <v>0</v>
      </c>
      <c r="AG114" t="s">
        <v>555</v>
      </c>
    </row>
    <row r="115" spans="1:33" x14ac:dyDescent="0.2">
      <c r="A115" s="3"/>
      <c r="B115" s="4"/>
      <c r="C115" s="193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33" x14ac:dyDescent="0.2">
      <c r="A116" s="3"/>
      <c r="B116" s="4"/>
      <c r="C116" s="193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33" x14ac:dyDescent="0.2">
      <c r="A117" s="3"/>
      <c r="B117" s="4"/>
      <c r="C117" s="193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33" x14ac:dyDescent="0.2">
      <c r="C118" s="195"/>
      <c r="D118" s="10"/>
      <c r="AG118" t="s">
        <v>557</v>
      </c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sheetProtection algorithmName="SHA-512" hashValue="NOqJaYIXYVX24wfAC3MP9OndFhpbf3ACSUScHX9mvG3ai+AfKB4KZyKbRIYukHsGOw5eUTQBwDGHyz30iXWXVQ==" saltValue="GMet/uznvqixXPwyvYjA9g==" spinCount="100000" sheet="1" formatRows="0"/>
  <mergeCells count="38">
    <mergeCell ref="C66:K66"/>
    <mergeCell ref="C67:K67"/>
    <mergeCell ref="C68:K68"/>
    <mergeCell ref="C38:G38"/>
    <mergeCell ref="A1:G1"/>
    <mergeCell ref="C2:G2"/>
    <mergeCell ref="C3:G3"/>
    <mergeCell ref="C4:G4"/>
    <mergeCell ref="C16:G16"/>
    <mergeCell ref="C18:G18"/>
    <mergeCell ref="C20:G20"/>
    <mergeCell ref="C23:G23"/>
    <mergeCell ref="C25:G25"/>
    <mergeCell ref="C34:G34"/>
    <mergeCell ref="C35:G35"/>
    <mergeCell ref="C36:G36"/>
    <mergeCell ref="C37:G37"/>
    <mergeCell ref="C52:G52"/>
    <mergeCell ref="C39:G39"/>
    <mergeCell ref="C40:G40"/>
    <mergeCell ref="C41:G41"/>
    <mergeCell ref="C42:G42"/>
    <mergeCell ref="C43:G43"/>
    <mergeCell ref="C44:G44"/>
    <mergeCell ref="C45:G45"/>
    <mergeCell ref="C46:G46"/>
    <mergeCell ref="C49:G49"/>
    <mergeCell ref="C50:G50"/>
    <mergeCell ref="C51:G51"/>
    <mergeCell ref="C59:G59"/>
    <mergeCell ref="C60:G60"/>
    <mergeCell ref="C61:G61"/>
    <mergeCell ref="C53:G53"/>
    <mergeCell ref="C54:G54"/>
    <mergeCell ref="C55:G55"/>
    <mergeCell ref="C56:G56"/>
    <mergeCell ref="C57:G57"/>
    <mergeCell ref="C58:G58"/>
  </mergeCells>
  <pageMargins left="0.59055118110236227" right="0.19685039370078741" top="0.78740157480314965" bottom="0.78740157480314965" header="0.31496062992125984" footer="0.31496062992125984"/>
  <pageSetup orientation="portrait" verticalDpi="0" r:id="rId1"/>
  <headerFooter alignWithMargins="0"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4994"/>
  <sheetViews>
    <sheetView zoomScaleNormal="100" workbookViewId="0">
      <pane xSplit="1" topLeftCell="B1" activePane="topRight" state="frozen"/>
      <selection activeCell="A8" sqref="A8"/>
      <selection pane="topRight" activeCell="F6" sqref="F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169</v>
      </c>
    </row>
    <row r="2" spans="1:60" ht="24.95" customHeight="1" x14ac:dyDescent="0.2">
      <c r="A2" s="140" t="s">
        <v>8</v>
      </c>
      <c r="B2" s="48" t="s">
        <v>42</v>
      </c>
      <c r="C2" s="270" t="s">
        <v>43</v>
      </c>
      <c r="D2" s="271"/>
      <c r="E2" s="271"/>
      <c r="F2" s="271"/>
      <c r="G2" s="272"/>
      <c r="AG2" t="s">
        <v>170</v>
      </c>
    </row>
    <row r="3" spans="1:60" ht="24.95" customHeight="1" x14ac:dyDescent="0.2">
      <c r="A3" s="140" t="s">
        <v>9</v>
      </c>
      <c r="B3" s="48" t="s">
        <v>69</v>
      </c>
      <c r="C3" s="270" t="s">
        <v>70</v>
      </c>
      <c r="D3" s="271"/>
      <c r="E3" s="271"/>
      <c r="F3" s="271"/>
      <c r="G3" s="272"/>
      <c r="AC3" s="121" t="s">
        <v>170</v>
      </c>
      <c r="AG3" t="s">
        <v>171</v>
      </c>
    </row>
    <row r="4" spans="1:60" ht="24.95" customHeight="1" x14ac:dyDescent="0.2">
      <c r="A4" s="141" t="s">
        <v>10</v>
      </c>
      <c r="B4" s="142" t="s">
        <v>59</v>
      </c>
      <c r="C4" s="273" t="s">
        <v>71</v>
      </c>
      <c r="D4" s="274"/>
      <c r="E4" s="274"/>
      <c r="F4" s="274"/>
      <c r="G4" s="275"/>
      <c r="AG4" t="s">
        <v>172</v>
      </c>
    </row>
    <row r="5" spans="1:60" x14ac:dyDescent="0.2">
      <c r="D5" s="10"/>
    </row>
    <row r="6" spans="1:60" ht="38.25" x14ac:dyDescent="0.2">
      <c r="A6" s="143" t="s">
        <v>173</v>
      </c>
      <c r="B6" s="145" t="s">
        <v>174</v>
      </c>
      <c r="C6" s="145" t="s">
        <v>175</v>
      </c>
      <c r="D6" s="144" t="s">
        <v>176</v>
      </c>
      <c r="E6" s="143" t="s">
        <v>177</v>
      </c>
      <c r="F6" s="204" t="s">
        <v>969</v>
      </c>
      <c r="G6" s="143" t="s">
        <v>31</v>
      </c>
      <c r="H6" s="146" t="s">
        <v>32</v>
      </c>
      <c r="I6" s="146" t="s">
        <v>178</v>
      </c>
      <c r="J6" s="146" t="s">
        <v>33</v>
      </c>
      <c r="K6" s="146" t="s">
        <v>179</v>
      </c>
      <c r="L6" s="146" t="s">
        <v>180</v>
      </c>
      <c r="M6" s="146" t="s">
        <v>181</v>
      </c>
      <c r="N6" s="146" t="s">
        <v>182</v>
      </c>
      <c r="O6" s="146" t="s">
        <v>183</v>
      </c>
      <c r="P6" s="146" t="s">
        <v>184</v>
      </c>
      <c r="Q6" s="146" t="s">
        <v>185</v>
      </c>
      <c r="R6" s="146" t="s">
        <v>186</v>
      </c>
      <c r="S6" s="146" t="s">
        <v>187</v>
      </c>
      <c r="T6" s="146" t="s">
        <v>188</v>
      </c>
      <c r="U6" s="146" t="s">
        <v>189</v>
      </c>
      <c r="V6" s="146" t="s">
        <v>190</v>
      </c>
      <c r="W6" s="146" t="s">
        <v>191</v>
      </c>
      <c r="X6" s="146" t="s">
        <v>192</v>
      </c>
      <c r="Y6" s="146" t="s">
        <v>193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194</v>
      </c>
      <c r="B8" s="167" t="s">
        <v>143</v>
      </c>
      <c r="C8" s="187" t="s">
        <v>144</v>
      </c>
      <c r="D8" s="168"/>
      <c r="E8" s="169"/>
      <c r="F8" s="170"/>
      <c r="G8" s="171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4"/>
      <c r="O8" s="164">
        <f>SUM(O9:O12)</f>
        <v>0</v>
      </c>
      <c r="P8" s="164"/>
      <c r="Q8" s="164">
        <f>SUM(Q9:Q12)</f>
        <v>0</v>
      </c>
      <c r="R8" s="165"/>
      <c r="S8" s="165"/>
      <c r="T8" s="165"/>
      <c r="U8" s="165"/>
      <c r="V8" s="165">
        <f>SUM(V9:V12)</f>
        <v>0</v>
      </c>
      <c r="W8" s="165"/>
      <c r="X8" s="165"/>
      <c r="Y8" s="165"/>
      <c r="AG8" t="s">
        <v>195</v>
      </c>
    </row>
    <row r="9" spans="1:60" outlineLevel="1" x14ac:dyDescent="0.2">
      <c r="A9" s="181">
        <v>1</v>
      </c>
      <c r="B9" s="182" t="s">
        <v>59</v>
      </c>
      <c r="C9" s="192" t="s">
        <v>798</v>
      </c>
      <c r="D9" s="183" t="s">
        <v>198</v>
      </c>
      <c r="E9" s="184">
        <v>120</v>
      </c>
      <c r="F9" s="185"/>
      <c r="G9" s="186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237</v>
      </c>
      <c r="T9" s="157" t="s">
        <v>238</v>
      </c>
      <c r="U9" s="157">
        <v>0</v>
      </c>
      <c r="V9" s="157">
        <f>ROUND(E9*U9,2)</f>
        <v>0</v>
      </c>
      <c r="W9" s="157"/>
      <c r="X9" s="157" t="s">
        <v>200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81">
        <v>2</v>
      </c>
      <c r="B10" s="182" t="s">
        <v>559</v>
      </c>
      <c r="C10" s="192" t="s">
        <v>799</v>
      </c>
      <c r="D10" s="183" t="s">
        <v>581</v>
      </c>
      <c r="E10" s="184">
        <v>65</v>
      </c>
      <c r="F10" s="185"/>
      <c r="G10" s="186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237</v>
      </c>
      <c r="T10" s="157" t="s">
        <v>238</v>
      </c>
      <c r="U10" s="157">
        <v>0</v>
      </c>
      <c r="V10" s="157">
        <f>ROUND(E10*U10,2)</f>
        <v>0</v>
      </c>
      <c r="W10" s="157"/>
      <c r="X10" s="157" t="s">
        <v>346</v>
      </c>
      <c r="Y10" s="157" t="s">
        <v>201</v>
      </c>
      <c r="Z10" s="147"/>
      <c r="AA10" s="147"/>
      <c r="AB10" s="147"/>
      <c r="AC10" s="147"/>
      <c r="AD10" s="147"/>
      <c r="AE10" s="147"/>
      <c r="AF10" s="147"/>
      <c r="AG10" s="147" t="s">
        <v>800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81">
        <v>3</v>
      </c>
      <c r="B11" s="182" t="s">
        <v>90</v>
      </c>
      <c r="C11" s="192" t="s">
        <v>801</v>
      </c>
      <c r="D11" s="183" t="s">
        <v>581</v>
      </c>
      <c r="E11" s="184">
        <v>20</v>
      </c>
      <c r="F11" s="185"/>
      <c r="G11" s="186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237</v>
      </c>
      <c r="T11" s="157" t="s">
        <v>238</v>
      </c>
      <c r="U11" s="157">
        <v>0</v>
      </c>
      <c r="V11" s="157">
        <f>ROUND(E11*U11,2)</f>
        <v>0</v>
      </c>
      <c r="W11" s="157"/>
      <c r="X11" s="157" t="s">
        <v>346</v>
      </c>
      <c r="Y11" s="157" t="s">
        <v>201</v>
      </c>
      <c r="Z11" s="147"/>
      <c r="AA11" s="147"/>
      <c r="AB11" s="147"/>
      <c r="AC11" s="147"/>
      <c r="AD11" s="147"/>
      <c r="AE11" s="147"/>
      <c r="AF11" s="147"/>
      <c r="AG11" s="147" t="s">
        <v>800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81">
        <v>4</v>
      </c>
      <c r="B12" s="182" t="s">
        <v>573</v>
      </c>
      <c r="C12" s="192" t="s">
        <v>802</v>
      </c>
      <c r="D12" s="183" t="s">
        <v>581</v>
      </c>
      <c r="E12" s="184">
        <v>1</v>
      </c>
      <c r="F12" s="185"/>
      <c r="G12" s="18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237</v>
      </c>
      <c r="T12" s="157" t="s">
        <v>238</v>
      </c>
      <c r="U12" s="157">
        <v>0</v>
      </c>
      <c r="V12" s="157">
        <f>ROUND(E12*U12,2)</f>
        <v>0</v>
      </c>
      <c r="W12" s="157"/>
      <c r="X12" s="157" t="s">
        <v>200</v>
      </c>
      <c r="Y12" s="157" t="s">
        <v>201</v>
      </c>
      <c r="Z12" s="147"/>
      <c r="AA12" s="147"/>
      <c r="AB12" s="147"/>
      <c r="AC12" s="147"/>
      <c r="AD12" s="147"/>
      <c r="AE12" s="147"/>
      <c r="AF12" s="147"/>
      <c r="AG12" s="147" t="s">
        <v>803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6" t="s">
        <v>194</v>
      </c>
      <c r="B13" s="167" t="s">
        <v>145</v>
      </c>
      <c r="C13" s="187" t="s">
        <v>146</v>
      </c>
      <c r="D13" s="168"/>
      <c r="E13" s="169"/>
      <c r="F13" s="170"/>
      <c r="G13" s="171">
        <f>SUMIF(AG14:AG43,"&lt;&gt;NOR",G14:G43)</f>
        <v>0</v>
      </c>
      <c r="H13" s="165"/>
      <c r="I13" s="165">
        <f>SUM(I14:I43)</f>
        <v>0</v>
      </c>
      <c r="J13" s="165"/>
      <c r="K13" s="165">
        <f>SUM(K14:K43)</f>
        <v>0</v>
      </c>
      <c r="L13" s="165"/>
      <c r="M13" s="165">
        <f>SUM(M14:M43)</f>
        <v>0</v>
      </c>
      <c r="N13" s="164"/>
      <c r="O13" s="164">
        <f>SUM(O14:O43)</f>
        <v>0</v>
      </c>
      <c r="P13" s="164"/>
      <c r="Q13" s="164">
        <f>SUM(Q14:Q43)</f>
        <v>0</v>
      </c>
      <c r="R13" s="165"/>
      <c r="S13" s="165"/>
      <c r="T13" s="165"/>
      <c r="U13" s="165"/>
      <c r="V13" s="165">
        <f>SUM(V14:V43)</f>
        <v>0</v>
      </c>
      <c r="W13" s="165"/>
      <c r="X13" s="165"/>
      <c r="Y13" s="165"/>
      <c r="AG13" t="s">
        <v>195</v>
      </c>
    </row>
    <row r="14" spans="1:60" outlineLevel="1" x14ac:dyDescent="0.2">
      <c r="A14" s="181">
        <v>5</v>
      </c>
      <c r="B14" s="182" t="s">
        <v>804</v>
      </c>
      <c r="C14" s="192" t="s">
        <v>805</v>
      </c>
      <c r="D14" s="183" t="s">
        <v>198</v>
      </c>
      <c r="E14" s="184">
        <v>100</v>
      </c>
      <c r="F14" s="185"/>
      <c r="G14" s="186">
        <f t="shared" ref="G14:G43" si="0">ROUND(E14*F14,2)</f>
        <v>0</v>
      </c>
      <c r="H14" s="158"/>
      <c r="I14" s="157">
        <f t="shared" ref="I14:I43" si="1">ROUND(E14*H14,2)</f>
        <v>0</v>
      </c>
      <c r="J14" s="158"/>
      <c r="K14" s="157">
        <f t="shared" ref="K14:K43" si="2">ROUND(E14*J14,2)</f>
        <v>0</v>
      </c>
      <c r="L14" s="157">
        <v>21</v>
      </c>
      <c r="M14" s="157">
        <f t="shared" ref="M14:M43" si="3">G14*(1+L14/100)</f>
        <v>0</v>
      </c>
      <c r="N14" s="156">
        <v>0</v>
      </c>
      <c r="O14" s="156">
        <f t="shared" ref="O14:O43" si="4">ROUND(E14*N14,2)</f>
        <v>0</v>
      </c>
      <c r="P14" s="156">
        <v>0</v>
      </c>
      <c r="Q14" s="156">
        <f t="shared" ref="Q14:Q43" si="5">ROUND(E14*P14,2)</f>
        <v>0</v>
      </c>
      <c r="R14" s="157"/>
      <c r="S14" s="157" t="s">
        <v>237</v>
      </c>
      <c r="T14" s="157" t="s">
        <v>238</v>
      </c>
      <c r="U14" s="157">
        <v>0</v>
      </c>
      <c r="V14" s="157">
        <f t="shared" ref="V14:V43" si="6">ROUND(E14*U14,2)</f>
        <v>0</v>
      </c>
      <c r="W14" s="157"/>
      <c r="X14" s="157" t="s">
        <v>200</v>
      </c>
      <c r="Y14" s="157" t="s">
        <v>201</v>
      </c>
      <c r="Z14" s="147"/>
      <c r="AA14" s="147"/>
      <c r="AB14" s="147"/>
      <c r="AC14" s="147"/>
      <c r="AD14" s="147"/>
      <c r="AE14" s="147"/>
      <c r="AF14" s="147"/>
      <c r="AG14" s="147" t="s">
        <v>803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81">
        <v>6</v>
      </c>
      <c r="B15" s="182" t="s">
        <v>806</v>
      </c>
      <c r="C15" s="192" t="s">
        <v>807</v>
      </c>
      <c r="D15" s="183" t="s">
        <v>198</v>
      </c>
      <c r="E15" s="184">
        <v>220</v>
      </c>
      <c r="F15" s="185"/>
      <c r="G15" s="186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237</v>
      </c>
      <c r="T15" s="157" t="s">
        <v>238</v>
      </c>
      <c r="U15" s="157">
        <v>0</v>
      </c>
      <c r="V15" s="157">
        <f t="shared" si="6"/>
        <v>0</v>
      </c>
      <c r="W15" s="157"/>
      <c r="X15" s="157" t="s">
        <v>200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803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81">
        <v>7</v>
      </c>
      <c r="B16" s="182" t="s">
        <v>808</v>
      </c>
      <c r="C16" s="192" t="s">
        <v>809</v>
      </c>
      <c r="D16" s="183" t="s">
        <v>581</v>
      </c>
      <c r="E16" s="184">
        <v>42</v>
      </c>
      <c r="F16" s="185"/>
      <c r="G16" s="186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237</v>
      </c>
      <c r="T16" s="157" t="s">
        <v>238</v>
      </c>
      <c r="U16" s="157">
        <v>0</v>
      </c>
      <c r="V16" s="157">
        <f t="shared" si="6"/>
        <v>0</v>
      </c>
      <c r="W16" s="157"/>
      <c r="X16" s="157" t="s">
        <v>200</v>
      </c>
      <c r="Y16" s="157" t="s">
        <v>201</v>
      </c>
      <c r="Z16" s="147"/>
      <c r="AA16" s="147"/>
      <c r="AB16" s="147"/>
      <c r="AC16" s="147"/>
      <c r="AD16" s="147"/>
      <c r="AE16" s="147"/>
      <c r="AF16" s="147"/>
      <c r="AG16" s="147" t="s">
        <v>803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81">
        <v>8</v>
      </c>
      <c r="B17" s="182" t="s">
        <v>810</v>
      </c>
      <c r="C17" s="192" t="s">
        <v>811</v>
      </c>
      <c r="D17" s="183" t="s">
        <v>581</v>
      </c>
      <c r="E17" s="184">
        <v>12</v>
      </c>
      <c r="F17" s="185"/>
      <c r="G17" s="186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237</v>
      </c>
      <c r="T17" s="157" t="s">
        <v>238</v>
      </c>
      <c r="U17" s="157">
        <v>0</v>
      </c>
      <c r="V17" s="157">
        <f t="shared" si="6"/>
        <v>0</v>
      </c>
      <c r="W17" s="157"/>
      <c r="X17" s="157" t="s">
        <v>200</v>
      </c>
      <c r="Y17" s="157" t="s">
        <v>201</v>
      </c>
      <c r="Z17" s="147"/>
      <c r="AA17" s="147"/>
      <c r="AB17" s="147"/>
      <c r="AC17" s="147"/>
      <c r="AD17" s="147"/>
      <c r="AE17" s="147"/>
      <c r="AF17" s="147"/>
      <c r="AG17" s="147" t="s">
        <v>803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81">
        <v>9</v>
      </c>
      <c r="B18" s="182" t="s">
        <v>812</v>
      </c>
      <c r="C18" s="192" t="s">
        <v>813</v>
      </c>
      <c r="D18" s="183" t="s">
        <v>581</v>
      </c>
      <c r="E18" s="184">
        <v>5</v>
      </c>
      <c r="F18" s="185"/>
      <c r="G18" s="186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237</v>
      </c>
      <c r="T18" s="157" t="s">
        <v>238</v>
      </c>
      <c r="U18" s="157">
        <v>0</v>
      </c>
      <c r="V18" s="157">
        <f t="shared" si="6"/>
        <v>0</v>
      </c>
      <c r="W18" s="157"/>
      <c r="X18" s="157" t="s">
        <v>200</v>
      </c>
      <c r="Y18" s="157" t="s">
        <v>201</v>
      </c>
      <c r="Z18" s="147"/>
      <c r="AA18" s="147"/>
      <c r="AB18" s="147"/>
      <c r="AC18" s="147"/>
      <c r="AD18" s="147"/>
      <c r="AE18" s="147"/>
      <c r="AF18" s="147"/>
      <c r="AG18" s="147" t="s">
        <v>803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81">
        <v>10</v>
      </c>
      <c r="B19" s="182" t="s">
        <v>814</v>
      </c>
      <c r="C19" s="192" t="s">
        <v>815</v>
      </c>
      <c r="D19" s="183" t="s">
        <v>581</v>
      </c>
      <c r="E19" s="184">
        <v>120</v>
      </c>
      <c r="F19" s="185"/>
      <c r="G19" s="186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237</v>
      </c>
      <c r="T19" s="157" t="s">
        <v>238</v>
      </c>
      <c r="U19" s="157">
        <v>0</v>
      </c>
      <c r="V19" s="157">
        <f t="shared" si="6"/>
        <v>0</v>
      </c>
      <c r="W19" s="157"/>
      <c r="X19" s="157" t="s">
        <v>200</v>
      </c>
      <c r="Y19" s="157" t="s">
        <v>201</v>
      </c>
      <c r="Z19" s="147"/>
      <c r="AA19" s="147"/>
      <c r="AB19" s="147"/>
      <c r="AC19" s="147"/>
      <c r="AD19" s="147"/>
      <c r="AE19" s="147"/>
      <c r="AF19" s="147"/>
      <c r="AG19" s="147" t="s">
        <v>803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81">
        <v>11</v>
      </c>
      <c r="B20" s="182" t="s">
        <v>816</v>
      </c>
      <c r="C20" s="192" t="s">
        <v>817</v>
      </c>
      <c r="D20" s="183" t="s">
        <v>581</v>
      </c>
      <c r="E20" s="184">
        <v>32</v>
      </c>
      <c r="F20" s="185"/>
      <c r="G20" s="186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237</v>
      </c>
      <c r="T20" s="157" t="s">
        <v>238</v>
      </c>
      <c r="U20" s="157">
        <v>0</v>
      </c>
      <c r="V20" s="157">
        <f t="shared" si="6"/>
        <v>0</v>
      </c>
      <c r="W20" s="157"/>
      <c r="X20" s="157" t="s">
        <v>200</v>
      </c>
      <c r="Y20" s="157" t="s">
        <v>201</v>
      </c>
      <c r="Z20" s="147"/>
      <c r="AA20" s="147"/>
      <c r="AB20" s="147"/>
      <c r="AC20" s="147"/>
      <c r="AD20" s="147"/>
      <c r="AE20" s="147"/>
      <c r="AF20" s="147"/>
      <c r="AG20" s="147" t="s">
        <v>803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81">
        <v>12</v>
      </c>
      <c r="B21" s="182" t="s">
        <v>818</v>
      </c>
      <c r="C21" s="192" t="s">
        <v>819</v>
      </c>
      <c r="D21" s="183" t="s">
        <v>581</v>
      </c>
      <c r="E21" s="184">
        <v>10</v>
      </c>
      <c r="F21" s="185"/>
      <c r="G21" s="186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237</v>
      </c>
      <c r="T21" s="157" t="s">
        <v>238</v>
      </c>
      <c r="U21" s="157">
        <v>0</v>
      </c>
      <c r="V21" s="157">
        <f t="shared" si="6"/>
        <v>0</v>
      </c>
      <c r="W21" s="157"/>
      <c r="X21" s="157" t="s">
        <v>200</v>
      </c>
      <c r="Y21" s="157" t="s">
        <v>201</v>
      </c>
      <c r="Z21" s="147"/>
      <c r="AA21" s="147"/>
      <c r="AB21" s="147"/>
      <c r="AC21" s="147"/>
      <c r="AD21" s="147"/>
      <c r="AE21" s="147"/>
      <c r="AF21" s="147"/>
      <c r="AG21" s="147" t="s">
        <v>803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81">
        <v>13</v>
      </c>
      <c r="B22" s="182" t="s">
        <v>820</v>
      </c>
      <c r="C22" s="192" t="s">
        <v>821</v>
      </c>
      <c r="D22" s="183" t="s">
        <v>581</v>
      </c>
      <c r="E22" s="184">
        <v>4</v>
      </c>
      <c r="F22" s="185"/>
      <c r="G22" s="186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237</v>
      </c>
      <c r="T22" s="157" t="s">
        <v>238</v>
      </c>
      <c r="U22" s="157">
        <v>0</v>
      </c>
      <c r="V22" s="157">
        <f t="shared" si="6"/>
        <v>0</v>
      </c>
      <c r="W22" s="157"/>
      <c r="X22" s="157" t="s">
        <v>200</v>
      </c>
      <c r="Y22" s="157" t="s">
        <v>201</v>
      </c>
      <c r="Z22" s="147"/>
      <c r="AA22" s="147"/>
      <c r="AB22" s="147"/>
      <c r="AC22" s="147"/>
      <c r="AD22" s="147"/>
      <c r="AE22" s="147"/>
      <c r="AF22" s="147"/>
      <c r="AG22" s="147" t="s">
        <v>803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81">
        <v>14</v>
      </c>
      <c r="B23" s="182" t="s">
        <v>822</v>
      </c>
      <c r="C23" s="192" t="s">
        <v>823</v>
      </c>
      <c r="D23" s="183" t="s">
        <v>581</v>
      </c>
      <c r="E23" s="184">
        <v>30</v>
      </c>
      <c r="F23" s="185"/>
      <c r="G23" s="186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237</v>
      </c>
      <c r="T23" s="157" t="s">
        <v>238</v>
      </c>
      <c r="U23" s="157">
        <v>0</v>
      </c>
      <c r="V23" s="157">
        <f t="shared" si="6"/>
        <v>0</v>
      </c>
      <c r="W23" s="157"/>
      <c r="X23" s="157" t="s">
        <v>200</v>
      </c>
      <c r="Y23" s="157" t="s">
        <v>201</v>
      </c>
      <c r="Z23" s="147"/>
      <c r="AA23" s="147"/>
      <c r="AB23" s="147"/>
      <c r="AC23" s="147"/>
      <c r="AD23" s="147"/>
      <c r="AE23" s="147"/>
      <c r="AF23" s="147"/>
      <c r="AG23" s="147" t="s">
        <v>803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81">
        <v>15</v>
      </c>
      <c r="B24" s="182" t="s">
        <v>824</v>
      </c>
      <c r="C24" s="192" t="s">
        <v>825</v>
      </c>
      <c r="D24" s="183" t="s">
        <v>581</v>
      </c>
      <c r="E24" s="184">
        <v>1</v>
      </c>
      <c r="F24" s="185"/>
      <c r="G24" s="186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237</v>
      </c>
      <c r="T24" s="157" t="s">
        <v>238</v>
      </c>
      <c r="U24" s="157">
        <v>0</v>
      </c>
      <c r="V24" s="157">
        <f t="shared" si="6"/>
        <v>0</v>
      </c>
      <c r="W24" s="157"/>
      <c r="X24" s="157" t="s">
        <v>200</v>
      </c>
      <c r="Y24" s="157" t="s">
        <v>201</v>
      </c>
      <c r="Z24" s="147"/>
      <c r="AA24" s="147"/>
      <c r="AB24" s="147"/>
      <c r="AC24" s="147"/>
      <c r="AD24" s="147"/>
      <c r="AE24" s="147"/>
      <c r="AF24" s="147"/>
      <c r="AG24" s="147" t="s">
        <v>803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81">
        <v>16</v>
      </c>
      <c r="B25" s="182" t="s">
        <v>826</v>
      </c>
      <c r="C25" s="192" t="s">
        <v>827</v>
      </c>
      <c r="D25" s="183" t="s">
        <v>581</v>
      </c>
      <c r="E25" s="184">
        <v>1</v>
      </c>
      <c r="F25" s="185"/>
      <c r="G25" s="186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237</v>
      </c>
      <c r="T25" s="157" t="s">
        <v>238</v>
      </c>
      <c r="U25" s="157">
        <v>0</v>
      </c>
      <c r="V25" s="157">
        <f t="shared" si="6"/>
        <v>0</v>
      </c>
      <c r="W25" s="157"/>
      <c r="X25" s="157" t="s">
        <v>200</v>
      </c>
      <c r="Y25" s="157" t="s">
        <v>201</v>
      </c>
      <c r="Z25" s="147"/>
      <c r="AA25" s="147"/>
      <c r="AB25" s="147"/>
      <c r="AC25" s="147"/>
      <c r="AD25" s="147"/>
      <c r="AE25" s="147"/>
      <c r="AF25" s="147"/>
      <c r="AG25" s="147" t="s">
        <v>803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81">
        <v>17</v>
      </c>
      <c r="B26" s="182" t="s">
        <v>828</v>
      </c>
      <c r="C26" s="192" t="s">
        <v>829</v>
      </c>
      <c r="D26" s="183" t="s">
        <v>581</v>
      </c>
      <c r="E26" s="184">
        <v>14</v>
      </c>
      <c r="F26" s="185"/>
      <c r="G26" s="186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237</v>
      </c>
      <c r="T26" s="157" t="s">
        <v>238</v>
      </c>
      <c r="U26" s="157">
        <v>0</v>
      </c>
      <c r="V26" s="157">
        <f t="shared" si="6"/>
        <v>0</v>
      </c>
      <c r="W26" s="157"/>
      <c r="X26" s="157" t="s">
        <v>200</v>
      </c>
      <c r="Y26" s="157" t="s">
        <v>201</v>
      </c>
      <c r="Z26" s="147"/>
      <c r="AA26" s="147"/>
      <c r="AB26" s="147"/>
      <c r="AC26" s="147"/>
      <c r="AD26" s="147"/>
      <c r="AE26" s="147"/>
      <c r="AF26" s="147"/>
      <c r="AG26" s="147" t="s">
        <v>803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81">
        <v>18</v>
      </c>
      <c r="B27" s="182" t="s">
        <v>830</v>
      </c>
      <c r="C27" s="192" t="s">
        <v>831</v>
      </c>
      <c r="D27" s="183" t="s">
        <v>581</v>
      </c>
      <c r="E27" s="184">
        <v>2</v>
      </c>
      <c r="F27" s="185"/>
      <c r="G27" s="186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237</v>
      </c>
      <c r="T27" s="157" t="s">
        <v>238</v>
      </c>
      <c r="U27" s="157">
        <v>0</v>
      </c>
      <c r="V27" s="157">
        <f t="shared" si="6"/>
        <v>0</v>
      </c>
      <c r="W27" s="157"/>
      <c r="X27" s="157" t="s">
        <v>200</v>
      </c>
      <c r="Y27" s="157" t="s">
        <v>201</v>
      </c>
      <c r="Z27" s="147"/>
      <c r="AA27" s="147"/>
      <c r="AB27" s="147"/>
      <c r="AC27" s="147"/>
      <c r="AD27" s="147"/>
      <c r="AE27" s="147"/>
      <c r="AF27" s="147"/>
      <c r="AG27" s="147" t="s">
        <v>803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81">
        <v>19</v>
      </c>
      <c r="B28" s="182" t="s">
        <v>832</v>
      </c>
      <c r="C28" s="192" t="s">
        <v>833</v>
      </c>
      <c r="D28" s="183" t="s">
        <v>581</v>
      </c>
      <c r="E28" s="184">
        <v>1</v>
      </c>
      <c r="F28" s="185"/>
      <c r="G28" s="186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237</v>
      </c>
      <c r="T28" s="157" t="s">
        <v>238</v>
      </c>
      <c r="U28" s="157">
        <v>0</v>
      </c>
      <c r="V28" s="157">
        <f t="shared" si="6"/>
        <v>0</v>
      </c>
      <c r="W28" s="157"/>
      <c r="X28" s="157" t="s">
        <v>200</v>
      </c>
      <c r="Y28" s="157" t="s">
        <v>201</v>
      </c>
      <c r="Z28" s="147"/>
      <c r="AA28" s="147"/>
      <c r="AB28" s="147"/>
      <c r="AC28" s="147"/>
      <c r="AD28" s="147"/>
      <c r="AE28" s="147"/>
      <c r="AF28" s="147"/>
      <c r="AG28" s="147" t="s">
        <v>803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81">
        <v>20</v>
      </c>
      <c r="B29" s="182" t="s">
        <v>834</v>
      </c>
      <c r="C29" s="192" t="s">
        <v>835</v>
      </c>
      <c r="D29" s="183" t="s">
        <v>198</v>
      </c>
      <c r="E29" s="184">
        <v>150</v>
      </c>
      <c r="F29" s="185"/>
      <c r="G29" s="186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237</v>
      </c>
      <c r="T29" s="157" t="s">
        <v>238</v>
      </c>
      <c r="U29" s="157">
        <v>0</v>
      </c>
      <c r="V29" s="157">
        <f t="shared" si="6"/>
        <v>0</v>
      </c>
      <c r="W29" s="157"/>
      <c r="X29" s="157" t="s">
        <v>200</v>
      </c>
      <c r="Y29" s="157" t="s">
        <v>201</v>
      </c>
      <c r="Z29" s="147"/>
      <c r="AA29" s="147"/>
      <c r="AB29" s="147"/>
      <c r="AC29" s="147"/>
      <c r="AD29" s="147"/>
      <c r="AE29" s="147"/>
      <c r="AF29" s="147"/>
      <c r="AG29" s="147" t="s">
        <v>803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81">
        <v>21</v>
      </c>
      <c r="B30" s="182" t="s">
        <v>836</v>
      </c>
      <c r="C30" s="192" t="s">
        <v>837</v>
      </c>
      <c r="D30" s="183" t="s">
        <v>198</v>
      </c>
      <c r="E30" s="184">
        <v>470</v>
      </c>
      <c r="F30" s="185"/>
      <c r="G30" s="186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237</v>
      </c>
      <c r="T30" s="157" t="s">
        <v>238</v>
      </c>
      <c r="U30" s="157">
        <v>0</v>
      </c>
      <c r="V30" s="157">
        <f t="shared" si="6"/>
        <v>0</v>
      </c>
      <c r="W30" s="157"/>
      <c r="X30" s="157" t="s">
        <v>200</v>
      </c>
      <c r="Y30" s="157" t="s">
        <v>201</v>
      </c>
      <c r="Z30" s="147"/>
      <c r="AA30" s="147"/>
      <c r="AB30" s="147"/>
      <c r="AC30" s="147"/>
      <c r="AD30" s="147"/>
      <c r="AE30" s="147"/>
      <c r="AF30" s="147"/>
      <c r="AG30" s="147" t="s">
        <v>803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81">
        <v>22</v>
      </c>
      <c r="B31" s="182" t="s">
        <v>838</v>
      </c>
      <c r="C31" s="192" t="s">
        <v>839</v>
      </c>
      <c r="D31" s="183" t="s">
        <v>198</v>
      </c>
      <c r="E31" s="184">
        <v>85</v>
      </c>
      <c r="F31" s="185"/>
      <c r="G31" s="186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237</v>
      </c>
      <c r="T31" s="157" t="s">
        <v>238</v>
      </c>
      <c r="U31" s="157">
        <v>0</v>
      </c>
      <c r="V31" s="157">
        <f t="shared" si="6"/>
        <v>0</v>
      </c>
      <c r="W31" s="157"/>
      <c r="X31" s="157" t="s">
        <v>346</v>
      </c>
      <c r="Y31" s="157" t="s">
        <v>201</v>
      </c>
      <c r="Z31" s="147"/>
      <c r="AA31" s="147"/>
      <c r="AB31" s="147"/>
      <c r="AC31" s="147"/>
      <c r="AD31" s="147"/>
      <c r="AE31" s="147"/>
      <c r="AF31" s="147"/>
      <c r="AG31" s="147" t="s">
        <v>800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81">
        <v>23</v>
      </c>
      <c r="B32" s="182" t="s">
        <v>840</v>
      </c>
      <c r="C32" s="192" t="s">
        <v>839</v>
      </c>
      <c r="D32" s="183" t="s">
        <v>198</v>
      </c>
      <c r="E32" s="184">
        <v>85</v>
      </c>
      <c r="F32" s="185"/>
      <c r="G32" s="186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237</v>
      </c>
      <c r="T32" s="157" t="s">
        <v>238</v>
      </c>
      <c r="U32" s="157">
        <v>0</v>
      </c>
      <c r="V32" s="157">
        <f t="shared" si="6"/>
        <v>0</v>
      </c>
      <c r="W32" s="157"/>
      <c r="X32" s="157" t="s">
        <v>346</v>
      </c>
      <c r="Y32" s="157" t="s">
        <v>201</v>
      </c>
      <c r="Z32" s="147"/>
      <c r="AA32" s="147"/>
      <c r="AB32" s="147"/>
      <c r="AC32" s="147"/>
      <c r="AD32" s="147"/>
      <c r="AE32" s="147"/>
      <c r="AF32" s="147"/>
      <c r="AG32" s="147" t="s">
        <v>800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81">
        <v>24</v>
      </c>
      <c r="B33" s="182" t="s">
        <v>841</v>
      </c>
      <c r="C33" s="192" t="s">
        <v>842</v>
      </c>
      <c r="D33" s="183" t="s">
        <v>198</v>
      </c>
      <c r="E33" s="184">
        <v>100</v>
      </c>
      <c r="F33" s="185"/>
      <c r="G33" s="186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7"/>
      <c r="S33" s="157" t="s">
        <v>237</v>
      </c>
      <c r="T33" s="157" t="s">
        <v>238</v>
      </c>
      <c r="U33" s="157">
        <v>0</v>
      </c>
      <c r="V33" s="157">
        <f t="shared" si="6"/>
        <v>0</v>
      </c>
      <c r="W33" s="157"/>
      <c r="X33" s="157" t="s">
        <v>346</v>
      </c>
      <c r="Y33" s="157" t="s">
        <v>201</v>
      </c>
      <c r="Z33" s="147"/>
      <c r="AA33" s="147"/>
      <c r="AB33" s="147"/>
      <c r="AC33" s="147"/>
      <c r="AD33" s="147"/>
      <c r="AE33" s="147"/>
      <c r="AF33" s="147"/>
      <c r="AG33" s="147" t="s">
        <v>800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81">
        <v>25</v>
      </c>
      <c r="B34" s="182" t="s">
        <v>843</v>
      </c>
      <c r="C34" s="192" t="s">
        <v>844</v>
      </c>
      <c r="D34" s="183" t="s">
        <v>198</v>
      </c>
      <c r="E34" s="184">
        <v>60</v>
      </c>
      <c r="F34" s="185"/>
      <c r="G34" s="186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237</v>
      </c>
      <c r="T34" s="157" t="s">
        <v>238</v>
      </c>
      <c r="U34" s="157">
        <v>0</v>
      </c>
      <c r="V34" s="157">
        <f t="shared" si="6"/>
        <v>0</v>
      </c>
      <c r="W34" s="157"/>
      <c r="X34" s="157" t="s">
        <v>346</v>
      </c>
      <c r="Y34" s="157" t="s">
        <v>201</v>
      </c>
      <c r="Z34" s="147"/>
      <c r="AA34" s="147"/>
      <c r="AB34" s="147"/>
      <c r="AC34" s="147"/>
      <c r="AD34" s="147"/>
      <c r="AE34" s="147"/>
      <c r="AF34" s="147"/>
      <c r="AG34" s="147" t="s">
        <v>800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81">
        <v>26</v>
      </c>
      <c r="B35" s="182" t="s">
        <v>845</v>
      </c>
      <c r="C35" s="192" t="s">
        <v>846</v>
      </c>
      <c r="D35" s="183" t="s">
        <v>198</v>
      </c>
      <c r="E35" s="184">
        <v>50</v>
      </c>
      <c r="F35" s="185"/>
      <c r="G35" s="186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7"/>
      <c r="S35" s="157" t="s">
        <v>237</v>
      </c>
      <c r="T35" s="157" t="s">
        <v>238</v>
      </c>
      <c r="U35" s="157">
        <v>0</v>
      </c>
      <c r="V35" s="157">
        <f t="shared" si="6"/>
        <v>0</v>
      </c>
      <c r="W35" s="157"/>
      <c r="X35" s="157" t="s">
        <v>346</v>
      </c>
      <c r="Y35" s="157" t="s">
        <v>201</v>
      </c>
      <c r="Z35" s="147"/>
      <c r="AA35" s="147"/>
      <c r="AB35" s="147"/>
      <c r="AC35" s="147"/>
      <c r="AD35" s="147"/>
      <c r="AE35" s="147"/>
      <c r="AF35" s="147"/>
      <c r="AG35" s="147" t="s">
        <v>800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81">
        <v>27</v>
      </c>
      <c r="B36" s="182" t="s">
        <v>847</v>
      </c>
      <c r="C36" s="192" t="s">
        <v>848</v>
      </c>
      <c r="D36" s="183" t="s">
        <v>198</v>
      </c>
      <c r="E36" s="184">
        <v>50</v>
      </c>
      <c r="F36" s="185"/>
      <c r="G36" s="186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</v>
      </c>
      <c r="O36" s="156">
        <f t="shared" si="4"/>
        <v>0</v>
      </c>
      <c r="P36" s="156">
        <v>0</v>
      </c>
      <c r="Q36" s="156">
        <f t="shared" si="5"/>
        <v>0</v>
      </c>
      <c r="R36" s="157"/>
      <c r="S36" s="157" t="s">
        <v>237</v>
      </c>
      <c r="T36" s="157" t="s">
        <v>238</v>
      </c>
      <c r="U36" s="157">
        <v>0</v>
      </c>
      <c r="V36" s="157">
        <f t="shared" si="6"/>
        <v>0</v>
      </c>
      <c r="W36" s="157"/>
      <c r="X36" s="157" t="s">
        <v>200</v>
      </c>
      <c r="Y36" s="157" t="s">
        <v>201</v>
      </c>
      <c r="Z36" s="147"/>
      <c r="AA36" s="147"/>
      <c r="AB36" s="147"/>
      <c r="AC36" s="147"/>
      <c r="AD36" s="147"/>
      <c r="AE36" s="147"/>
      <c r="AF36" s="147"/>
      <c r="AG36" s="147" t="s">
        <v>803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81">
        <v>28</v>
      </c>
      <c r="B37" s="182" t="s">
        <v>849</v>
      </c>
      <c r="C37" s="192" t="s">
        <v>850</v>
      </c>
      <c r="D37" s="183" t="s">
        <v>198</v>
      </c>
      <c r="E37" s="184">
        <v>120</v>
      </c>
      <c r="F37" s="185"/>
      <c r="G37" s="186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237</v>
      </c>
      <c r="T37" s="157" t="s">
        <v>238</v>
      </c>
      <c r="U37" s="157">
        <v>0</v>
      </c>
      <c r="V37" s="157">
        <f t="shared" si="6"/>
        <v>0</v>
      </c>
      <c r="W37" s="157"/>
      <c r="X37" s="157" t="s">
        <v>200</v>
      </c>
      <c r="Y37" s="157" t="s">
        <v>201</v>
      </c>
      <c r="Z37" s="147"/>
      <c r="AA37" s="147"/>
      <c r="AB37" s="147"/>
      <c r="AC37" s="147"/>
      <c r="AD37" s="147"/>
      <c r="AE37" s="147"/>
      <c r="AF37" s="147"/>
      <c r="AG37" s="147" t="s">
        <v>803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81">
        <v>29</v>
      </c>
      <c r="B38" s="182" t="s">
        <v>851</v>
      </c>
      <c r="C38" s="192" t="s">
        <v>852</v>
      </c>
      <c r="D38" s="183" t="s">
        <v>198</v>
      </c>
      <c r="E38" s="184">
        <v>100</v>
      </c>
      <c r="F38" s="185"/>
      <c r="G38" s="186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237</v>
      </c>
      <c r="T38" s="157" t="s">
        <v>238</v>
      </c>
      <c r="U38" s="157">
        <v>0</v>
      </c>
      <c r="V38" s="157">
        <f t="shared" si="6"/>
        <v>0</v>
      </c>
      <c r="W38" s="157"/>
      <c r="X38" s="157" t="s">
        <v>200</v>
      </c>
      <c r="Y38" s="157" t="s">
        <v>201</v>
      </c>
      <c r="Z38" s="147"/>
      <c r="AA38" s="147"/>
      <c r="AB38" s="147"/>
      <c r="AC38" s="147"/>
      <c r="AD38" s="147"/>
      <c r="AE38" s="147"/>
      <c r="AF38" s="147"/>
      <c r="AG38" s="147" t="s">
        <v>803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81">
        <v>30</v>
      </c>
      <c r="B39" s="182" t="s">
        <v>853</v>
      </c>
      <c r="C39" s="192" t="s">
        <v>854</v>
      </c>
      <c r="D39" s="183" t="s">
        <v>198</v>
      </c>
      <c r="E39" s="184">
        <v>400</v>
      </c>
      <c r="F39" s="185"/>
      <c r="G39" s="186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</v>
      </c>
      <c r="O39" s="156">
        <f t="shared" si="4"/>
        <v>0</v>
      </c>
      <c r="P39" s="156">
        <v>0</v>
      </c>
      <c r="Q39" s="156">
        <f t="shared" si="5"/>
        <v>0</v>
      </c>
      <c r="R39" s="157"/>
      <c r="S39" s="157" t="s">
        <v>237</v>
      </c>
      <c r="T39" s="157" t="s">
        <v>238</v>
      </c>
      <c r="U39" s="157">
        <v>0</v>
      </c>
      <c r="V39" s="157">
        <f t="shared" si="6"/>
        <v>0</v>
      </c>
      <c r="W39" s="157"/>
      <c r="X39" s="157" t="s">
        <v>200</v>
      </c>
      <c r="Y39" s="157" t="s">
        <v>201</v>
      </c>
      <c r="Z39" s="147"/>
      <c r="AA39" s="147"/>
      <c r="AB39" s="147"/>
      <c r="AC39" s="147"/>
      <c r="AD39" s="147"/>
      <c r="AE39" s="147"/>
      <c r="AF39" s="147"/>
      <c r="AG39" s="147" t="s">
        <v>803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81">
        <v>31</v>
      </c>
      <c r="B40" s="182" t="s">
        <v>855</v>
      </c>
      <c r="C40" s="192" t="s">
        <v>856</v>
      </c>
      <c r="D40" s="183" t="s">
        <v>581</v>
      </c>
      <c r="E40" s="184">
        <v>3</v>
      </c>
      <c r="F40" s="185"/>
      <c r="G40" s="186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237</v>
      </c>
      <c r="T40" s="157" t="s">
        <v>238</v>
      </c>
      <c r="U40" s="157">
        <v>0</v>
      </c>
      <c r="V40" s="157">
        <f t="shared" si="6"/>
        <v>0</v>
      </c>
      <c r="W40" s="157"/>
      <c r="X40" s="157" t="s">
        <v>346</v>
      </c>
      <c r="Y40" s="157" t="s">
        <v>201</v>
      </c>
      <c r="Z40" s="147"/>
      <c r="AA40" s="147"/>
      <c r="AB40" s="147"/>
      <c r="AC40" s="147"/>
      <c r="AD40" s="147"/>
      <c r="AE40" s="147"/>
      <c r="AF40" s="147"/>
      <c r="AG40" s="147" t="s">
        <v>800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81">
        <v>32</v>
      </c>
      <c r="B41" s="182" t="s">
        <v>857</v>
      </c>
      <c r="C41" s="192" t="s">
        <v>858</v>
      </c>
      <c r="D41" s="183" t="s">
        <v>581</v>
      </c>
      <c r="E41" s="184">
        <v>1</v>
      </c>
      <c r="F41" s="185"/>
      <c r="G41" s="186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237</v>
      </c>
      <c r="T41" s="157" t="s">
        <v>238</v>
      </c>
      <c r="U41" s="157">
        <v>0</v>
      </c>
      <c r="V41" s="157">
        <f t="shared" si="6"/>
        <v>0</v>
      </c>
      <c r="W41" s="157"/>
      <c r="X41" s="157" t="s">
        <v>200</v>
      </c>
      <c r="Y41" s="157" t="s">
        <v>201</v>
      </c>
      <c r="Z41" s="147"/>
      <c r="AA41" s="147"/>
      <c r="AB41" s="147"/>
      <c r="AC41" s="147"/>
      <c r="AD41" s="147"/>
      <c r="AE41" s="147"/>
      <c r="AF41" s="147"/>
      <c r="AG41" s="147" t="s">
        <v>803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81">
        <v>33</v>
      </c>
      <c r="B42" s="182" t="s">
        <v>859</v>
      </c>
      <c r="C42" s="192" t="s">
        <v>860</v>
      </c>
      <c r="D42" s="183" t="s">
        <v>581</v>
      </c>
      <c r="E42" s="184">
        <v>1</v>
      </c>
      <c r="F42" s="185"/>
      <c r="G42" s="186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6">
        <v>0</v>
      </c>
      <c r="O42" s="156">
        <f t="shared" si="4"/>
        <v>0</v>
      </c>
      <c r="P42" s="156">
        <v>0</v>
      </c>
      <c r="Q42" s="156">
        <f t="shared" si="5"/>
        <v>0</v>
      </c>
      <c r="R42" s="157"/>
      <c r="S42" s="157" t="s">
        <v>237</v>
      </c>
      <c r="T42" s="157" t="s">
        <v>238</v>
      </c>
      <c r="U42" s="157">
        <v>0</v>
      </c>
      <c r="V42" s="157">
        <f t="shared" si="6"/>
        <v>0</v>
      </c>
      <c r="W42" s="157"/>
      <c r="X42" s="157" t="s">
        <v>346</v>
      </c>
      <c r="Y42" s="157" t="s">
        <v>201</v>
      </c>
      <c r="Z42" s="147"/>
      <c r="AA42" s="147"/>
      <c r="AB42" s="147"/>
      <c r="AC42" s="147"/>
      <c r="AD42" s="147"/>
      <c r="AE42" s="147"/>
      <c r="AF42" s="147"/>
      <c r="AG42" s="147" t="s">
        <v>800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81">
        <v>34</v>
      </c>
      <c r="B43" s="182" t="s">
        <v>861</v>
      </c>
      <c r="C43" s="192" t="s">
        <v>862</v>
      </c>
      <c r="D43" s="183" t="s">
        <v>483</v>
      </c>
      <c r="E43" s="184">
        <v>1</v>
      </c>
      <c r="F43" s="185"/>
      <c r="G43" s="186">
        <f t="shared" si="0"/>
        <v>0</v>
      </c>
      <c r="H43" s="158"/>
      <c r="I43" s="157">
        <f t="shared" si="1"/>
        <v>0</v>
      </c>
      <c r="J43" s="158"/>
      <c r="K43" s="157">
        <f t="shared" si="2"/>
        <v>0</v>
      </c>
      <c r="L43" s="157">
        <v>21</v>
      </c>
      <c r="M43" s="157">
        <f t="shared" si="3"/>
        <v>0</v>
      </c>
      <c r="N43" s="156">
        <v>0</v>
      </c>
      <c r="O43" s="156">
        <f t="shared" si="4"/>
        <v>0</v>
      </c>
      <c r="P43" s="156">
        <v>0</v>
      </c>
      <c r="Q43" s="156">
        <f t="shared" si="5"/>
        <v>0</v>
      </c>
      <c r="R43" s="157"/>
      <c r="S43" s="157" t="s">
        <v>237</v>
      </c>
      <c r="T43" s="157" t="s">
        <v>238</v>
      </c>
      <c r="U43" s="157">
        <v>0</v>
      </c>
      <c r="V43" s="157">
        <f t="shared" si="6"/>
        <v>0</v>
      </c>
      <c r="W43" s="157"/>
      <c r="X43" s="157" t="s">
        <v>200</v>
      </c>
      <c r="Y43" s="157" t="s">
        <v>201</v>
      </c>
      <c r="Z43" s="147"/>
      <c r="AA43" s="147"/>
      <c r="AB43" s="147"/>
      <c r="AC43" s="147"/>
      <c r="AD43" s="147"/>
      <c r="AE43" s="147"/>
      <c r="AF43" s="147"/>
      <c r="AG43" s="147" t="s">
        <v>202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6" t="s">
        <v>194</v>
      </c>
      <c r="B44" s="167" t="s">
        <v>149</v>
      </c>
      <c r="C44" s="187" t="s">
        <v>150</v>
      </c>
      <c r="D44" s="168"/>
      <c r="E44" s="169"/>
      <c r="F44" s="170"/>
      <c r="G44" s="171">
        <f>SUMIF(AG45:AG52,"&lt;&gt;NOR",G45:G52)</f>
        <v>0</v>
      </c>
      <c r="H44" s="165"/>
      <c r="I44" s="165">
        <f>SUM(I45:I52)</f>
        <v>0</v>
      </c>
      <c r="J44" s="165"/>
      <c r="K44" s="165">
        <f>SUM(K45:K52)</f>
        <v>0</v>
      </c>
      <c r="L44" s="165"/>
      <c r="M44" s="165">
        <f>SUM(M45:M52)</f>
        <v>0</v>
      </c>
      <c r="N44" s="164"/>
      <c r="O44" s="164">
        <f>SUM(O45:O52)</f>
        <v>0</v>
      </c>
      <c r="P44" s="164"/>
      <c r="Q44" s="164">
        <f>SUM(Q45:Q52)</f>
        <v>0</v>
      </c>
      <c r="R44" s="165"/>
      <c r="S44" s="165"/>
      <c r="T44" s="165"/>
      <c r="U44" s="165"/>
      <c r="V44" s="165">
        <f>SUM(V45:V52)</f>
        <v>0</v>
      </c>
      <c r="W44" s="165"/>
      <c r="X44" s="165"/>
      <c r="Y44" s="165"/>
      <c r="AG44" t="s">
        <v>195</v>
      </c>
    </row>
    <row r="45" spans="1:60" outlineLevel="1" x14ac:dyDescent="0.2">
      <c r="A45" s="181">
        <v>35</v>
      </c>
      <c r="B45" s="182" t="s">
        <v>863</v>
      </c>
      <c r="C45" s="192" t="s">
        <v>864</v>
      </c>
      <c r="D45" s="183" t="s">
        <v>865</v>
      </c>
      <c r="E45" s="184">
        <v>1</v>
      </c>
      <c r="F45" s="185"/>
      <c r="G45" s="186">
        <f t="shared" ref="G45:G52" si="7">ROUND(E45*F45,2)</f>
        <v>0</v>
      </c>
      <c r="H45" s="158"/>
      <c r="I45" s="157">
        <f t="shared" ref="I45:I52" si="8">ROUND(E45*H45,2)</f>
        <v>0</v>
      </c>
      <c r="J45" s="158"/>
      <c r="K45" s="157">
        <f t="shared" ref="K45:K52" si="9">ROUND(E45*J45,2)</f>
        <v>0</v>
      </c>
      <c r="L45" s="157">
        <v>21</v>
      </c>
      <c r="M45" s="157">
        <f t="shared" ref="M45:M52" si="10">G45*(1+L45/100)</f>
        <v>0</v>
      </c>
      <c r="N45" s="156">
        <v>0</v>
      </c>
      <c r="O45" s="156">
        <f t="shared" ref="O45:O52" si="11">ROUND(E45*N45,2)</f>
        <v>0</v>
      </c>
      <c r="P45" s="156">
        <v>0</v>
      </c>
      <c r="Q45" s="156">
        <f t="shared" ref="Q45:Q52" si="12">ROUND(E45*P45,2)</f>
        <v>0</v>
      </c>
      <c r="R45" s="157"/>
      <c r="S45" s="157" t="s">
        <v>237</v>
      </c>
      <c r="T45" s="157" t="s">
        <v>238</v>
      </c>
      <c r="U45" s="157">
        <v>0</v>
      </c>
      <c r="V45" s="157">
        <f t="shared" ref="V45:V52" si="13">ROUND(E45*U45,2)</f>
        <v>0</v>
      </c>
      <c r="W45" s="157"/>
      <c r="X45" s="157" t="s">
        <v>200</v>
      </c>
      <c r="Y45" s="157" t="s">
        <v>201</v>
      </c>
      <c r="Z45" s="147"/>
      <c r="AA45" s="147"/>
      <c r="AB45" s="147"/>
      <c r="AC45" s="147"/>
      <c r="AD45" s="147"/>
      <c r="AE45" s="147"/>
      <c r="AF45" s="147"/>
      <c r="AG45" s="147" t="s">
        <v>803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81">
        <v>36</v>
      </c>
      <c r="B46" s="182" t="s">
        <v>866</v>
      </c>
      <c r="C46" s="192" t="s">
        <v>867</v>
      </c>
      <c r="D46" s="183" t="s">
        <v>581</v>
      </c>
      <c r="E46" s="184">
        <v>1</v>
      </c>
      <c r="F46" s="185"/>
      <c r="G46" s="186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237</v>
      </c>
      <c r="T46" s="157" t="s">
        <v>238</v>
      </c>
      <c r="U46" s="157">
        <v>0</v>
      </c>
      <c r="V46" s="157">
        <f t="shared" si="13"/>
        <v>0</v>
      </c>
      <c r="W46" s="157"/>
      <c r="X46" s="157" t="s">
        <v>200</v>
      </c>
      <c r="Y46" s="157" t="s">
        <v>201</v>
      </c>
      <c r="Z46" s="147"/>
      <c r="AA46" s="147"/>
      <c r="AB46" s="147"/>
      <c r="AC46" s="147"/>
      <c r="AD46" s="147"/>
      <c r="AE46" s="147"/>
      <c r="AF46" s="147"/>
      <c r="AG46" s="147" t="s">
        <v>803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81">
        <v>37</v>
      </c>
      <c r="B47" s="182" t="s">
        <v>868</v>
      </c>
      <c r="C47" s="192" t="s">
        <v>869</v>
      </c>
      <c r="D47" s="183" t="s">
        <v>581</v>
      </c>
      <c r="E47" s="184">
        <v>1</v>
      </c>
      <c r="F47" s="185"/>
      <c r="G47" s="186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7"/>
      <c r="S47" s="157" t="s">
        <v>237</v>
      </c>
      <c r="T47" s="157" t="s">
        <v>238</v>
      </c>
      <c r="U47" s="157">
        <v>0</v>
      </c>
      <c r="V47" s="157">
        <f t="shared" si="13"/>
        <v>0</v>
      </c>
      <c r="W47" s="157"/>
      <c r="X47" s="157" t="s">
        <v>346</v>
      </c>
      <c r="Y47" s="157" t="s">
        <v>201</v>
      </c>
      <c r="Z47" s="147"/>
      <c r="AA47" s="147"/>
      <c r="AB47" s="147"/>
      <c r="AC47" s="147"/>
      <c r="AD47" s="147"/>
      <c r="AE47" s="147"/>
      <c r="AF47" s="147"/>
      <c r="AG47" s="147" t="s">
        <v>800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81">
        <v>38</v>
      </c>
      <c r="B48" s="182" t="s">
        <v>870</v>
      </c>
      <c r="C48" s="192" t="s">
        <v>871</v>
      </c>
      <c r="D48" s="183" t="s">
        <v>581</v>
      </c>
      <c r="E48" s="184">
        <v>1</v>
      </c>
      <c r="F48" s="185"/>
      <c r="G48" s="186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7"/>
      <c r="S48" s="157" t="s">
        <v>237</v>
      </c>
      <c r="T48" s="157" t="s">
        <v>238</v>
      </c>
      <c r="U48" s="157">
        <v>0</v>
      </c>
      <c r="V48" s="157">
        <f t="shared" si="13"/>
        <v>0</v>
      </c>
      <c r="W48" s="157"/>
      <c r="X48" s="157" t="s">
        <v>346</v>
      </c>
      <c r="Y48" s="157" t="s">
        <v>201</v>
      </c>
      <c r="Z48" s="147"/>
      <c r="AA48" s="147"/>
      <c r="AB48" s="147"/>
      <c r="AC48" s="147"/>
      <c r="AD48" s="147"/>
      <c r="AE48" s="147"/>
      <c r="AF48" s="147"/>
      <c r="AG48" s="147" t="s">
        <v>800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81">
        <v>39</v>
      </c>
      <c r="B49" s="182" t="s">
        <v>872</v>
      </c>
      <c r="C49" s="192" t="s">
        <v>873</v>
      </c>
      <c r="D49" s="183" t="s">
        <v>581</v>
      </c>
      <c r="E49" s="184">
        <v>1</v>
      </c>
      <c r="F49" s="185"/>
      <c r="G49" s="186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7"/>
      <c r="S49" s="157" t="s">
        <v>237</v>
      </c>
      <c r="T49" s="157" t="s">
        <v>238</v>
      </c>
      <c r="U49" s="157">
        <v>0</v>
      </c>
      <c r="V49" s="157">
        <f t="shared" si="13"/>
        <v>0</v>
      </c>
      <c r="W49" s="157"/>
      <c r="X49" s="157" t="s">
        <v>346</v>
      </c>
      <c r="Y49" s="157" t="s">
        <v>201</v>
      </c>
      <c r="Z49" s="147"/>
      <c r="AA49" s="147"/>
      <c r="AB49" s="147"/>
      <c r="AC49" s="147"/>
      <c r="AD49" s="147"/>
      <c r="AE49" s="147"/>
      <c r="AF49" s="147"/>
      <c r="AG49" s="147" t="s">
        <v>800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81">
        <v>40</v>
      </c>
      <c r="B50" s="182" t="s">
        <v>874</v>
      </c>
      <c r="C50" s="192" t="s">
        <v>875</v>
      </c>
      <c r="D50" s="183" t="s">
        <v>581</v>
      </c>
      <c r="E50" s="184">
        <v>1</v>
      </c>
      <c r="F50" s="185"/>
      <c r="G50" s="186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7"/>
      <c r="S50" s="157" t="s">
        <v>237</v>
      </c>
      <c r="T50" s="157" t="s">
        <v>238</v>
      </c>
      <c r="U50" s="157">
        <v>0</v>
      </c>
      <c r="V50" s="157">
        <f t="shared" si="13"/>
        <v>0</v>
      </c>
      <c r="W50" s="157"/>
      <c r="X50" s="157" t="s">
        <v>346</v>
      </c>
      <c r="Y50" s="157" t="s">
        <v>201</v>
      </c>
      <c r="Z50" s="147"/>
      <c r="AA50" s="147"/>
      <c r="AB50" s="147"/>
      <c r="AC50" s="147"/>
      <c r="AD50" s="147"/>
      <c r="AE50" s="147"/>
      <c r="AF50" s="147"/>
      <c r="AG50" s="147" t="s">
        <v>800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81">
        <v>41</v>
      </c>
      <c r="B51" s="182" t="s">
        <v>876</v>
      </c>
      <c r="C51" s="192" t="s">
        <v>877</v>
      </c>
      <c r="D51" s="183" t="s">
        <v>581</v>
      </c>
      <c r="E51" s="184">
        <v>1</v>
      </c>
      <c r="F51" s="185"/>
      <c r="G51" s="186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7"/>
      <c r="S51" s="157" t="s">
        <v>237</v>
      </c>
      <c r="T51" s="157" t="s">
        <v>238</v>
      </c>
      <c r="U51" s="157">
        <v>0</v>
      </c>
      <c r="V51" s="157">
        <f t="shared" si="13"/>
        <v>0</v>
      </c>
      <c r="W51" s="157"/>
      <c r="X51" s="157" t="s">
        <v>346</v>
      </c>
      <c r="Y51" s="157" t="s">
        <v>201</v>
      </c>
      <c r="Z51" s="147"/>
      <c r="AA51" s="147"/>
      <c r="AB51" s="147"/>
      <c r="AC51" s="147"/>
      <c r="AD51" s="147"/>
      <c r="AE51" s="147"/>
      <c r="AF51" s="147"/>
      <c r="AG51" s="147" t="s">
        <v>800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81">
        <v>42</v>
      </c>
      <c r="B52" s="182" t="s">
        <v>878</v>
      </c>
      <c r="C52" s="192" t="s">
        <v>879</v>
      </c>
      <c r="D52" s="183" t="s">
        <v>581</v>
      </c>
      <c r="E52" s="184">
        <v>1</v>
      </c>
      <c r="F52" s="185"/>
      <c r="G52" s="186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6">
        <v>0</v>
      </c>
      <c r="O52" s="156">
        <f t="shared" si="11"/>
        <v>0</v>
      </c>
      <c r="P52" s="156">
        <v>0</v>
      </c>
      <c r="Q52" s="156">
        <f t="shared" si="12"/>
        <v>0</v>
      </c>
      <c r="R52" s="157"/>
      <c r="S52" s="157" t="s">
        <v>237</v>
      </c>
      <c r="T52" s="157" t="s">
        <v>238</v>
      </c>
      <c r="U52" s="157">
        <v>0</v>
      </c>
      <c r="V52" s="157">
        <f t="shared" si="13"/>
        <v>0</v>
      </c>
      <c r="W52" s="157"/>
      <c r="X52" s="157" t="s">
        <v>346</v>
      </c>
      <c r="Y52" s="157" t="s">
        <v>201</v>
      </c>
      <c r="Z52" s="147"/>
      <c r="AA52" s="147"/>
      <c r="AB52" s="147"/>
      <c r="AC52" s="147"/>
      <c r="AD52" s="147"/>
      <c r="AE52" s="147"/>
      <c r="AF52" s="147"/>
      <c r="AG52" s="147" t="s">
        <v>800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6" t="s">
        <v>194</v>
      </c>
      <c r="B53" s="167" t="s">
        <v>147</v>
      </c>
      <c r="C53" s="187" t="s">
        <v>148</v>
      </c>
      <c r="D53" s="168"/>
      <c r="E53" s="169"/>
      <c r="F53" s="170"/>
      <c r="G53" s="171">
        <f>SUMIF(AG54:AG85,"&lt;&gt;NOR",G54:G85)</f>
        <v>0</v>
      </c>
      <c r="H53" s="165"/>
      <c r="I53" s="165">
        <f>SUM(I54:I85)</f>
        <v>0</v>
      </c>
      <c r="J53" s="165"/>
      <c r="K53" s="165">
        <f>SUM(K54:K85)</f>
        <v>0</v>
      </c>
      <c r="L53" s="165"/>
      <c r="M53" s="165">
        <f>SUM(M54:M85)</f>
        <v>0</v>
      </c>
      <c r="N53" s="164"/>
      <c r="O53" s="164">
        <f>SUM(O54:O85)</f>
        <v>0</v>
      </c>
      <c r="P53" s="164"/>
      <c r="Q53" s="164">
        <f>SUM(Q54:Q85)</f>
        <v>0</v>
      </c>
      <c r="R53" s="165"/>
      <c r="S53" s="165"/>
      <c r="T53" s="165"/>
      <c r="U53" s="165"/>
      <c r="V53" s="165">
        <f>SUM(V54:V85)</f>
        <v>0</v>
      </c>
      <c r="W53" s="165"/>
      <c r="X53" s="165"/>
      <c r="Y53" s="165"/>
      <c r="AG53" t="s">
        <v>195</v>
      </c>
    </row>
    <row r="54" spans="1:60" outlineLevel="1" x14ac:dyDescent="0.2">
      <c r="A54" s="181">
        <v>43</v>
      </c>
      <c r="B54" s="182" t="s">
        <v>880</v>
      </c>
      <c r="C54" s="192" t="s">
        <v>881</v>
      </c>
      <c r="D54" s="183" t="s">
        <v>581</v>
      </c>
      <c r="E54" s="184">
        <v>1</v>
      </c>
      <c r="F54" s="185"/>
      <c r="G54" s="186">
        <f t="shared" ref="G54:G85" si="14">ROUND(E54*F54,2)</f>
        <v>0</v>
      </c>
      <c r="H54" s="158"/>
      <c r="I54" s="157">
        <f t="shared" ref="I54:I85" si="15">ROUND(E54*H54,2)</f>
        <v>0</v>
      </c>
      <c r="J54" s="158"/>
      <c r="K54" s="157">
        <f t="shared" ref="K54:K85" si="16">ROUND(E54*J54,2)</f>
        <v>0</v>
      </c>
      <c r="L54" s="157">
        <v>21</v>
      </c>
      <c r="M54" s="157">
        <f t="shared" ref="M54:M85" si="17">G54*(1+L54/100)</f>
        <v>0</v>
      </c>
      <c r="N54" s="156">
        <v>0</v>
      </c>
      <c r="O54" s="156">
        <f t="shared" ref="O54:O85" si="18">ROUND(E54*N54,2)</f>
        <v>0</v>
      </c>
      <c r="P54" s="156">
        <v>0</v>
      </c>
      <c r="Q54" s="156">
        <f t="shared" ref="Q54:Q85" si="19">ROUND(E54*P54,2)</f>
        <v>0</v>
      </c>
      <c r="R54" s="157"/>
      <c r="S54" s="157" t="s">
        <v>237</v>
      </c>
      <c r="T54" s="157" t="s">
        <v>238</v>
      </c>
      <c r="U54" s="157">
        <v>0</v>
      </c>
      <c r="V54" s="157">
        <f t="shared" ref="V54:V85" si="20">ROUND(E54*U54,2)</f>
        <v>0</v>
      </c>
      <c r="W54" s="157"/>
      <c r="X54" s="157" t="s">
        <v>346</v>
      </c>
      <c r="Y54" s="157" t="s">
        <v>201</v>
      </c>
      <c r="Z54" s="147"/>
      <c r="AA54" s="147"/>
      <c r="AB54" s="147"/>
      <c r="AC54" s="147"/>
      <c r="AD54" s="147"/>
      <c r="AE54" s="147"/>
      <c r="AF54" s="147"/>
      <c r="AG54" s="147" t="s">
        <v>800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81">
        <v>44</v>
      </c>
      <c r="B55" s="182" t="s">
        <v>882</v>
      </c>
      <c r="C55" s="192" t="s">
        <v>883</v>
      </c>
      <c r="D55" s="183" t="s">
        <v>581</v>
      </c>
      <c r="E55" s="184">
        <v>1</v>
      </c>
      <c r="F55" s="185"/>
      <c r="G55" s="186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237</v>
      </c>
      <c r="T55" s="157" t="s">
        <v>238</v>
      </c>
      <c r="U55" s="157">
        <v>0</v>
      </c>
      <c r="V55" s="157">
        <f t="shared" si="20"/>
        <v>0</v>
      </c>
      <c r="W55" s="157"/>
      <c r="X55" s="157" t="s">
        <v>200</v>
      </c>
      <c r="Y55" s="157" t="s">
        <v>201</v>
      </c>
      <c r="Z55" s="147"/>
      <c r="AA55" s="147"/>
      <c r="AB55" s="147"/>
      <c r="AC55" s="147"/>
      <c r="AD55" s="147"/>
      <c r="AE55" s="147"/>
      <c r="AF55" s="147"/>
      <c r="AG55" s="147" t="s">
        <v>803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81">
        <v>45</v>
      </c>
      <c r="B56" s="182" t="s">
        <v>884</v>
      </c>
      <c r="C56" s="192" t="s">
        <v>885</v>
      </c>
      <c r="D56" s="183" t="s">
        <v>581</v>
      </c>
      <c r="E56" s="184">
        <v>4</v>
      </c>
      <c r="F56" s="185"/>
      <c r="G56" s="186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237</v>
      </c>
      <c r="T56" s="157" t="s">
        <v>238</v>
      </c>
      <c r="U56" s="157">
        <v>0</v>
      </c>
      <c r="V56" s="157">
        <f t="shared" si="20"/>
        <v>0</v>
      </c>
      <c r="W56" s="157"/>
      <c r="X56" s="157" t="s">
        <v>346</v>
      </c>
      <c r="Y56" s="157" t="s">
        <v>201</v>
      </c>
      <c r="Z56" s="147"/>
      <c r="AA56" s="147"/>
      <c r="AB56" s="147"/>
      <c r="AC56" s="147"/>
      <c r="AD56" s="147"/>
      <c r="AE56" s="147"/>
      <c r="AF56" s="147"/>
      <c r="AG56" s="147" t="s">
        <v>800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81">
        <v>46</v>
      </c>
      <c r="B57" s="182" t="s">
        <v>886</v>
      </c>
      <c r="C57" s="192" t="s">
        <v>887</v>
      </c>
      <c r="D57" s="183" t="s">
        <v>581</v>
      </c>
      <c r="E57" s="184">
        <v>4</v>
      </c>
      <c r="F57" s="185"/>
      <c r="G57" s="186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237</v>
      </c>
      <c r="T57" s="157" t="s">
        <v>238</v>
      </c>
      <c r="U57" s="157">
        <v>0</v>
      </c>
      <c r="V57" s="157">
        <f t="shared" si="20"/>
        <v>0</v>
      </c>
      <c r="W57" s="157"/>
      <c r="X57" s="157" t="s">
        <v>346</v>
      </c>
      <c r="Y57" s="157" t="s">
        <v>201</v>
      </c>
      <c r="Z57" s="147"/>
      <c r="AA57" s="147"/>
      <c r="AB57" s="147"/>
      <c r="AC57" s="147"/>
      <c r="AD57" s="147"/>
      <c r="AE57" s="147"/>
      <c r="AF57" s="147"/>
      <c r="AG57" s="147" t="s">
        <v>800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81">
        <v>47</v>
      </c>
      <c r="B58" s="182" t="s">
        <v>888</v>
      </c>
      <c r="C58" s="192" t="s">
        <v>889</v>
      </c>
      <c r="D58" s="183" t="s">
        <v>581</v>
      </c>
      <c r="E58" s="184">
        <v>6</v>
      </c>
      <c r="F58" s="185"/>
      <c r="G58" s="186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237</v>
      </c>
      <c r="T58" s="157" t="s">
        <v>238</v>
      </c>
      <c r="U58" s="157">
        <v>0</v>
      </c>
      <c r="V58" s="157">
        <f t="shared" si="20"/>
        <v>0</v>
      </c>
      <c r="W58" s="157"/>
      <c r="X58" s="157" t="s">
        <v>346</v>
      </c>
      <c r="Y58" s="157" t="s">
        <v>201</v>
      </c>
      <c r="Z58" s="147"/>
      <c r="AA58" s="147"/>
      <c r="AB58" s="147"/>
      <c r="AC58" s="147"/>
      <c r="AD58" s="147"/>
      <c r="AE58" s="147"/>
      <c r="AF58" s="147"/>
      <c r="AG58" s="147" t="s">
        <v>800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81">
        <v>48</v>
      </c>
      <c r="B59" s="182" t="s">
        <v>890</v>
      </c>
      <c r="C59" s="192" t="s">
        <v>891</v>
      </c>
      <c r="D59" s="183" t="s">
        <v>581</v>
      </c>
      <c r="E59" s="184">
        <v>1</v>
      </c>
      <c r="F59" s="185"/>
      <c r="G59" s="186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237</v>
      </c>
      <c r="T59" s="157" t="s">
        <v>238</v>
      </c>
      <c r="U59" s="157">
        <v>0</v>
      </c>
      <c r="V59" s="157">
        <f t="shared" si="20"/>
        <v>0</v>
      </c>
      <c r="W59" s="157"/>
      <c r="X59" s="157" t="s">
        <v>346</v>
      </c>
      <c r="Y59" s="157" t="s">
        <v>201</v>
      </c>
      <c r="Z59" s="147"/>
      <c r="AA59" s="147"/>
      <c r="AB59" s="147"/>
      <c r="AC59" s="147"/>
      <c r="AD59" s="147"/>
      <c r="AE59" s="147"/>
      <c r="AF59" s="147"/>
      <c r="AG59" s="147" t="s">
        <v>800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81">
        <v>49</v>
      </c>
      <c r="B60" s="182" t="s">
        <v>892</v>
      </c>
      <c r="C60" s="192" t="s">
        <v>893</v>
      </c>
      <c r="D60" s="183" t="s">
        <v>581</v>
      </c>
      <c r="E60" s="184">
        <v>1</v>
      </c>
      <c r="F60" s="185"/>
      <c r="G60" s="186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237</v>
      </c>
      <c r="T60" s="157" t="s">
        <v>238</v>
      </c>
      <c r="U60" s="157">
        <v>0</v>
      </c>
      <c r="V60" s="157">
        <f t="shared" si="20"/>
        <v>0</v>
      </c>
      <c r="W60" s="157"/>
      <c r="X60" s="157" t="s">
        <v>200</v>
      </c>
      <c r="Y60" s="157" t="s">
        <v>201</v>
      </c>
      <c r="Z60" s="147"/>
      <c r="AA60" s="147"/>
      <c r="AB60" s="147"/>
      <c r="AC60" s="147"/>
      <c r="AD60" s="147"/>
      <c r="AE60" s="147"/>
      <c r="AF60" s="147"/>
      <c r="AG60" s="147" t="s">
        <v>803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81">
        <v>50</v>
      </c>
      <c r="B61" s="182" t="s">
        <v>894</v>
      </c>
      <c r="C61" s="192" t="s">
        <v>895</v>
      </c>
      <c r="D61" s="183" t="s">
        <v>224</v>
      </c>
      <c r="E61" s="184">
        <v>2</v>
      </c>
      <c r="F61" s="185"/>
      <c r="G61" s="186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237</v>
      </c>
      <c r="T61" s="157" t="s">
        <v>238</v>
      </c>
      <c r="U61" s="157">
        <v>0</v>
      </c>
      <c r="V61" s="157">
        <f t="shared" si="20"/>
        <v>0</v>
      </c>
      <c r="W61" s="157"/>
      <c r="X61" s="157" t="s">
        <v>200</v>
      </c>
      <c r="Y61" s="157" t="s">
        <v>201</v>
      </c>
      <c r="Z61" s="147"/>
      <c r="AA61" s="147"/>
      <c r="AB61" s="147"/>
      <c r="AC61" s="147"/>
      <c r="AD61" s="147"/>
      <c r="AE61" s="147"/>
      <c r="AF61" s="147"/>
      <c r="AG61" s="147" t="s">
        <v>202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81">
        <v>51</v>
      </c>
      <c r="B62" s="182" t="s">
        <v>896</v>
      </c>
      <c r="C62" s="192" t="s">
        <v>897</v>
      </c>
      <c r="D62" s="183" t="s">
        <v>581</v>
      </c>
      <c r="E62" s="184">
        <v>1</v>
      </c>
      <c r="F62" s="185"/>
      <c r="G62" s="186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237</v>
      </c>
      <c r="T62" s="157" t="s">
        <v>238</v>
      </c>
      <c r="U62" s="157">
        <v>0</v>
      </c>
      <c r="V62" s="157">
        <f t="shared" si="20"/>
        <v>0</v>
      </c>
      <c r="W62" s="157"/>
      <c r="X62" s="157" t="s">
        <v>346</v>
      </c>
      <c r="Y62" s="157" t="s">
        <v>201</v>
      </c>
      <c r="Z62" s="147"/>
      <c r="AA62" s="147"/>
      <c r="AB62" s="147"/>
      <c r="AC62" s="147"/>
      <c r="AD62" s="147"/>
      <c r="AE62" s="147"/>
      <c r="AF62" s="147"/>
      <c r="AG62" s="147" t="s">
        <v>800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81">
        <v>52</v>
      </c>
      <c r="B63" s="182" t="s">
        <v>898</v>
      </c>
      <c r="C63" s="192" t="s">
        <v>899</v>
      </c>
      <c r="D63" s="183" t="s">
        <v>581</v>
      </c>
      <c r="E63" s="184">
        <v>32</v>
      </c>
      <c r="F63" s="185"/>
      <c r="G63" s="186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237</v>
      </c>
      <c r="T63" s="157" t="s">
        <v>238</v>
      </c>
      <c r="U63" s="157">
        <v>0</v>
      </c>
      <c r="V63" s="157">
        <f t="shared" si="20"/>
        <v>0</v>
      </c>
      <c r="W63" s="157"/>
      <c r="X63" s="157" t="s">
        <v>346</v>
      </c>
      <c r="Y63" s="157" t="s">
        <v>201</v>
      </c>
      <c r="Z63" s="147"/>
      <c r="AA63" s="147"/>
      <c r="AB63" s="147"/>
      <c r="AC63" s="147"/>
      <c r="AD63" s="147"/>
      <c r="AE63" s="147"/>
      <c r="AF63" s="147"/>
      <c r="AG63" s="147" t="s">
        <v>800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81">
        <v>53</v>
      </c>
      <c r="B64" s="182" t="s">
        <v>900</v>
      </c>
      <c r="C64" s="192" t="s">
        <v>901</v>
      </c>
      <c r="D64" s="183" t="s">
        <v>198</v>
      </c>
      <c r="E64" s="184">
        <v>100</v>
      </c>
      <c r="F64" s="185"/>
      <c r="G64" s="186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237</v>
      </c>
      <c r="T64" s="157" t="s">
        <v>238</v>
      </c>
      <c r="U64" s="157">
        <v>0</v>
      </c>
      <c r="V64" s="157">
        <f t="shared" si="20"/>
        <v>0</v>
      </c>
      <c r="W64" s="157"/>
      <c r="X64" s="157" t="s">
        <v>346</v>
      </c>
      <c r="Y64" s="157" t="s">
        <v>201</v>
      </c>
      <c r="Z64" s="147"/>
      <c r="AA64" s="147"/>
      <c r="AB64" s="147"/>
      <c r="AC64" s="147"/>
      <c r="AD64" s="147"/>
      <c r="AE64" s="147"/>
      <c r="AF64" s="147"/>
      <c r="AG64" s="147" t="s">
        <v>800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81">
        <v>54</v>
      </c>
      <c r="B65" s="182" t="s">
        <v>902</v>
      </c>
      <c r="C65" s="192" t="s">
        <v>903</v>
      </c>
      <c r="D65" s="183" t="s">
        <v>198</v>
      </c>
      <c r="E65" s="184">
        <v>220</v>
      </c>
      <c r="F65" s="185"/>
      <c r="G65" s="186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237</v>
      </c>
      <c r="T65" s="157" t="s">
        <v>238</v>
      </c>
      <c r="U65" s="157">
        <v>0</v>
      </c>
      <c r="V65" s="157">
        <f t="shared" si="20"/>
        <v>0</v>
      </c>
      <c r="W65" s="157"/>
      <c r="X65" s="157" t="s">
        <v>346</v>
      </c>
      <c r="Y65" s="157" t="s">
        <v>201</v>
      </c>
      <c r="Z65" s="147"/>
      <c r="AA65" s="147"/>
      <c r="AB65" s="147"/>
      <c r="AC65" s="147"/>
      <c r="AD65" s="147"/>
      <c r="AE65" s="147"/>
      <c r="AF65" s="147"/>
      <c r="AG65" s="147" t="s">
        <v>800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81">
        <v>55</v>
      </c>
      <c r="B66" s="182" t="s">
        <v>904</v>
      </c>
      <c r="C66" s="192" t="s">
        <v>905</v>
      </c>
      <c r="D66" s="183" t="s">
        <v>581</v>
      </c>
      <c r="E66" s="184">
        <v>12</v>
      </c>
      <c r="F66" s="185"/>
      <c r="G66" s="186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237</v>
      </c>
      <c r="T66" s="157" t="s">
        <v>238</v>
      </c>
      <c r="U66" s="157">
        <v>0</v>
      </c>
      <c r="V66" s="157">
        <f t="shared" si="20"/>
        <v>0</v>
      </c>
      <c r="W66" s="157"/>
      <c r="X66" s="157" t="s">
        <v>346</v>
      </c>
      <c r="Y66" s="157" t="s">
        <v>201</v>
      </c>
      <c r="Z66" s="147"/>
      <c r="AA66" s="147"/>
      <c r="AB66" s="147"/>
      <c r="AC66" s="147"/>
      <c r="AD66" s="147"/>
      <c r="AE66" s="147"/>
      <c r="AF66" s="147"/>
      <c r="AG66" s="147" t="s">
        <v>800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81">
        <v>56</v>
      </c>
      <c r="B67" s="182" t="s">
        <v>906</v>
      </c>
      <c r="C67" s="192" t="s">
        <v>907</v>
      </c>
      <c r="D67" s="183" t="s">
        <v>581</v>
      </c>
      <c r="E67" s="184">
        <v>5</v>
      </c>
      <c r="F67" s="185"/>
      <c r="G67" s="186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237</v>
      </c>
      <c r="T67" s="157" t="s">
        <v>238</v>
      </c>
      <c r="U67" s="157">
        <v>0</v>
      </c>
      <c r="V67" s="157">
        <f t="shared" si="20"/>
        <v>0</v>
      </c>
      <c r="W67" s="157"/>
      <c r="X67" s="157" t="s">
        <v>346</v>
      </c>
      <c r="Y67" s="157" t="s">
        <v>201</v>
      </c>
      <c r="Z67" s="147"/>
      <c r="AA67" s="147"/>
      <c r="AB67" s="147"/>
      <c r="AC67" s="147"/>
      <c r="AD67" s="147"/>
      <c r="AE67" s="147"/>
      <c r="AF67" s="147"/>
      <c r="AG67" s="147" t="s">
        <v>800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81">
        <v>57</v>
      </c>
      <c r="B68" s="182" t="s">
        <v>908</v>
      </c>
      <c r="C68" s="192" t="s">
        <v>909</v>
      </c>
      <c r="D68" s="183" t="s">
        <v>581</v>
      </c>
      <c r="E68" s="184">
        <v>42</v>
      </c>
      <c r="F68" s="185"/>
      <c r="G68" s="186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237</v>
      </c>
      <c r="T68" s="157" t="s">
        <v>238</v>
      </c>
      <c r="U68" s="157">
        <v>0</v>
      </c>
      <c r="V68" s="157">
        <f t="shared" si="20"/>
        <v>0</v>
      </c>
      <c r="W68" s="157"/>
      <c r="X68" s="157" t="s">
        <v>346</v>
      </c>
      <c r="Y68" s="157" t="s">
        <v>201</v>
      </c>
      <c r="Z68" s="147"/>
      <c r="AA68" s="147"/>
      <c r="AB68" s="147"/>
      <c r="AC68" s="147"/>
      <c r="AD68" s="147"/>
      <c r="AE68" s="147"/>
      <c r="AF68" s="147"/>
      <c r="AG68" s="147" t="s">
        <v>800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81">
        <v>58</v>
      </c>
      <c r="B69" s="182" t="s">
        <v>910</v>
      </c>
      <c r="C69" s="192" t="s">
        <v>911</v>
      </c>
      <c r="D69" s="183" t="s">
        <v>581</v>
      </c>
      <c r="E69" s="184">
        <v>4</v>
      </c>
      <c r="F69" s="185"/>
      <c r="G69" s="186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237</v>
      </c>
      <c r="T69" s="157" t="s">
        <v>238</v>
      </c>
      <c r="U69" s="157">
        <v>0</v>
      </c>
      <c r="V69" s="157">
        <f t="shared" si="20"/>
        <v>0</v>
      </c>
      <c r="W69" s="157"/>
      <c r="X69" s="157" t="s">
        <v>346</v>
      </c>
      <c r="Y69" s="157" t="s">
        <v>201</v>
      </c>
      <c r="Z69" s="147"/>
      <c r="AA69" s="147"/>
      <c r="AB69" s="147"/>
      <c r="AC69" s="147"/>
      <c r="AD69" s="147"/>
      <c r="AE69" s="147"/>
      <c r="AF69" s="147"/>
      <c r="AG69" s="147" t="s">
        <v>800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81">
        <v>59</v>
      </c>
      <c r="B70" s="182" t="s">
        <v>912</v>
      </c>
      <c r="C70" s="192" t="s">
        <v>913</v>
      </c>
      <c r="D70" s="183" t="s">
        <v>581</v>
      </c>
      <c r="E70" s="184">
        <v>30</v>
      </c>
      <c r="F70" s="185"/>
      <c r="G70" s="186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7"/>
      <c r="S70" s="157" t="s">
        <v>237</v>
      </c>
      <c r="T70" s="157" t="s">
        <v>238</v>
      </c>
      <c r="U70" s="157">
        <v>0</v>
      </c>
      <c r="V70" s="157">
        <f t="shared" si="20"/>
        <v>0</v>
      </c>
      <c r="W70" s="157"/>
      <c r="X70" s="157" t="s">
        <v>346</v>
      </c>
      <c r="Y70" s="157" t="s">
        <v>201</v>
      </c>
      <c r="Z70" s="147"/>
      <c r="AA70" s="147"/>
      <c r="AB70" s="147"/>
      <c r="AC70" s="147"/>
      <c r="AD70" s="147"/>
      <c r="AE70" s="147"/>
      <c r="AF70" s="147"/>
      <c r="AG70" s="147" t="s">
        <v>800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81">
        <v>60</v>
      </c>
      <c r="B71" s="182" t="s">
        <v>914</v>
      </c>
      <c r="C71" s="192" t="s">
        <v>915</v>
      </c>
      <c r="D71" s="183" t="s">
        <v>581</v>
      </c>
      <c r="E71" s="184">
        <v>10</v>
      </c>
      <c r="F71" s="185"/>
      <c r="G71" s="186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6">
        <v>0</v>
      </c>
      <c r="O71" s="156">
        <f t="shared" si="18"/>
        <v>0</v>
      </c>
      <c r="P71" s="156">
        <v>0</v>
      </c>
      <c r="Q71" s="156">
        <f t="shared" si="19"/>
        <v>0</v>
      </c>
      <c r="R71" s="157"/>
      <c r="S71" s="157" t="s">
        <v>237</v>
      </c>
      <c r="T71" s="157" t="s">
        <v>238</v>
      </c>
      <c r="U71" s="157">
        <v>0</v>
      </c>
      <c r="V71" s="157">
        <f t="shared" si="20"/>
        <v>0</v>
      </c>
      <c r="W71" s="157"/>
      <c r="X71" s="157" t="s">
        <v>346</v>
      </c>
      <c r="Y71" s="157" t="s">
        <v>201</v>
      </c>
      <c r="Z71" s="147"/>
      <c r="AA71" s="147"/>
      <c r="AB71" s="147"/>
      <c r="AC71" s="147"/>
      <c r="AD71" s="147"/>
      <c r="AE71" s="147"/>
      <c r="AF71" s="147"/>
      <c r="AG71" s="147" t="s">
        <v>800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81">
        <v>61</v>
      </c>
      <c r="B72" s="182" t="s">
        <v>916</v>
      </c>
      <c r="C72" s="192" t="s">
        <v>917</v>
      </c>
      <c r="D72" s="183" t="s">
        <v>198</v>
      </c>
      <c r="E72" s="184">
        <v>85</v>
      </c>
      <c r="F72" s="185"/>
      <c r="G72" s="186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6">
        <v>0</v>
      </c>
      <c r="O72" s="156">
        <f t="shared" si="18"/>
        <v>0</v>
      </c>
      <c r="P72" s="156">
        <v>0</v>
      </c>
      <c r="Q72" s="156">
        <f t="shared" si="19"/>
        <v>0</v>
      </c>
      <c r="R72" s="157"/>
      <c r="S72" s="157" t="s">
        <v>237</v>
      </c>
      <c r="T72" s="157" t="s">
        <v>238</v>
      </c>
      <c r="U72" s="157">
        <v>0</v>
      </c>
      <c r="V72" s="157">
        <f t="shared" si="20"/>
        <v>0</v>
      </c>
      <c r="W72" s="157"/>
      <c r="X72" s="157" t="s">
        <v>346</v>
      </c>
      <c r="Y72" s="157" t="s">
        <v>201</v>
      </c>
      <c r="Z72" s="147"/>
      <c r="AA72" s="147"/>
      <c r="AB72" s="147"/>
      <c r="AC72" s="147"/>
      <c r="AD72" s="147"/>
      <c r="AE72" s="147"/>
      <c r="AF72" s="147"/>
      <c r="AG72" s="147" t="s">
        <v>800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81">
        <v>62</v>
      </c>
      <c r="B73" s="182" t="s">
        <v>918</v>
      </c>
      <c r="C73" s="192" t="s">
        <v>919</v>
      </c>
      <c r="D73" s="183" t="s">
        <v>198</v>
      </c>
      <c r="E73" s="184">
        <v>85</v>
      </c>
      <c r="F73" s="185"/>
      <c r="G73" s="186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6">
        <v>0</v>
      </c>
      <c r="O73" s="156">
        <f t="shared" si="18"/>
        <v>0</v>
      </c>
      <c r="P73" s="156">
        <v>0</v>
      </c>
      <c r="Q73" s="156">
        <f t="shared" si="19"/>
        <v>0</v>
      </c>
      <c r="R73" s="157"/>
      <c r="S73" s="157" t="s">
        <v>237</v>
      </c>
      <c r="T73" s="157" t="s">
        <v>238</v>
      </c>
      <c r="U73" s="157">
        <v>0</v>
      </c>
      <c r="V73" s="157">
        <f t="shared" si="20"/>
        <v>0</v>
      </c>
      <c r="W73" s="157"/>
      <c r="X73" s="157" t="s">
        <v>346</v>
      </c>
      <c r="Y73" s="157" t="s">
        <v>201</v>
      </c>
      <c r="Z73" s="147"/>
      <c r="AA73" s="147"/>
      <c r="AB73" s="147"/>
      <c r="AC73" s="147"/>
      <c r="AD73" s="147"/>
      <c r="AE73" s="147"/>
      <c r="AF73" s="147"/>
      <c r="AG73" s="147" t="s">
        <v>800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81">
        <v>63</v>
      </c>
      <c r="B74" s="182" t="s">
        <v>920</v>
      </c>
      <c r="C74" s="192" t="s">
        <v>921</v>
      </c>
      <c r="D74" s="183" t="s">
        <v>198</v>
      </c>
      <c r="E74" s="184">
        <v>100</v>
      </c>
      <c r="F74" s="185"/>
      <c r="G74" s="186">
        <f t="shared" si="14"/>
        <v>0</v>
      </c>
      <c r="H74" s="158"/>
      <c r="I74" s="157">
        <f t="shared" si="15"/>
        <v>0</v>
      </c>
      <c r="J74" s="158"/>
      <c r="K74" s="157">
        <f t="shared" si="16"/>
        <v>0</v>
      </c>
      <c r="L74" s="157">
        <v>21</v>
      </c>
      <c r="M74" s="157">
        <f t="shared" si="17"/>
        <v>0</v>
      </c>
      <c r="N74" s="156">
        <v>0</v>
      </c>
      <c r="O74" s="156">
        <f t="shared" si="18"/>
        <v>0</v>
      </c>
      <c r="P74" s="156">
        <v>0</v>
      </c>
      <c r="Q74" s="156">
        <f t="shared" si="19"/>
        <v>0</v>
      </c>
      <c r="R74" s="157"/>
      <c r="S74" s="157" t="s">
        <v>237</v>
      </c>
      <c r="T74" s="157" t="s">
        <v>238</v>
      </c>
      <c r="U74" s="157">
        <v>0</v>
      </c>
      <c r="V74" s="157">
        <f t="shared" si="20"/>
        <v>0</v>
      </c>
      <c r="W74" s="157"/>
      <c r="X74" s="157" t="s">
        <v>346</v>
      </c>
      <c r="Y74" s="157" t="s">
        <v>201</v>
      </c>
      <c r="Z74" s="147"/>
      <c r="AA74" s="147"/>
      <c r="AB74" s="147"/>
      <c r="AC74" s="147"/>
      <c r="AD74" s="147"/>
      <c r="AE74" s="147"/>
      <c r="AF74" s="147"/>
      <c r="AG74" s="147" t="s">
        <v>800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81">
        <v>64</v>
      </c>
      <c r="B75" s="182" t="s">
        <v>922</v>
      </c>
      <c r="C75" s="192" t="s">
        <v>844</v>
      </c>
      <c r="D75" s="183" t="s">
        <v>198</v>
      </c>
      <c r="E75" s="184">
        <v>60</v>
      </c>
      <c r="F75" s="185"/>
      <c r="G75" s="186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21</v>
      </c>
      <c r="M75" s="157">
        <f t="shared" si="17"/>
        <v>0</v>
      </c>
      <c r="N75" s="156">
        <v>0</v>
      </c>
      <c r="O75" s="156">
        <f t="shared" si="18"/>
        <v>0</v>
      </c>
      <c r="P75" s="156">
        <v>0</v>
      </c>
      <c r="Q75" s="156">
        <f t="shared" si="19"/>
        <v>0</v>
      </c>
      <c r="R75" s="157"/>
      <c r="S75" s="157" t="s">
        <v>237</v>
      </c>
      <c r="T75" s="157" t="s">
        <v>238</v>
      </c>
      <c r="U75" s="157">
        <v>0</v>
      </c>
      <c r="V75" s="157">
        <f t="shared" si="20"/>
        <v>0</v>
      </c>
      <c r="W75" s="157"/>
      <c r="X75" s="157" t="s">
        <v>346</v>
      </c>
      <c r="Y75" s="157" t="s">
        <v>201</v>
      </c>
      <c r="Z75" s="147"/>
      <c r="AA75" s="147"/>
      <c r="AB75" s="147"/>
      <c r="AC75" s="147"/>
      <c r="AD75" s="147"/>
      <c r="AE75" s="147"/>
      <c r="AF75" s="147"/>
      <c r="AG75" s="147" t="s">
        <v>800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81">
        <v>65</v>
      </c>
      <c r="B76" s="182" t="s">
        <v>923</v>
      </c>
      <c r="C76" s="192" t="s">
        <v>846</v>
      </c>
      <c r="D76" s="183" t="s">
        <v>198</v>
      </c>
      <c r="E76" s="184">
        <v>50</v>
      </c>
      <c r="F76" s="185"/>
      <c r="G76" s="186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21</v>
      </c>
      <c r="M76" s="157">
        <f t="shared" si="17"/>
        <v>0</v>
      </c>
      <c r="N76" s="156">
        <v>0</v>
      </c>
      <c r="O76" s="156">
        <f t="shared" si="18"/>
        <v>0</v>
      </c>
      <c r="P76" s="156">
        <v>0</v>
      </c>
      <c r="Q76" s="156">
        <f t="shared" si="19"/>
        <v>0</v>
      </c>
      <c r="R76" s="157"/>
      <c r="S76" s="157" t="s">
        <v>237</v>
      </c>
      <c r="T76" s="157" t="s">
        <v>238</v>
      </c>
      <c r="U76" s="157">
        <v>0</v>
      </c>
      <c r="V76" s="157">
        <f t="shared" si="20"/>
        <v>0</v>
      </c>
      <c r="W76" s="157"/>
      <c r="X76" s="157" t="s">
        <v>346</v>
      </c>
      <c r="Y76" s="157" t="s">
        <v>201</v>
      </c>
      <c r="Z76" s="147"/>
      <c r="AA76" s="147"/>
      <c r="AB76" s="147"/>
      <c r="AC76" s="147"/>
      <c r="AD76" s="147"/>
      <c r="AE76" s="147"/>
      <c r="AF76" s="147"/>
      <c r="AG76" s="147" t="s">
        <v>800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81">
        <v>66</v>
      </c>
      <c r="B77" s="182" t="s">
        <v>924</v>
      </c>
      <c r="C77" s="192" t="s">
        <v>925</v>
      </c>
      <c r="D77" s="183" t="s">
        <v>198</v>
      </c>
      <c r="E77" s="184">
        <v>50</v>
      </c>
      <c r="F77" s="185"/>
      <c r="G77" s="186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21</v>
      </c>
      <c r="M77" s="157">
        <f t="shared" si="17"/>
        <v>0</v>
      </c>
      <c r="N77" s="156">
        <v>0</v>
      </c>
      <c r="O77" s="156">
        <f t="shared" si="18"/>
        <v>0</v>
      </c>
      <c r="P77" s="156">
        <v>0</v>
      </c>
      <c r="Q77" s="156">
        <f t="shared" si="19"/>
        <v>0</v>
      </c>
      <c r="R77" s="157"/>
      <c r="S77" s="157" t="s">
        <v>237</v>
      </c>
      <c r="T77" s="157" t="s">
        <v>238</v>
      </c>
      <c r="U77" s="157">
        <v>0</v>
      </c>
      <c r="V77" s="157">
        <f t="shared" si="20"/>
        <v>0</v>
      </c>
      <c r="W77" s="157"/>
      <c r="X77" s="157" t="s">
        <v>346</v>
      </c>
      <c r="Y77" s="157" t="s">
        <v>201</v>
      </c>
      <c r="Z77" s="147"/>
      <c r="AA77" s="147"/>
      <c r="AB77" s="147"/>
      <c r="AC77" s="147"/>
      <c r="AD77" s="147"/>
      <c r="AE77" s="147"/>
      <c r="AF77" s="147"/>
      <c r="AG77" s="147" t="s">
        <v>800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81">
        <v>67</v>
      </c>
      <c r="B78" s="182" t="s">
        <v>926</v>
      </c>
      <c r="C78" s="192" t="s">
        <v>854</v>
      </c>
      <c r="D78" s="183" t="s">
        <v>198</v>
      </c>
      <c r="E78" s="184">
        <v>400</v>
      </c>
      <c r="F78" s="185"/>
      <c r="G78" s="186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21</v>
      </c>
      <c r="M78" s="157">
        <f t="shared" si="17"/>
        <v>0</v>
      </c>
      <c r="N78" s="156">
        <v>0</v>
      </c>
      <c r="O78" s="156">
        <f t="shared" si="18"/>
        <v>0</v>
      </c>
      <c r="P78" s="156">
        <v>0</v>
      </c>
      <c r="Q78" s="156">
        <f t="shared" si="19"/>
        <v>0</v>
      </c>
      <c r="R78" s="157"/>
      <c r="S78" s="157" t="s">
        <v>237</v>
      </c>
      <c r="T78" s="157" t="s">
        <v>238</v>
      </c>
      <c r="U78" s="157">
        <v>0</v>
      </c>
      <c r="V78" s="157">
        <f t="shared" si="20"/>
        <v>0</v>
      </c>
      <c r="W78" s="157"/>
      <c r="X78" s="157" t="s">
        <v>200</v>
      </c>
      <c r="Y78" s="157" t="s">
        <v>201</v>
      </c>
      <c r="Z78" s="147"/>
      <c r="AA78" s="147"/>
      <c r="AB78" s="147"/>
      <c r="AC78" s="147"/>
      <c r="AD78" s="147"/>
      <c r="AE78" s="147"/>
      <c r="AF78" s="147"/>
      <c r="AG78" s="147" t="s">
        <v>803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81">
        <v>68</v>
      </c>
      <c r="B79" s="182" t="s">
        <v>927</v>
      </c>
      <c r="C79" s="192" t="s">
        <v>856</v>
      </c>
      <c r="D79" s="183" t="s">
        <v>581</v>
      </c>
      <c r="E79" s="184">
        <v>3</v>
      </c>
      <c r="F79" s="185"/>
      <c r="G79" s="186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21</v>
      </c>
      <c r="M79" s="157">
        <f t="shared" si="17"/>
        <v>0</v>
      </c>
      <c r="N79" s="156">
        <v>0</v>
      </c>
      <c r="O79" s="156">
        <f t="shared" si="18"/>
        <v>0</v>
      </c>
      <c r="P79" s="156">
        <v>0</v>
      </c>
      <c r="Q79" s="156">
        <f t="shared" si="19"/>
        <v>0</v>
      </c>
      <c r="R79" s="157"/>
      <c r="S79" s="157" t="s">
        <v>237</v>
      </c>
      <c r="T79" s="157" t="s">
        <v>238</v>
      </c>
      <c r="U79" s="157">
        <v>0</v>
      </c>
      <c r="V79" s="157">
        <f t="shared" si="20"/>
        <v>0</v>
      </c>
      <c r="W79" s="157"/>
      <c r="X79" s="157" t="s">
        <v>346</v>
      </c>
      <c r="Y79" s="157" t="s">
        <v>201</v>
      </c>
      <c r="Z79" s="147"/>
      <c r="AA79" s="147"/>
      <c r="AB79" s="147"/>
      <c r="AC79" s="147"/>
      <c r="AD79" s="147"/>
      <c r="AE79" s="147"/>
      <c r="AF79" s="147"/>
      <c r="AG79" s="147" t="s">
        <v>800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81">
        <v>69</v>
      </c>
      <c r="B80" s="182" t="s">
        <v>928</v>
      </c>
      <c r="C80" s="192" t="s">
        <v>860</v>
      </c>
      <c r="D80" s="183" t="s">
        <v>581</v>
      </c>
      <c r="E80" s="184">
        <v>1</v>
      </c>
      <c r="F80" s="185"/>
      <c r="G80" s="186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21</v>
      </c>
      <c r="M80" s="157">
        <f t="shared" si="17"/>
        <v>0</v>
      </c>
      <c r="N80" s="156">
        <v>0</v>
      </c>
      <c r="O80" s="156">
        <f t="shared" si="18"/>
        <v>0</v>
      </c>
      <c r="P80" s="156">
        <v>0</v>
      </c>
      <c r="Q80" s="156">
        <f t="shared" si="19"/>
        <v>0</v>
      </c>
      <c r="R80" s="157"/>
      <c r="S80" s="157" t="s">
        <v>237</v>
      </c>
      <c r="T80" s="157" t="s">
        <v>238</v>
      </c>
      <c r="U80" s="157">
        <v>0</v>
      </c>
      <c r="V80" s="157">
        <f t="shared" si="20"/>
        <v>0</v>
      </c>
      <c r="W80" s="157"/>
      <c r="X80" s="157" t="s">
        <v>346</v>
      </c>
      <c r="Y80" s="157" t="s">
        <v>201</v>
      </c>
      <c r="Z80" s="147"/>
      <c r="AA80" s="147"/>
      <c r="AB80" s="147"/>
      <c r="AC80" s="147"/>
      <c r="AD80" s="147"/>
      <c r="AE80" s="147"/>
      <c r="AF80" s="147"/>
      <c r="AG80" s="147" t="s">
        <v>800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81">
        <v>70</v>
      </c>
      <c r="B81" s="182" t="s">
        <v>929</v>
      </c>
      <c r="C81" s="192" t="s">
        <v>930</v>
      </c>
      <c r="D81" s="183" t="s">
        <v>198</v>
      </c>
      <c r="E81" s="184">
        <v>120</v>
      </c>
      <c r="F81" s="185"/>
      <c r="G81" s="186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21</v>
      </c>
      <c r="M81" s="157">
        <f t="shared" si="17"/>
        <v>0</v>
      </c>
      <c r="N81" s="156">
        <v>0</v>
      </c>
      <c r="O81" s="156">
        <f t="shared" si="18"/>
        <v>0</v>
      </c>
      <c r="P81" s="156">
        <v>0</v>
      </c>
      <c r="Q81" s="156">
        <f t="shared" si="19"/>
        <v>0</v>
      </c>
      <c r="R81" s="157"/>
      <c r="S81" s="157" t="s">
        <v>237</v>
      </c>
      <c r="T81" s="157" t="s">
        <v>238</v>
      </c>
      <c r="U81" s="157">
        <v>0</v>
      </c>
      <c r="V81" s="157">
        <f t="shared" si="20"/>
        <v>0</v>
      </c>
      <c r="W81" s="157"/>
      <c r="X81" s="157" t="s">
        <v>346</v>
      </c>
      <c r="Y81" s="157" t="s">
        <v>201</v>
      </c>
      <c r="Z81" s="147"/>
      <c r="AA81" s="147"/>
      <c r="AB81" s="147"/>
      <c r="AC81" s="147"/>
      <c r="AD81" s="147"/>
      <c r="AE81" s="147"/>
      <c r="AF81" s="147"/>
      <c r="AG81" s="147" t="s">
        <v>800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81">
        <v>71</v>
      </c>
      <c r="B82" s="182" t="s">
        <v>931</v>
      </c>
      <c r="C82" s="192" t="s">
        <v>932</v>
      </c>
      <c r="D82" s="183" t="s">
        <v>198</v>
      </c>
      <c r="E82" s="184">
        <v>100</v>
      </c>
      <c r="F82" s="185"/>
      <c r="G82" s="186">
        <f t="shared" si="14"/>
        <v>0</v>
      </c>
      <c r="H82" s="158"/>
      <c r="I82" s="157">
        <f t="shared" si="15"/>
        <v>0</v>
      </c>
      <c r="J82" s="158"/>
      <c r="K82" s="157">
        <f t="shared" si="16"/>
        <v>0</v>
      </c>
      <c r="L82" s="157">
        <v>21</v>
      </c>
      <c r="M82" s="157">
        <f t="shared" si="17"/>
        <v>0</v>
      </c>
      <c r="N82" s="156">
        <v>0</v>
      </c>
      <c r="O82" s="156">
        <f t="shared" si="18"/>
        <v>0</v>
      </c>
      <c r="P82" s="156">
        <v>0</v>
      </c>
      <c r="Q82" s="156">
        <f t="shared" si="19"/>
        <v>0</v>
      </c>
      <c r="R82" s="157"/>
      <c r="S82" s="157" t="s">
        <v>237</v>
      </c>
      <c r="T82" s="157" t="s">
        <v>238</v>
      </c>
      <c r="U82" s="157">
        <v>0</v>
      </c>
      <c r="V82" s="157">
        <f t="shared" si="20"/>
        <v>0</v>
      </c>
      <c r="W82" s="157"/>
      <c r="X82" s="157" t="s">
        <v>346</v>
      </c>
      <c r="Y82" s="157" t="s">
        <v>201</v>
      </c>
      <c r="Z82" s="147"/>
      <c r="AA82" s="147"/>
      <c r="AB82" s="147"/>
      <c r="AC82" s="147"/>
      <c r="AD82" s="147"/>
      <c r="AE82" s="147"/>
      <c r="AF82" s="147"/>
      <c r="AG82" s="147" t="s">
        <v>800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81">
        <v>72</v>
      </c>
      <c r="B83" s="182" t="s">
        <v>933</v>
      </c>
      <c r="C83" s="192" t="s">
        <v>934</v>
      </c>
      <c r="D83" s="183" t="s">
        <v>198</v>
      </c>
      <c r="E83" s="184">
        <v>150</v>
      </c>
      <c r="F83" s="185"/>
      <c r="G83" s="186">
        <f t="shared" si="14"/>
        <v>0</v>
      </c>
      <c r="H83" s="158"/>
      <c r="I83" s="157">
        <f t="shared" si="15"/>
        <v>0</v>
      </c>
      <c r="J83" s="158"/>
      <c r="K83" s="157">
        <f t="shared" si="16"/>
        <v>0</v>
      </c>
      <c r="L83" s="157">
        <v>21</v>
      </c>
      <c r="M83" s="157">
        <f t="shared" si="17"/>
        <v>0</v>
      </c>
      <c r="N83" s="156">
        <v>0</v>
      </c>
      <c r="O83" s="156">
        <f t="shared" si="18"/>
        <v>0</v>
      </c>
      <c r="P83" s="156">
        <v>0</v>
      </c>
      <c r="Q83" s="156">
        <f t="shared" si="19"/>
        <v>0</v>
      </c>
      <c r="R83" s="157"/>
      <c r="S83" s="157" t="s">
        <v>237</v>
      </c>
      <c r="T83" s="157" t="s">
        <v>238</v>
      </c>
      <c r="U83" s="157">
        <v>0</v>
      </c>
      <c r="V83" s="157">
        <f t="shared" si="20"/>
        <v>0</v>
      </c>
      <c r="W83" s="157"/>
      <c r="X83" s="157" t="s">
        <v>346</v>
      </c>
      <c r="Y83" s="157" t="s">
        <v>201</v>
      </c>
      <c r="Z83" s="147"/>
      <c r="AA83" s="147"/>
      <c r="AB83" s="147"/>
      <c r="AC83" s="147"/>
      <c r="AD83" s="147"/>
      <c r="AE83" s="147"/>
      <c r="AF83" s="147"/>
      <c r="AG83" s="147" t="s">
        <v>800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81">
        <v>73</v>
      </c>
      <c r="B84" s="182" t="s">
        <v>935</v>
      </c>
      <c r="C84" s="192" t="s">
        <v>936</v>
      </c>
      <c r="D84" s="183" t="s">
        <v>198</v>
      </c>
      <c r="E84" s="184">
        <v>470</v>
      </c>
      <c r="F84" s="185"/>
      <c r="G84" s="186">
        <f t="shared" si="14"/>
        <v>0</v>
      </c>
      <c r="H84" s="158"/>
      <c r="I84" s="157">
        <f t="shared" si="15"/>
        <v>0</v>
      </c>
      <c r="J84" s="158"/>
      <c r="K84" s="157">
        <f t="shared" si="16"/>
        <v>0</v>
      </c>
      <c r="L84" s="157">
        <v>21</v>
      </c>
      <c r="M84" s="157">
        <f t="shared" si="17"/>
        <v>0</v>
      </c>
      <c r="N84" s="156">
        <v>0</v>
      </c>
      <c r="O84" s="156">
        <f t="shared" si="18"/>
        <v>0</v>
      </c>
      <c r="P84" s="156">
        <v>0</v>
      </c>
      <c r="Q84" s="156">
        <f t="shared" si="19"/>
        <v>0</v>
      </c>
      <c r="R84" s="157"/>
      <c r="S84" s="157" t="s">
        <v>237</v>
      </c>
      <c r="T84" s="157" t="s">
        <v>238</v>
      </c>
      <c r="U84" s="157">
        <v>0</v>
      </c>
      <c r="V84" s="157">
        <f t="shared" si="20"/>
        <v>0</v>
      </c>
      <c r="W84" s="157"/>
      <c r="X84" s="157" t="s">
        <v>346</v>
      </c>
      <c r="Y84" s="157" t="s">
        <v>201</v>
      </c>
      <c r="Z84" s="147"/>
      <c r="AA84" s="147"/>
      <c r="AB84" s="147"/>
      <c r="AC84" s="147"/>
      <c r="AD84" s="147"/>
      <c r="AE84" s="147"/>
      <c r="AF84" s="147"/>
      <c r="AG84" s="147" t="s">
        <v>800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74</v>
      </c>
      <c r="B85" s="174" t="s">
        <v>937</v>
      </c>
      <c r="C85" s="188" t="s">
        <v>938</v>
      </c>
      <c r="D85" s="175" t="s">
        <v>483</v>
      </c>
      <c r="E85" s="176">
        <v>1</v>
      </c>
      <c r="F85" s="177"/>
      <c r="G85" s="178">
        <f t="shared" si="14"/>
        <v>0</v>
      </c>
      <c r="H85" s="158"/>
      <c r="I85" s="157">
        <f t="shared" si="15"/>
        <v>0</v>
      </c>
      <c r="J85" s="158"/>
      <c r="K85" s="157">
        <f t="shared" si="16"/>
        <v>0</v>
      </c>
      <c r="L85" s="157">
        <v>21</v>
      </c>
      <c r="M85" s="157">
        <f t="shared" si="17"/>
        <v>0</v>
      </c>
      <c r="N85" s="156">
        <v>0</v>
      </c>
      <c r="O85" s="156">
        <f t="shared" si="18"/>
        <v>0</v>
      </c>
      <c r="P85" s="156">
        <v>0</v>
      </c>
      <c r="Q85" s="156">
        <f t="shared" si="19"/>
        <v>0</v>
      </c>
      <c r="R85" s="157"/>
      <c r="S85" s="157" t="s">
        <v>237</v>
      </c>
      <c r="T85" s="157" t="s">
        <v>238</v>
      </c>
      <c r="U85" s="157">
        <v>0</v>
      </c>
      <c r="V85" s="157">
        <f t="shared" si="20"/>
        <v>0</v>
      </c>
      <c r="W85" s="157"/>
      <c r="X85" s="157" t="s">
        <v>346</v>
      </c>
      <c r="Y85" s="157" t="s">
        <v>201</v>
      </c>
      <c r="Z85" s="147"/>
      <c r="AA85" s="147"/>
      <c r="AB85" s="147"/>
      <c r="AC85" s="147"/>
      <c r="AD85" s="147"/>
      <c r="AE85" s="147"/>
      <c r="AF85" s="147"/>
      <c r="AG85" s="147" t="s">
        <v>347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">
      <c r="A86" s="3"/>
      <c r="B86" s="4"/>
      <c r="C86" s="193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12</v>
      </c>
      <c r="AF86">
        <v>21</v>
      </c>
      <c r="AG86" t="s">
        <v>180</v>
      </c>
    </row>
    <row r="87" spans="1:60" x14ac:dyDescent="0.2">
      <c r="A87" s="150"/>
      <c r="B87" s="151" t="s">
        <v>31</v>
      </c>
      <c r="C87" s="194"/>
      <c r="D87" s="152"/>
      <c r="E87" s="153"/>
      <c r="F87" s="153"/>
      <c r="G87" s="172">
        <f>G8+G13+G44+G53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555</v>
      </c>
    </row>
    <row r="88" spans="1:60" x14ac:dyDescent="0.2">
      <c r="A88" s="3"/>
      <c r="B88" s="4"/>
      <c r="C88" s="193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93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3"/>
      <c r="B90" s="4"/>
      <c r="C90" s="193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C91" s="195"/>
      <c r="D91" s="10"/>
      <c r="AG91" t="s">
        <v>557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27mMVpko4F6XrsS2VWP2IP9iyIuFS7VDJf1trubglbrJs0Ji/5NFYW74FYAOL1eKF08iNWTP5A+pjI0c/XLKIw==" saltValue="gbzp7ctvTJ09bLErom5yeg==" spinCount="100000" sheet="1" formatRows="0"/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orientation="portrait" verticalDpi="0" r:id="rId1"/>
  <headerFooter alignWithMargins="0"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4988"/>
  <sheetViews>
    <sheetView zoomScaleNormal="100" workbookViewId="0">
      <pane xSplit="1" topLeftCell="B1" activePane="topRight" state="frozen"/>
      <selection activeCell="A8" sqref="A8"/>
      <selection pane="topRight" activeCell="AA14" sqref="AA14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9" t="s">
        <v>7</v>
      </c>
      <c r="B1" s="269"/>
      <c r="C1" s="269"/>
      <c r="D1" s="269"/>
      <c r="E1" s="269"/>
      <c r="F1" s="269"/>
      <c r="G1" s="269"/>
      <c r="AG1" t="s">
        <v>169</v>
      </c>
    </row>
    <row r="2" spans="1:60" ht="24.95" customHeight="1" x14ac:dyDescent="0.2">
      <c r="A2" s="140" t="s">
        <v>8</v>
      </c>
      <c r="B2" s="48" t="s">
        <v>42</v>
      </c>
      <c r="C2" s="270" t="s">
        <v>43</v>
      </c>
      <c r="D2" s="271"/>
      <c r="E2" s="271"/>
      <c r="F2" s="271"/>
      <c r="G2" s="272"/>
      <c r="AG2" t="s">
        <v>170</v>
      </c>
    </row>
    <row r="3" spans="1:60" ht="24.95" customHeight="1" x14ac:dyDescent="0.2">
      <c r="A3" s="140" t="s">
        <v>9</v>
      </c>
      <c r="B3" s="48" t="s">
        <v>72</v>
      </c>
      <c r="C3" s="270" t="s">
        <v>73</v>
      </c>
      <c r="D3" s="271"/>
      <c r="E3" s="271"/>
      <c r="F3" s="271"/>
      <c r="G3" s="272"/>
      <c r="AC3" s="121" t="s">
        <v>170</v>
      </c>
      <c r="AG3" t="s">
        <v>171</v>
      </c>
    </row>
    <row r="4" spans="1:60" ht="24.95" customHeight="1" x14ac:dyDescent="0.2">
      <c r="A4" s="141" t="s">
        <v>10</v>
      </c>
      <c r="B4" s="142" t="s">
        <v>59</v>
      </c>
      <c r="C4" s="273" t="s">
        <v>73</v>
      </c>
      <c r="D4" s="274"/>
      <c r="E4" s="274"/>
      <c r="F4" s="274"/>
      <c r="G4" s="275"/>
      <c r="AG4" t="s">
        <v>172</v>
      </c>
    </row>
    <row r="5" spans="1:60" x14ac:dyDescent="0.2">
      <c r="D5" s="10"/>
    </row>
    <row r="6" spans="1:60" ht="38.25" x14ac:dyDescent="0.2">
      <c r="A6" s="143" t="s">
        <v>173</v>
      </c>
      <c r="B6" s="145" t="s">
        <v>174</v>
      </c>
      <c r="C6" s="145" t="s">
        <v>175</v>
      </c>
      <c r="D6" s="144" t="s">
        <v>176</v>
      </c>
      <c r="E6" s="143" t="s">
        <v>177</v>
      </c>
      <c r="F6" s="204" t="s">
        <v>970</v>
      </c>
      <c r="G6" s="143" t="s">
        <v>31</v>
      </c>
      <c r="H6" s="146" t="s">
        <v>32</v>
      </c>
      <c r="I6" s="146" t="s">
        <v>178</v>
      </c>
      <c r="J6" s="146" t="s">
        <v>33</v>
      </c>
      <c r="K6" s="146" t="s">
        <v>179</v>
      </c>
      <c r="L6" s="146" t="s">
        <v>180</v>
      </c>
      <c r="M6" s="146" t="s">
        <v>181</v>
      </c>
      <c r="N6" s="146" t="s">
        <v>182</v>
      </c>
      <c r="O6" s="146" t="s">
        <v>183</v>
      </c>
      <c r="P6" s="146" t="s">
        <v>184</v>
      </c>
      <c r="Q6" s="146" t="s">
        <v>185</v>
      </c>
      <c r="R6" s="146" t="s">
        <v>186</v>
      </c>
      <c r="S6" s="146" t="s">
        <v>187</v>
      </c>
      <c r="T6" s="146" t="s">
        <v>188</v>
      </c>
      <c r="U6" s="146" t="s">
        <v>189</v>
      </c>
      <c r="V6" s="146" t="s">
        <v>190</v>
      </c>
      <c r="W6" s="146" t="s">
        <v>191</v>
      </c>
      <c r="X6" s="146" t="s">
        <v>192</v>
      </c>
      <c r="Y6" s="146" t="s">
        <v>193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6" t="s">
        <v>194</v>
      </c>
      <c r="B8" s="167" t="s">
        <v>165</v>
      </c>
      <c r="C8" s="187" t="s">
        <v>29</v>
      </c>
      <c r="D8" s="168"/>
      <c r="E8" s="169"/>
      <c r="F8" s="170"/>
      <c r="G8" s="171">
        <f>SUMIF(AG9:AG10,"&lt;&gt;NOR",G9:G10)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5"/>
      <c r="U8" s="165"/>
      <c r="V8" s="165">
        <f>SUM(V9:V10)</f>
        <v>0</v>
      </c>
      <c r="W8" s="165"/>
      <c r="X8" s="165"/>
      <c r="Y8" s="165"/>
      <c r="AG8" t="s">
        <v>195</v>
      </c>
    </row>
    <row r="9" spans="1:60" outlineLevel="1" x14ac:dyDescent="0.2">
      <c r="A9" s="173">
        <v>1</v>
      </c>
      <c r="B9" s="174" t="s">
        <v>939</v>
      </c>
      <c r="C9" s="188" t="s">
        <v>940</v>
      </c>
      <c r="D9" s="175" t="s">
        <v>941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199</v>
      </c>
      <c r="T9" s="157" t="s">
        <v>238</v>
      </c>
      <c r="U9" s="157">
        <v>0</v>
      </c>
      <c r="V9" s="157">
        <f>ROUND(E9*U9,2)</f>
        <v>0</v>
      </c>
      <c r="W9" s="157"/>
      <c r="X9" s="157" t="s">
        <v>73</v>
      </c>
      <c r="Y9" s="157" t="s">
        <v>201</v>
      </c>
      <c r="Z9" s="147"/>
      <c r="AA9" s="147"/>
      <c r="AB9" s="147"/>
      <c r="AC9" s="147"/>
      <c r="AD9" s="147"/>
      <c r="AE9" s="147"/>
      <c r="AF9" s="147"/>
      <c r="AG9" s="147" t="s">
        <v>942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943</v>
      </c>
      <c r="C10" s="188" t="s">
        <v>944</v>
      </c>
      <c r="D10" s="175" t="s">
        <v>941</v>
      </c>
      <c r="E10" s="176">
        <v>1</v>
      </c>
      <c r="F10" s="177"/>
      <c r="G10" s="178">
        <f>ROUND(E10*F10,2)</f>
        <v>0</v>
      </c>
      <c r="H10" s="158"/>
      <c r="I10" s="157">
        <f>ROUND(E10*H10,2)</f>
        <v>0</v>
      </c>
      <c r="J10" s="158"/>
      <c r="K10" s="157">
        <f>ROUND(E10*J10,2)</f>
        <v>0</v>
      </c>
      <c r="L10" s="157">
        <v>21</v>
      </c>
      <c r="M10" s="157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7"/>
      <c r="S10" s="157" t="s">
        <v>199</v>
      </c>
      <c r="T10" s="157" t="s">
        <v>238</v>
      </c>
      <c r="U10" s="157">
        <v>0</v>
      </c>
      <c r="V10" s="157">
        <f>ROUND(E10*U10,2)</f>
        <v>0</v>
      </c>
      <c r="W10" s="157"/>
      <c r="X10" s="157" t="s">
        <v>73</v>
      </c>
      <c r="Y10" s="157" t="s">
        <v>201</v>
      </c>
      <c r="Z10" s="147"/>
      <c r="AA10" s="147"/>
      <c r="AB10" s="147"/>
      <c r="AC10" s="147"/>
      <c r="AD10" s="147"/>
      <c r="AE10" s="147"/>
      <c r="AF10" s="147"/>
      <c r="AG10" s="147" t="s">
        <v>945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6" t="s">
        <v>194</v>
      </c>
      <c r="B11" s="167" t="s">
        <v>166</v>
      </c>
      <c r="C11" s="187" t="s">
        <v>167</v>
      </c>
      <c r="D11" s="168"/>
      <c r="E11" s="169"/>
      <c r="F11" s="170"/>
      <c r="G11" s="171">
        <f>SUMIF(AG12:AG12,"&lt;&gt;NOR",G12:G12)</f>
        <v>0</v>
      </c>
      <c r="H11" s="165"/>
      <c r="I11" s="165">
        <f>SUM(I12:I12)</f>
        <v>0</v>
      </c>
      <c r="J11" s="165"/>
      <c r="K11" s="165">
        <f>SUM(K12:K12)</f>
        <v>0</v>
      </c>
      <c r="L11" s="165"/>
      <c r="M11" s="165">
        <f>SUM(M12:M12)</f>
        <v>0</v>
      </c>
      <c r="N11" s="164"/>
      <c r="O11" s="164">
        <f>SUM(O12:O12)</f>
        <v>0</v>
      </c>
      <c r="P11" s="164"/>
      <c r="Q11" s="164">
        <f>SUM(Q12:Q12)</f>
        <v>0</v>
      </c>
      <c r="R11" s="165"/>
      <c r="S11" s="165"/>
      <c r="T11" s="165"/>
      <c r="U11" s="165"/>
      <c r="V11" s="165">
        <f>SUM(V12:V12)</f>
        <v>0</v>
      </c>
      <c r="W11" s="165"/>
      <c r="X11" s="165"/>
      <c r="Y11" s="165"/>
      <c r="AG11" t="s">
        <v>195</v>
      </c>
    </row>
    <row r="12" spans="1:60" outlineLevel="1" x14ac:dyDescent="0.2">
      <c r="A12" s="181">
        <v>3</v>
      </c>
      <c r="B12" s="182" t="s">
        <v>946</v>
      </c>
      <c r="C12" s="192" t="s">
        <v>947</v>
      </c>
      <c r="D12" s="183" t="s">
        <v>483</v>
      </c>
      <c r="E12" s="184">
        <v>1</v>
      </c>
      <c r="F12" s="185"/>
      <c r="G12" s="186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237</v>
      </c>
      <c r="T12" s="157" t="s">
        <v>238</v>
      </c>
      <c r="U12" s="157">
        <v>0</v>
      </c>
      <c r="V12" s="157">
        <f>ROUND(E12*U12,2)</f>
        <v>0</v>
      </c>
      <c r="W12" s="157"/>
      <c r="X12" s="157" t="s">
        <v>73</v>
      </c>
      <c r="Y12" s="157" t="s">
        <v>484</v>
      </c>
      <c r="Z12" s="147"/>
      <c r="AA12" s="147"/>
      <c r="AB12" s="147"/>
      <c r="AC12" s="147"/>
      <c r="AD12" s="147"/>
      <c r="AE12" s="147"/>
      <c r="AF12" s="147"/>
      <c r="AG12" s="147" t="s">
        <v>948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6" t="s">
        <v>194</v>
      </c>
      <c r="B13" s="167" t="s">
        <v>168</v>
      </c>
      <c r="C13" s="187" t="s">
        <v>30</v>
      </c>
      <c r="D13" s="168"/>
      <c r="E13" s="169"/>
      <c r="F13" s="170"/>
      <c r="G13" s="171">
        <f>SUMIF(AG14:AG17,"&lt;&gt;NOR",G14:G17)</f>
        <v>0</v>
      </c>
      <c r="H13" s="165"/>
      <c r="I13" s="165">
        <f>SUM(I14:I17)</f>
        <v>0</v>
      </c>
      <c r="J13" s="165"/>
      <c r="K13" s="165">
        <f>SUM(K14:K17)</f>
        <v>0</v>
      </c>
      <c r="L13" s="165"/>
      <c r="M13" s="165">
        <f>SUM(M14:M17)</f>
        <v>0</v>
      </c>
      <c r="N13" s="164"/>
      <c r="O13" s="164">
        <f>SUM(O14:O17)</f>
        <v>0</v>
      </c>
      <c r="P13" s="164"/>
      <c r="Q13" s="164">
        <f>SUM(Q14:Q17)</f>
        <v>0</v>
      </c>
      <c r="R13" s="165"/>
      <c r="S13" s="165"/>
      <c r="T13" s="165"/>
      <c r="U13" s="165"/>
      <c r="V13" s="165">
        <f>SUM(V14:V17)</f>
        <v>0</v>
      </c>
      <c r="W13" s="165"/>
      <c r="X13" s="165"/>
      <c r="Y13" s="165"/>
      <c r="AG13" t="s">
        <v>195</v>
      </c>
    </row>
    <row r="14" spans="1:60" outlineLevel="1" x14ac:dyDescent="0.2">
      <c r="A14" s="181">
        <v>4</v>
      </c>
      <c r="B14" s="182" t="s">
        <v>949</v>
      </c>
      <c r="C14" s="192" t="s">
        <v>950</v>
      </c>
      <c r="D14" s="183" t="s">
        <v>941</v>
      </c>
      <c r="E14" s="184">
        <v>1</v>
      </c>
      <c r="F14" s="185"/>
      <c r="G14" s="186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0</v>
      </c>
      <c r="O14" s="156">
        <f>ROUND(E14*N14,2)</f>
        <v>0</v>
      </c>
      <c r="P14" s="156">
        <v>0</v>
      </c>
      <c r="Q14" s="156">
        <f>ROUND(E14*P14,2)</f>
        <v>0</v>
      </c>
      <c r="R14" s="157"/>
      <c r="S14" s="157" t="s">
        <v>199</v>
      </c>
      <c r="T14" s="157" t="s">
        <v>238</v>
      </c>
      <c r="U14" s="157">
        <v>0</v>
      </c>
      <c r="V14" s="157">
        <f>ROUND(E14*U14,2)</f>
        <v>0</v>
      </c>
      <c r="W14" s="157"/>
      <c r="X14" s="157" t="s">
        <v>73</v>
      </c>
      <c r="Y14" s="157" t="s">
        <v>201</v>
      </c>
      <c r="Z14" s="147"/>
      <c r="AA14" s="147"/>
      <c r="AB14" s="147"/>
      <c r="AC14" s="147"/>
      <c r="AD14" s="147"/>
      <c r="AE14" s="147"/>
      <c r="AF14" s="147"/>
      <c r="AG14" s="147" t="s">
        <v>942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5</v>
      </c>
      <c r="B15" s="174" t="s">
        <v>951</v>
      </c>
      <c r="C15" s="188" t="s">
        <v>952</v>
      </c>
      <c r="D15" s="175" t="s">
        <v>941</v>
      </c>
      <c r="E15" s="176">
        <v>1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199</v>
      </c>
      <c r="T15" s="157" t="s">
        <v>238</v>
      </c>
      <c r="U15" s="157">
        <v>0</v>
      </c>
      <c r="V15" s="157">
        <f>ROUND(E15*U15,2)</f>
        <v>0</v>
      </c>
      <c r="W15" s="157"/>
      <c r="X15" s="157" t="s">
        <v>73</v>
      </c>
      <c r="Y15" s="157" t="s">
        <v>201</v>
      </c>
      <c r="Z15" s="147"/>
      <c r="AA15" s="147"/>
      <c r="AB15" s="147"/>
      <c r="AC15" s="147"/>
      <c r="AD15" s="147"/>
      <c r="AE15" s="147"/>
      <c r="AF15" s="147"/>
      <c r="AG15" s="147" t="s">
        <v>942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81">
        <v>6</v>
      </c>
      <c r="B16" s="182" t="s">
        <v>953</v>
      </c>
      <c r="C16" s="192" t="s">
        <v>954</v>
      </c>
      <c r="D16" s="183" t="s">
        <v>483</v>
      </c>
      <c r="E16" s="184">
        <v>1</v>
      </c>
      <c r="F16" s="185"/>
      <c r="G16" s="186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237</v>
      </c>
      <c r="T16" s="157" t="s">
        <v>238</v>
      </c>
      <c r="U16" s="157">
        <v>0</v>
      </c>
      <c r="V16" s="157">
        <f>ROUND(E16*U16,2)</f>
        <v>0</v>
      </c>
      <c r="W16" s="157"/>
      <c r="X16" s="157" t="s">
        <v>73</v>
      </c>
      <c r="Y16" s="157" t="s">
        <v>484</v>
      </c>
      <c r="Z16" s="147"/>
      <c r="AA16" s="147"/>
      <c r="AB16" s="147"/>
      <c r="AC16" s="147"/>
      <c r="AD16" s="147"/>
      <c r="AE16" s="147"/>
      <c r="AF16" s="147"/>
      <c r="AG16" s="147" t="s">
        <v>948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7</v>
      </c>
      <c r="B17" s="174" t="s">
        <v>955</v>
      </c>
      <c r="C17" s="188" t="s">
        <v>956</v>
      </c>
      <c r="D17" s="175" t="s">
        <v>483</v>
      </c>
      <c r="E17" s="176">
        <v>1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237</v>
      </c>
      <c r="T17" s="157" t="s">
        <v>238</v>
      </c>
      <c r="U17" s="157">
        <v>0</v>
      </c>
      <c r="V17" s="157">
        <f>ROUND(E17*U17,2)</f>
        <v>0</v>
      </c>
      <c r="W17" s="157"/>
      <c r="X17" s="157" t="s">
        <v>73</v>
      </c>
      <c r="Y17" s="157" t="s">
        <v>484</v>
      </c>
      <c r="Z17" s="147"/>
      <c r="AA17" s="147"/>
      <c r="AB17" s="147"/>
      <c r="AC17" s="147"/>
      <c r="AD17" s="147"/>
      <c r="AE17" s="147"/>
      <c r="AF17" s="147"/>
      <c r="AG17" s="147" t="s">
        <v>948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3"/>
      <c r="B18" s="4"/>
      <c r="C18" s="193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v>12</v>
      </c>
      <c r="AF18">
        <v>21</v>
      </c>
      <c r="AG18" t="s">
        <v>180</v>
      </c>
    </row>
    <row r="19" spans="1:60" x14ac:dyDescent="0.2">
      <c r="A19" s="150"/>
      <c r="B19" s="151" t="s">
        <v>31</v>
      </c>
      <c r="C19" s="194"/>
      <c r="D19" s="152"/>
      <c r="E19" s="153"/>
      <c r="F19" s="153"/>
      <c r="G19" s="172">
        <f>G8+G11+G13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AE19">
        <f>SUMIF(L7:L17,AE18,G7:G17)</f>
        <v>0</v>
      </c>
      <c r="AF19">
        <f>SUMIF(L7:L17,AF18,G7:G17)</f>
        <v>0</v>
      </c>
      <c r="AG19" t="s">
        <v>555</v>
      </c>
    </row>
    <row r="20" spans="1:60" x14ac:dyDescent="0.2">
      <c r="A20" s="3"/>
      <c r="B20" s="4"/>
      <c r="C20" s="193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60" x14ac:dyDescent="0.2">
      <c r="A21" s="3"/>
      <c r="B21" s="4"/>
      <c r="C21" s="193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60" x14ac:dyDescent="0.2">
      <c r="A22" s="3"/>
      <c r="B22" s="4"/>
      <c r="C22" s="193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C23" s="195"/>
      <c r="D23" s="10"/>
      <c r="AG23" t="s">
        <v>557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</sheetData>
  <sheetProtection algorithmName="SHA-512" hashValue="Rnv021Aybht7yOjGNDQx5kSJBxwQm/E9s0l9UykfEtWW1exLefHJJ1QdQY2lLoqzWQ2NSZ/+xBboJaA/tlmznw==" saltValue="bnbAJIIHXu3qUZQlICKkBA==" spinCount="100000" sheet="1" formatRows="0"/>
  <mergeCells count="4">
    <mergeCell ref="A1:G1"/>
    <mergeCell ref="C2:G2"/>
    <mergeCell ref="C3:G3"/>
    <mergeCell ref="C4:G4"/>
  </mergeCells>
  <pageMargins left="0.59055118110236227" right="0.19685039370078741" top="0.78740157480314965" bottom="0.78740157480314965" header="0.31496062992125984" footer="0.31496062992125984"/>
  <pageSetup orientation="portrait" verticalDpi="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Rekapitulace</vt:lpstr>
      <vt:lpstr>VzorPolozky</vt:lpstr>
      <vt:lpstr>01 stavební</vt:lpstr>
      <vt:lpstr>02 ZTI</vt:lpstr>
      <vt:lpstr>03 ÚT+CHL</vt:lpstr>
      <vt:lpstr>04 VZT</vt:lpstr>
      <vt:lpstr>05 EL</vt:lpstr>
      <vt:lpstr>06 VRN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'01 stavební'!Názvy_tisku</vt:lpstr>
      <vt:lpstr>'02 ZTI'!Názvy_tisku</vt:lpstr>
      <vt:lpstr>'03 ÚT+CHL'!Názvy_tisku</vt:lpstr>
      <vt:lpstr>'04 VZT'!Názvy_tisku</vt:lpstr>
      <vt:lpstr>'05 EL'!Názvy_tisku</vt:lpstr>
      <vt:lpstr>'06 VRN'!Názvy_tisku</vt:lpstr>
      <vt:lpstr>oadresa</vt:lpstr>
      <vt:lpstr>Rekapitulace!Objednatel</vt:lpstr>
      <vt:lpstr>Rekapitulace!Objekt</vt:lpstr>
      <vt:lpstr>'01 stavební'!Oblast_tisku</vt:lpstr>
      <vt:lpstr>'02 ZTI'!Oblast_tisku</vt:lpstr>
      <vt:lpstr>'03 ÚT+CHL'!Oblast_tisku</vt:lpstr>
      <vt:lpstr>'04 VZT'!Oblast_tisku</vt:lpstr>
      <vt:lpstr>'05 EL'!Oblast_tisku</vt:lpstr>
      <vt:lpstr>'06 VRN'!Oblast_tisku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Průchová</dc:creator>
  <cp:lastModifiedBy>Petr Bečvář</cp:lastModifiedBy>
  <cp:lastPrinted>2024-05-27T11:20:37Z</cp:lastPrinted>
  <dcterms:created xsi:type="dcterms:W3CDTF">2009-04-08T07:15:50Z</dcterms:created>
  <dcterms:modified xsi:type="dcterms:W3CDTF">2024-06-06T07:22:36Z</dcterms:modified>
</cp:coreProperties>
</file>